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\Documents\library\shiftwork\"/>
    </mc:Choice>
  </mc:AlternateContent>
  <xr:revisionPtr revIDLastSave="0" documentId="13_ncr:1_{B62E07C2-E9FD-415D-B9C8-97F2937C0777}" xr6:coauthVersionLast="47" xr6:coauthVersionMax="47" xr10:uidLastSave="{00000000-0000-0000-0000-000000000000}"/>
  <bookViews>
    <workbookView xWindow="-120" yWindow="-120" windowWidth="29040" windowHeight="15990" tabRatio="521" firstSheet="1" activeTab="1" xr2:uid="{00000000-000D-0000-FFFF-FFFF00000000}"/>
  </bookViews>
  <sheets>
    <sheet name="기본" sheetId="9" state="hidden" r:id="rId1"/>
    <sheet name="패턴마법사" sheetId="25" r:id="rId2"/>
    <sheet name="권장사항" sheetId="26" r:id="rId3"/>
    <sheet name="조만야 예시" sheetId="14" state="hidden" r:id="rId4"/>
    <sheet name="주야 예시" sheetId="22" state="hidden" r:id="rId5"/>
  </sheets>
  <definedNames>
    <definedName name="A">#REF!</definedName>
    <definedName name="B">#REF!</definedName>
    <definedName name="C_">#REF!</definedName>
    <definedName name="D">#REF!</definedName>
    <definedName name="E">#REF!</definedName>
    <definedName name="F">#REF!</definedName>
    <definedName name="G">#REF!</definedName>
    <definedName name="H">#REF!</definedName>
    <definedName name="I">#REF!</definedName>
    <definedName name="J">#REF!</definedName>
    <definedName name="K">#REF!</definedName>
    <definedName name="L">#REF!</definedName>
    <definedName name="M">#REF!</definedName>
    <definedName name="N">#REF!</definedName>
    <definedName name="O">#REF!</definedName>
    <definedName name="P">#REF!</definedName>
    <definedName name="Q">#REF!</definedName>
    <definedName name="R_">#REF!</definedName>
    <definedName name="S">#REF!</definedName>
    <definedName name="T">#REF!</definedName>
    <definedName name="U">#REF!</definedName>
    <definedName name="V">#REF!</definedName>
    <definedName name="W">#REF!</definedName>
    <definedName name="X">#REF!</definedName>
    <definedName name="Y">#REF!</definedName>
    <definedName name="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22" i="25" l="1"/>
  <c r="AD21" i="25"/>
  <c r="AD20" i="25"/>
  <c r="AD19" i="25"/>
  <c r="AD18" i="25"/>
  <c r="AD17" i="25"/>
  <c r="AD16" i="25"/>
  <c r="AD15" i="25"/>
  <c r="AD14" i="25"/>
  <c r="AD13" i="25"/>
  <c r="AD12" i="25"/>
  <c r="AD11" i="25"/>
  <c r="AD10" i="25"/>
  <c r="AD9" i="25"/>
  <c r="AD8" i="25"/>
  <c r="U7" i="25"/>
  <c r="T7" i="25"/>
  <c r="S7" i="25"/>
  <c r="R7" i="25"/>
  <c r="Q7" i="25"/>
  <c r="P7" i="25"/>
  <c r="O7" i="25"/>
  <c r="G17" i="25"/>
  <c r="G16" i="25"/>
  <c r="G15" i="25"/>
  <c r="G14" i="25"/>
  <c r="G13" i="25"/>
  <c r="G12" i="25"/>
  <c r="G11" i="25"/>
  <c r="G10" i="25"/>
  <c r="G9" i="25"/>
  <c r="G8" i="25"/>
  <c r="H17" i="25"/>
  <c r="H16" i="25"/>
  <c r="H15" i="25"/>
  <c r="H14" i="25"/>
  <c r="H13" i="25"/>
  <c r="H12" i="25"/>
  <c r="H11" i="25"/>
  <c r="H10" i="25"/>
  <c r="H9" i="25"/>
  <c r="H8" i="25"/>
  <c r="X22" i="25"/>
  <c r="W22" i="25"/>
  <c r="X21" i="25"/>
  <c r="W21" i="25"/>
  <c r="X20" i="25"/>
  <c r="W20" i="25"/>
  <c r="X19" i="25"/>
  <c r="W19" i="25"/>
  <c r="X18" i="25"/>
  <c r="W18" i="25"/>
  <c r="X17" i="25"/>
  <c r="W17" i="25"/>
  <c r="X16" i="25"/>
  <c r="W16" i="25"/>
  <c r="X15" i="25"/>
  <c r="W15" i="25"/>
  <c r="X14" i="25"/>
  <c r="W14" i="25"/>
  <c r="X13" i="25"/>
  <c r="W13" i="25"/>
  <c r="X12" i="25"/>
  <c r="W12" i="25"/>
  <c r="X11" i="25"/>
  <c r="W11" i="25"/>
  <c r="X10" i="25"/>
  <c r="W10" i="25"/>
  <c r="X9" i="25"/>
  <c r="W9" i="25"/>
  <c r="X8" i="25"/>
  <c r="W8" i="25"/>
  <c r="U24" i="9"/>
  <c r="U23" i="9"/>
  <c r="U22" i="9"/>
  <c r="U21" i="9"/>
  <c r="U20" i="9"/>
  <c r="U19" i="9"/>
  <c r="U18" i="9"/>
  <c r="U17" i="9"/>
  <c r="U16" i="9"/>
  <c r="U15" i="9"/>
  <c r="U14" i="9"/>
  <c r="U13" i="9"/>
  <c r="U12" i="9"/>
  <c r="U11" i="9"/>
  <c r="U10" i="9"/>
  <c r="V22" i="25"/>
  <c r="V21" i="25"/>
  <c r="V20" i="25"/>
  <c r="V19" i="25"/>
  <c r="V18" i="25"/>
  <c r="V17" i="25"/>
  <c r="V16" i="25"/>
  <c r="V15" i="25"/>
  <c r="V14" i="25"/>
  <c r="V13" i="25"/>
  <c r="V12" i="25"/>
  <c r="V11" i="25"/>
  <c r="V10" i="25"/>
  <c r="V9" i="25"/>
  <c r="V8" i="25"/>
  <c r="N7" i="25"/>
  <c r="I17" i="25"/>
  <c r="I16" i="25"/>
  <c r="I15" i="25"/>
  <c r="M9" i="9"/>
  <c r="U9" i="9" l="1"/>
  <c r="V7" i="25"/>
  <c r="N185" i="25"/>
  <c r="P185" i="25" s="1"/>
  <c r="R185" i="25" l="1"/>
  <c r="BN147" i="25"/>
  <c r="N147" i="25"/>
  <c r="N190" i="25" s="1"/>
  <c r="N211" i="25" s="1"/>
  <c r="BN146" i="25"/>
  <c r="N146" i="25"/>
  <c r="N189" i="25" s="1"/>
  <c r="N210" i="25" s="1"/>
  <c r="Y141" i="25"/>
  <c r="AG141" i="25" s="1"/>
  <c r="X141" i="25"/>
  <c r="V141" i="25"/>
  <c r="BN120" i="25"/>
  <c r="BN162" i="25" s="1"/>
  <c r="N120" i="25"/>
  <c r="N162" i="25" s="1"/>
  <c r="BN119" i="25"/>
  <c r="BN161" i="25" s="1"/>
  <c r="N119" i="25"/>
  <c r="N161" i="25" s="1"/>
  <c r="BN118" i="25"/>
  <c r="BN160" i="25" s="1"/>
  <c r="N118" i="25"/>
  <c r="N160" i="25" s="1"/>
  <c r="BN117" i="25"/>
  <c r="BN159" i="25" s="1"/>
  <c r="N117" i="25"/>
  <c r="N159" i="25" s="1"/>
  <c r="BN116" i="25"/>
  <c r="BN158" i="25" s="1"/>
  <c r="N116" i="25"/>
  <c r="N158" i="25" s="1"/>
  <c r="BN115" i="25"/>
  <c r="BN157" i="25" s="1"/>
  <c r="N115" i="25"/>
  <c r="N157" i="25" s="1"/>
  <c r="BN114" i="25"/>
  <c r="BN156" i="25" s="1"/>
  <c r="N114" i="25"/>
  <c r="N156" i="25" s="1"/>
  <c r="BN113" i="25"/>
  <c r="BN155" i="25" s="1"/>
  <c r="N113" i="25"/>
  <c r="N155" i="25" s="1"/>
  <c r="BN112" i="25"/>
  <c r="BN154" i="25" s="1"/>
  <c r="N112" i="25"/>
  <c r="N154" i="25" s="1"/>
  <c r="BN111" i="25"/>
  <c r="BN153" i="25" s="1"/>
  <c r="N111" i="25"/>
  <c r="N153" i="25" s="1"/>
  <c r="BN110" i="25"/>
  <c r="BN152" i="25" s="1"/>
  <c r="N110" i="25"/>
  <c r="N152" i="25" s="1"/>
  <c r="BN109" i="25"/>
  <c r="BN151" i="25" s="1"/>
  <c r="N109" i="25"/>
  <c r="N151" i="25" s="1"/>
  <c r="BN108" i="25"/>
  <c r="BN150" i="25" s="1"/>
  <c r="N108" i="25"/>
  <c r="N150" i="25" s="1"/>
  <c r="BN107" i="25"/>
  <c r="BN149" i="25" s="1"/>
  <c r="N107" i="25"/>
  <c r="N149" i="25" s="1"/>
  <c r="M107" i="25"/>
  <c r="M108" i="25" s="1"/>
  <c r="M109" i="25" s="1"/>
  <c r="M110" i="25" s="1"/>
  <c r="M111" i="25" s="1"/>
  <c r="M112" i="25" s="1"/>
  <c r="M113" i="25" s="1"/>
  <c r="M114" i="25" s="1"/>
  <c r="M115" i="25" s="1"/>
  <c r="M116" i="25" s="1"/>
  <c r="M117" i="25" s="1"/>
  <c r="M118" i="25" s="1"/>
  <c r="M119" i="25" s="1"/>
  <c r="M120" i="25" s="1"/>
  <c r="BN106" i="25"/>
  <c r="BN148" i="25" s="1"/>
  <c r="N106" i="25"/>
  <c r="N148" i="25" s="1"/>
  <c r="CS104" i="25"/>
  <c r="CS146" i="25" s="1"/>
  <c r="CR104" i="25"/>
  <c r="CR146" i="25" s="1"/>
  <c r="CQ104" i="25"/>
  <c r="CQ146" i="25" s="1"/>
  <c r="BO104" i="25"/>
  <c r="AS104" i="25"/>
  <c r="AS103" i="25" s="1"/>
  <c r="AR104" i="25"/>
  <c r="AQ104" i="25"/>
  <c r="AQ146" i="25" s="1"/>
  <c r="AQ189" i="25" s="1"/>
  <c r="AQ210" i="25" s="1"/>
  <c r="P104" i="25"/>
  <c r="P105" i="25" s="1"/>
  <c r="P147" i="25" s="1"/>
  <c r="P190" i="25" s="1"/>
  <c r="O104" i="25"/>
  <c r="O146" i="25" s="1"/>
  <c r="O189" i="25" s="1"/>
  <c r="O210" i="25" s="1"/>
  <c r="BO103" i="25"/>
  <c r="BO101" i="25"/>
  <c r="BN101" i="25"/>
  <c r="U49" i="25"/>
  <c r="AB48" i="25" s="1"/>
  <c r="AI47" i="25" s="1"/>
  <c r="AP46" i="25" s="1"/>
  <c r="AW45" i="25" s="1"/>
  <c r="BD44" i="25" s="1"/>
  <c r="BK43" i="25" s="1"/>
  <c r="BR42" i="25" s="1"/>
  <c r="BY41" i="25" s="1"/>
  <c r="CF40" i="25" s="1"/>
  <c r="CM39" i="25" s="1"/>
  <c r="CT38" i="25" s="1"/>
  <c r="DA37" i="25" s="1"/>
  <c r="DH36" i="25" s="1"/>
  <c r="DO35" i="25" s="1"/>
  <c r="T49" i="25"/>
  <c r="AA48" i="25" s="1"/>
  <c r="AH47" i="25" s="1"/>
  <c r="AO46" i="25" s="1"/>
  <c r="AV45" i="25" s="1"/>
  <c r="BC44" i="25" s="1"/>
  <c r="BJ43" i="25" s="1"/>
  <c r="BQ42" i="25" s="1"/>
  <c r="BX41" i="25" s="1"/>
  <c r="CE40" i="25" s="1"/>
  <c r="CL39" i="25" s="1"/>
  <c r="CS38" i="25" s="1"/>
  <c r="CZ37" i="25" s="1"/>
  <c r="DG36" i="25" s="1"/>
  <c r="DN35" i="25" s="1"/>
  <c r="S49" i="25"/>
  <c r="Z48" i="25" s="1"/>
  <c r="AG47" i="25" s="1"/>
  <c r="AN46" i="25" s="1"/>
  <c r="AU45" i="25" s="1"/>
  <c r="BB44" i="25" s="1"/>
  <c r="BI43" i="25" s="1"/>
  <c r="BP42" i="25" s="1"/>
  <c r="BW41" i="25" s="1"/>
  <c r="CD40" i="25" s="1"/>
  <c r="CK39" i="25" s="1"/>
  <c r="CR38" i="25" s="1"/>
  <c r="CY37" i="25" s="1"/>
  <c r="DF36" i="25" s="1"/>
  <c r="DM35" i="25" s="1"/>
  <c r="R49" i="25"/>
  <c r="Q49" i="25"/>
  <c r="X48" i="25" s="1"/>
  <c r="AE47" i="25" s="1"/>
  <c r="AL46" i="25" s="1"/>
  <c r="AS45" i="25" s="1"/>
  <c r="AZ44" i="25" s="1"/>
  <c r="BG43" i="25" s="1"/>
  <c r="BN42" i="25" s="1"/>
  <c r="BU41" i="25" s="1"/>
  <c r="CB40" i="25" s="1"/>
  <c r="CI39" i="25" s="1"/>
  <c r="CP38" i="25" s="1"/>
  <c r="CW37" i="25" s="1"/>
  <c r="DD36" i="25" s="1"/>
  <c r="DK35" i="25" s="1"/>
  <c r="P49" i="25"/>
  <c r="W48" i="25" s="1"/>
  <c r="AD47" i="25" s="1"/>
  <c r="AK46" i="25" s="1"/>
  <c r="AR45" i="25" s="1"/>
  <c r="AY44" i="25" s="1"/>
  <c r="BF43" i="25" s="1"/>
  <c r="BM42" i="25" s="1"/>
  <c r="BT41" i="25" s="1"/>
  <c r="CA40" i="25" s="1"/>
  <c r="CH39" i="25" s="1"/>
  <c r="CO38" i="25" s="1"/>
  <c r="CV37" i="25" s="1"/>
  <c r="DC36" i="25" s="1"/>
  <c r="DJ35" i="25" s="1"/>
  <c r="O49" i="25"/>
  <c r="V48" i="25" s="1"/>
  <c r="AC47" i="25" s="1"/>
  <c r="AJ46" i="25" s="1"/>
  <c r="AQ45" i="25" s="1"/>
  <c r="AX44" i="25" s="1"/>
  <c r="BE43" i="25" s="1"/>
  <c r="BL42" i="25" s="1"/>
  <c r="BS41" i="25" s="1"/>
  <c r="BZ40" i="25" s="1"/>
  <c r="CG39" i="25" s="1"/>
  <c r="CN38" i="25" s="1"/>
  <c r="CU37" i="25" s="1"/>
  <c r="DB36" i="25" s="1"/>
  <c r="DI35" i="25" s="1"/>
  <c r="N49" i="25"/>
  <c r="Y48" i="25"/>
  <c r="AF47" i="25" s="1"/>
  <c r="AM46" i="25" s="1"/>
  <c r="AT45" i="25" s="1"/>
  <c r="BA44" i="25" s="1"/>
  <c r="BH43" i="25" s="1"/>
  <c r="BO42" i="25" s="1"/>
  <c r="BV41" i="25" s="1"/>
  <c r="CC40" i="25" s="1"/>
  <c r="CJ39" i="25" s="1"/>
  <c r="CQ38" i="25" s="1"/>
  <c r="CX37" i="25" s="1"/>
  <c r="DE36" i="25" s="1"/>
  <c r="DL35" i="25" s="1"/>
  <c r="U48" i="25"/>
  <c r="AB47" i="25" s="1"/>
  <c r="AI46" i="25" s="1"/>
  <c r="AP45" i="25" s="1"/>
  <c r="AW44" i="25" s="1"/>
  <c r="BD43" i="25" s="1"/>
  <c r="BK42" i="25" s="1"/>
  <c r="BR41" i="25" s="1"/>
  <c r="BY40" i="25" s="1"/>
  <c r="CF39" i="25" s="1"/>
  <c r="CM38" i="25" s="1"/>
  <c r="CT37" i="25" s="1"/>
  <c r="DA36" i="25" s="1"/>
  <c r="DH35" i="25" s="1"/>
  <c r="DO49" i="25" s="1"/>
  <c r="T48" i="25"/>
  <c r="AA47" i="25" s="1"/>
  <c r="AH46" i="25" s="1"/>
  <c r="AO45" i="25" s="1"/>
  <c r="AV44" i="25" s="1"/>
  <c r="BC43" i="25" s="1"/>
  <c r="BJ42" i="25" s="1"/>
  <c r="BQ41" i="25" s="1"/>
  <c r="BX40" i="25" s="1"/>
  <c r="CE39" i="25" s="1"/>
  <c r="CL38" i="25" s="1"/>
  <c r="CS37" i="25" s="1"/>
  <c r="CZ36" i="25" s="1"/>
  <c r="DG35" i="25" s="1"/>
  <c r="DN49" i="25" s="1"/>
  <c r="S48" i="25"/>
  <c r="R48" i="25"/>
  <c r="Q48" i="25"/>
  <c r="X47" i="25" s="1"/>
  <c r="AE46" i="25" s="1"/>
  <c r="AL45" i="25" s="1"/>
  <c r="AS44" i="25" s="1"/>
  <c r="AZ43" i="25" s="1"/>
  <c r="BG42" i="25" s="1"/>
  <c r="BN41" i="25" s="1"/>
  <c r="BU40" i="25" s="1"/>
  <c r="CB39" i="25" s="1"/>
  <c r="CI38" i="25" s="1"/>
  <c r="CP37" i="25" s="1"/>
  <c r="CW36" i="25" s="1"/>
  <c r="DD35" i="25" s="1"/>
  <c r="DK49" i="25" s="1"/>
  <c r="P48" i="25"/>
  <c r="W47" i="25" s="1"/>
  <c r="AD46" i="25" s="1"/>
  <c r="AK45" i="25" s="1"/>
  <c r="AR44" i="25" s="1"/>
  <c r="AY43" i="25" s="1"/>
  <c r="BF42" i="25" s="1"/>
  <c r="BM41" i="25" s="1"/>
  <c r="BT40" i="25" s="1"/>
  <c r="CA39" i="25" s="1"/>
  <c r="CH38" i="25" s="1"/>
  <c r="CO37" i="25" s="1"/>
  <c r="CV36" i="25" s="1"/>
  <c r="DC35" i="25" s="1"/>
  <c r="DJ49" i="25" s="1"/>
  <c r="O48" i="25"/>
  <c r="V47" i="25" s="1"/>
  <c r="AC46" i="25" s="1"/>
  <c r="AJ45" i="25" s="1"/>
  <c r="AQ44" i="25" s="1"/>
  <c r="AX43" i="25" s="1"/>
  <c r="BE42" i="25" s="1"/>
  <c r="BL41" i="25" s="1"/>
  <c r="BS40" i="25" s="1"/>
  <c r="BZ39" i="25" s="1"/>
  <c r="CG38" i="25" s="1"/>
  <c r="CN37" i="25" s="1"/>
  <c r="CU36" i="25" s="1"/>
  <c r="DB35" i="25" s="1"/>
  <c r="DI49" i="25" s="1"/>
  <c r="N48" i="25"/>
  <c r="Z47" i="25"/>
  <c r="AG46" i="25" s="1"/>
  <c r="AN45" i="25" s="1"/>
  <c r="AU44" i="25" s="1"/>
  <c r="BB43" i="25" s="1"/>
  <c r="BI42" i="25" s="1"/>
  <c r="BP41" i="25" s="1"/>
  <c r="BW40" i="25" s="1"/>
  <c r="CD39" i="25" s="1"/>
  <c r="CK38" i="25" s="1"/>
  <c r="CR37" i="25" s="1"/>
  <c r="CY36" i="25" s="1"/>
  <c r="DF35" i="25" s="1"/>
  <c r="DM49" i="25" s="1"/>
  <c r="Y47" i="25"/>
  <c r="AF46" i="25" s="1"/>
  <c r="AM45" i="25" s="1"/>
  <c r="AT44" i="25" s="1"/>
  <c r="U47" i="25"/>
  <c r="AB46" i="25" s="1"/>
  <c r="AI45" i="25" s="1"/>
  <c r="AP44" i="25" s="1"/>
  <c r="AW43" i="25" s="1"/>
  <c r="BD42" i="25" s="1"/>
  <c r="BK41" i="25" s="1"/>
  <c r="BR40" i="25" s="1"/>
  <c r="BY39" i="25" s="1"/>
  <c r="CF38" i="25" s="1"/>
  <c r="CM37" i="25" s="1"/>
  <c r="CT36" i="25" s="1"/>
  <c r="DA35" i="25" s="1"/>
  <c r="DH49" i="25" s="1"/>
  <c r="DO48" i="25" s="1"/>
  <c r="T47" i="25"/>
  <c r="AA46" i="25" s="1"/>
  <c r="AH45" i="25" s="1"/>
  <c r="AO44" i="25" s="1"/>
  <c r="AV43" i="25" s="1"/>
  <c r="BC42" i="25" s="1"/>
  <c r="BJ41" i="25" s="1"/>
  <c r="BQ40" i="25" s="1"/>
  <c r="BX39" i="25" s="1"/>
  <c r="CE38" i="25" s="1"/>
  <c r="CL37" i="25" s="1"/>
  <c r="CS36" i="25" s="1"/>
  <c r="CZ35" i="25" s="1"/>
  <c r="DG49" i="25" s="1"/>
  <c r="DN48" i="25" s="1"/>
  <c r="S47" i="25"/>
  <c r="Z46" i="25" s="1"/>
  <c r="AG45" i="25" s="1"/>
  <c r="AN44" i="25" s="1"/>
  <c r="AU43" i="25" s="1"/>
  <c r="BB42" i="25" s="1"/>
  <c r="BI41" i="25" s="1"/>
  <c r="BP40" i="25" s="1"/>
  <c r="BW39" i="25" s="1"/>
  <c r="CD38" i="25" s="1"/>
  <c r="CK37" i="25" s="1"/>
  <c r="CR36" i="25" s="1"/>
  <c r="CY35" i="25" s="1"/>
  <c r="DF49" i="25" s="1"/>
  <c r="DM48" i="25" s="1"/>
  <c r="R47" i="25"/>
  <c r="Y46" i="25" s="1"/>
  <c r="AF45" i="25" s="1"/>
  <c r="AM44" i="25" s="1"/>
  <c r="AT43" i="25" s="1"/>
  <c r="BA42" i="25" s="1"/>
  <c r="BH41" i="25" s="1"/>
  <c r="BO40" i="25" s="1"/>
  <c r="BV39" i="25" s="1"/>
  <c r="CC38" i="25" s="1"/>
  <c r="CJ37" i="25" s="1"/>
  <c r="CQ36" i="25" s="1"/>
  <c r="CX35" i="25" s="1"/>
  <c r="DE49" i="25" s="1"/>
  <c r="DL48" i="25" s="1"/>
  <c r="Q47" i="25"/>
  <c r="X46" i="25" s="1"/>
  <c r="AE45" i="25" s="1"/>
  <c r="AL44" i="25" s="1"/>
  <c r="AS43" i="25" s="1"/>
  <c r="AZ42" i="25" s="1"/>
  <c r="BG41" i="25" s="1"/>
  <c r="BN40" i="25" s="1"/>
  <c r="BU39" i="25" s="1"/>
  <c r="CB38" i="25" s="1"/>
  <c r="CI37" i="25" s="1"/>
  <c r="CP36" i="25" s="1"/>
  <c r="CW35" i="25" s="1"/>
  <c r="DD49" i="25" s="1"/>
  <c r="DK48" i="25" s="1"/>
  <c r="P47" i="25"/>
  <c r="W46" i="25" s="1"/>
  <c r="AD45" i="25" s="1"/>
  <c r="AK44" i="25" s="1"/>
  <c r="AR43" i="25" s="1"/>
  <c r="AY42" i="25" s="1"/>
  <c r="BF41" i="25" s="1"/>
  <c r="BM40" i="25" s="1"/>
  <c r="BT39" i="25" s="1"/>
  <c r="CA38" i="25" s="1"/>
  <c r="CH37" i="25" s="1"/>
  <c r="CO36" i="25" s="1"/>
  <c r="CV35" i="25" s="1"/>
  <c r="DC49" i="25" s="1"/>
  <c r="DJ48" i="25" s="1"/>
  <c r="O47" i="25"/>
  <c r="V46" i="25" s="1"/>
  <c r="AC45" i="25" s="1"/>
  <c r="AJ44" i="25" s="1"/>
  <c r="AQ43" i="25" s="1"/>
  <c r="AX42" i="25" s="1"/>
  <c r="BE41" i="25" s="1"/>
  <c r="BL40" i="25" s="1"/>
  <c r="BS39" i="25" s="1"/>
  <c r="BZ38" i="25" s="1"/>
  <c r="CG37" i="25" s="1"/>
  <c r="CN36" i="25" s="1"/>
  <c r="CU35" i="25" s="1"/>
  <c r="DB49" i="25" s="1"/>
  <c r="DI48" i="25" s="1"/>
  <c r="N47" i="25"/>
  <c r="U46" i="25"/>
  <c r="T46" i="25"/>
  <c r="AA45" i="25" s="1"/>
  <c r="AH44" i="25" s="1"/>
  <c r="AO43" i="25" s="1"/>
  <c r="AV42" i="25" s="1"/>
  <c r="BC41" i="25" s="1"/>
  <c r="BJ40" i="25" s="1"/>
  <c r="BQ39" i="25" s="1"/>
  <c r="BX38" i="25" s="1"/>
  <c r="CE37" i="25" s="1"/>
  <c r="CL36" i="25" s="1"/>
  <c r="CS35" i="25" s="1"/>
  <c r="CZ49" i="25" s="1"/>
  <c r="DG48" i="25" s="1"/>
  <c r="DN47" i="25" s="1"/>
  <c r="S46" i="25"/>
  <c r="Z45" i="25" s="1"/>
  <c r="AG44" i="25" s="1"/>
  <c r="AN43" i="25" s="1"/>
  <c r="AU42" i="25" s="1"/>
  <c r="BB41" i="25" s="1"/>
  <c r="BI40" i="25" s="1"/>
  <c r="BP39" i="25" s="1"/>
  <c r="BW38" i="25" s="1"/>
  <c r="CD37" i="25" s="1"/>
  <c r="CK36" i="25" s="1"/>
  <c r="CR35" i="25" s="1"/>
  <c r="CY49" i="25" s="1"/>
  <c r="DF48" i="25" s="1"/>
  <c r="DM47" i="25" s="1"/>
  <c r="R46" i="25"/>
  <c r="Y45" i="25" s="1"/>
  <c r="AF44" i="25" s="1"/>
  <c r="AM43" i="25" s="1"/>
  <c r="AT42" i="25" s="1"/>
  <c r="BA41" i="25" s="1"/>
  <c r="BH40" i="25" s="1"/>
  <c r="BO39" i="25" s="1"/>
  <c r="BV38" i="25" s="1"/>
  <c r="CC37" i="25" s="1"/>
  <c r="CJ36" i="25" s="1"/>
  <c r="CQ35" i="25" s="1"/>
  <c r="CX49" i="25" s="1"/>
  <c r="DE48" i="25" s="1"/>
  <c r="DL47" i="25" s="1"/>
  <c r="Q46" i="25"/>
  <c r="X45" i="25" s="1"/>
  <c r="AE44" i="25" s="1"/>
  <c r="AL43" i="25" s="1"/>
  <c r="AS42" i="25" s="1"/>
  <c r="AZ41" i="25" s="1"/>
  <c r="BG40" i="25" s="1"/>
  <c r="BN39" i="25" s="1"/>
  <c r="BU38" i="25" s="1"/>
  <c r="CB37" i="25" s="1"/>
  <c r="CI36" i="25" s="1"/>
  <c r="CP35" i="25" s="1"/>
  <c r="CW49" i="25" s="1"/>
  <c r="DD48" i="25" s="1"/>
  <c r="DK47" i="25" s="1"/>
  <c r="P46" i="25"/>
  <c r="W45" i="25" s="1"/>
  <c r="AD44" i="25" s="1"/>
  <c r="AK43" i="25" s="1"/>
  <c r="AR42" i="25" s="1"/>
  <c r="AY41" i="25" s="1"/>
  <c r="BF40" i="25" s="1"/>
  <c r="BM39" i="25" s="1"/>
  <c r="BT38" i="25" s="1"/>
  <c r="CA37" i="25" s="1"/>
  <c r="CH36" i="25" s="1"/>
  <c r="CO35" i="25" s="1"/>
  <c r="CV49" i="25" s="1"/>
  <c r="DC48" i="25" s="1"/>
  <c r="DJ47" i="25" s="1"/>
  <c r="O46" i="25"/>
  <c r="V45" i="25" s="1"/>
  <c r="AC44" i="25" s="1"/>
  <c r="AJ43" i="25" s="1"/>
  <c r="AQ42" i="25" s="1"/>
  <c r="AX41" i="25" s="1"/>
  <c r="BE40" i="25" s="1"/>
  <c r="BL39" i="25" s="1"/>
  <c r="BS38" i="25" s="1"/>
  <c r="BZ37" i="25" s="1"/>
  <c r="CG36" i="25" s="1"/>
  <c r="CN35" i="25" s="1"/>
  <c r="CU49" i="25" s="1"/>
  <c r="DB48" i="25" s="1"/>
  <c r="DI47" i="25" s="1"/>
  <c r="N46" i="25"/>
  <c r="AB45" i="25"/>
  <c r="AI44" i="25" s="1"/>
  <c r="AP43" i="25" s="1"/>
  <c r="AW42" i="25" s="1"/>
  <c r="BD41" i="25" s="1"/>
  <c r="BK40" i="25" s="1"/>
  <c r="BR39" i="25" s="1"/>
  <c r="BY38" i="25" s="1"/>
  <c r="CF37" i="25" s="1"/>
  <c r="CM36" i="25" s="1"/>
  <c r="CT35" i="25" s="1"/>
  <c r="DA49" i="25" s="1"/>
  <c r="DH48" i="25" s="1"/>
  <c r="DO47" i="25" s="1"/>
  <c r="U45" i="25"/>
  <c r="AB44" i="25" s="1"/>
  <c r="AI43" i="25" s="1"/>
  <c r="AP42" i="25" s="1"/>
  <c r="AW41" i="25" s="1"/>
  <c r="BD40" i="25" s="1"/>
  <c r="BK39" i="25" s="1"/>
  <c r="BR38" i="25" s="1"/>
  <c r="BY37" i="25" s="1"/>
  <c r="CF36" i="25" s="1"/>
  <c r="CM35" i="25" s="1"/>
  <c r="CT49" i="25" s="1"/>
  <c r="DA48" i="25" s="1"/>
  <c r="DH47" i="25" s="1"/>
  <c r="DO46" i="25" s="1"/>
  <c r="T45" i="25"/>
  <c r="AA44" i="25" s="1"/>
  <c r="AH43" i="25" s="1"/>
  <c r="AO42" i="25" s="1"/>
  <c r="AV41" i="25" s="1"/>
  <c r="BC40" i="25" s="1"/>
  <c r="BJ39" i="25" s="1"/>
  <c r="BQ38" i="25" s="1"/>
  <c r="BX37" i="25" s="1"/>
  <c r="CE36" i="25" s="1"/>
  <c r="CL35" i="25" s="1"/>
  <c r="CS49" i="25" s="1"/>
  <c r="CZ48" i="25" s="1"/>
  <c r="DG47" i="25" s="1"/>
  <c r="DN46" i="25" s="1"/>
  <c r="S45" i="25"/>
  <c r="Z44" i="25" s="1"/>
  <c r="AG43" i="25" s="1"/>
  <c r="AN42" i="25" s="1"/>
  <c r="AU41" i="25" s="1"/>
  <c r="BB40" i="25" s="1"/>
  <c r="BI39" i="25" s="1"/>
  <c r="BP38" i="25" s="1"/>
  <c r="BW37" i="25" s="1"/>
  <c r="CD36" i="25" s="1"/>
  <c r="CK35" i="25" s="1"/>
  <c r="CR49" i="25" s="1"/>
  <c r="CY48" i="25" s="1"/>
  <c r="DF47" i="25" s="1"/>
  <c r="DM46" i="25" s="1"/>
  <c r="R45" i="25"/>
  <c r="Y44" i="25" s="1"/>
  <c r="AF43" i="25" s="1"/>
  <c r="AM42" i="25" s="1"/>
  <c r="AT41" i="25" s="1"/>
  <c r="BA40" i="25" s="1"/>
  <c r="BH39" i="25" s="1"/>
  <c r="BO38" i="25" s="1"/>
  <c r="BV37" i="25" s="1"/>
  <c r="CC36" i="25" s="1"/>
  <c r="CJ35" i="25" s="1"/>
  <c r="CQ49" i="25" s="1"/>
  <c r="CX48" i="25" s="1"/>
  <c r="DE47" i="25" s="1"/>
  <c r="DL46" i="25" s="1"/>
  <c r="Q45" i="25"/>
  <c r="X44" i="25" s="1"/>
  <c r="AE43" i="25" s="1"/>
  <c r="AL42" i="25" s="1"/>
  <c r="AS41" i="25" s="1"/>
  <c r="AZ40" i="25" s="1"/>
  <c r="BG39" i="25" s="1"/>
  <c r="BN38" i="25" s="1"/>
  <c r="BU37" i="25" s="1"/>
  <c r="CB36" i="25" s="1"/>
  <c r="CI35" i="25" s="1"/>
  <c r="CP49" i="25" s="1"/>
  <c r="CW48" i="25" s="1"/>
  <c r="DD47" i="25" s="1"/>
  <c r="DK46" i="25" s="1"/>
  <c r="P45" i="25"/>
  <c r="W44" i="25" s="1"/>
  <c r="AD43" i="25" s="1"/>
  <c r="AK42" i="25" s="1"/>
  <c r="AR41" i="25" s="1"/>
  <c r="AY40" i="25" s="1"/>
  <c r="BF39" i="25" s="1"/>
  <c r="BM38" i="25" s="1"/>
  <c r="BT37" i="25" s="1"/>
  <c r="CA36" i="25" s="1"/>
  <c r="CH35" i="25" s="1"/>
  <c r="CO49" i="25" s="1"/>
  <c r="CV48" i="25" s="1"/>
  <c r="DC47" i="25" s="1"/>
  <c r="DJ46" i="25" s="1"/>
  <c r="O45" i="25"/>
  <c r="V44" i="25" s="1"/>
  <c r="AC43" i="25" s="1"/>
  <c r="AJ42" i="25" s="1"/>
  <c r="AQ41" i="25" s="1"/>
  <c r="AX40" i="25" s="1"/>
  <c r="BE39" i="25" s="1"/>
  <c r="BL38" i="25" s="1"/>
  <c r="BS37" i="25" s="1"/>
  <c r="BZ36" i="25" s="1"/>
  <c r="CG35" i="25" s="1"/>
  <c r="CN49" i="25" s="1"/>
  <c r="CU48" i="25" s="1"/>
  <c r="DB47" i="25" s="1"/>
  <c r="DI46" i="25" s="1"/>
  <c r="N45" i="25"/>
  <c r="U44" i="25"/>
  <c r="AB43" i="25" s="1"/>
  <c r="AI42" i="25" s="1"/>
  <c r="AP41" i="25" s="1"/>
  <c r="AW40" i="25" s="1"/>
  <c r="BD39" i="25" s="1"/>
  <c r="BK38" i="25" s="1"/>
  <c r="BR37" i="25" s="1"/>
  <c r="BY36" i="25" s="1"/>
  <c r="CF35" i="25" s="1"/>
  <c r="CM49" i="25" s="1"/>
  <c r="CT48" i="25" s="1"/>
  <c r="DA47" i="25" s="1"/>
  <c r="DH46" i="25" s="1"/>
  <c r="DO45" i="25" s="1"/>
  <c r="T44" i="25"/>
  <c r="AA43" i="25" s="1"/>
  <c r="AH42" i="25" s="1"/>
  <c r="AO41" i="25" s="1"/>
  <c r="AV40" i="25" s="1"/>
  <c r="BC39" i="25" s="1"/>
  <c r="BJ38" i="25" s="1"/>
  <c r="BQ37" i="25" s="1"/>
  <c r="BX36" i="25" s="1"/>
  <c r="CE35" i="25" s="1"/>
  <c r="CL49" i="25" s="1"/>
  <c r="CS48" i="25" s="1"/>
  <c r="CZ47" i="25" s="1"/>
  <c r="DG46" i="25" s="1"/>
  <c r="DN45" i="25" s="1"/>
  <c r="S44" i="25"/>
  <c r="Z43" i="25" s="1"/>
  <c r="AG42" i="25" s="1"/>
  <c r="AN41" i="25" s="1"/>
  <c r="AU40" i="25" s="1"/>
  <c r="BB39" i="25" s="1"/>
  <c r="BI38" i="25" s="1"/>
  <c r="BP37" i="25" s="1"/>
  <c r="BW36" i="25" s="1"/>
  <c r="CD35" i="25" s="1"/>
  <c r="CK49" i="25" s="1"/>
  <c r="CR48" i="25" s="1"/>
  <c r="CY47" i="25" s="1"/>
  <c r="DF46" i="25" s="1"/>
  <c r="DM45" i="25" s="1"/>
  <c r="R44" i="25"/>
  <c r="Y43" i="25" s="1"/>
  <c r="AF42" i="25" s="1"/>
  <c r="AM41" i="25" s="1"/>
  <c r="AT40" i="25" s="1"/>
  <c r="BA39" i="25" s="1"/>
  <c r="BH38" i="25" s="1"/>
  <c r="BO37" i="25" s="1"/>
  <c r="BV36" i="25" s="1"/>
  <c r="CC35" i="25" s="1"/>
  <c r="CJ49" i="25" s="1"/>
  <c r="CQ48" i="25" s="1"/>
  <c r="CX47" i="25" s="1"/>
  <c r="DE46" i="25" s="1"/>
  <c r="DL45" i="25" s="1"/>
  <c r="Q44" i="25"/>
  <c r="P44" i="25"/>
  <c r="W43" i="25" s="1"/>
  <c r="AD42" i="25" s="1"/>
  <c r="AK41" i="25" s="1"/>
  <c r="AR40" i="25" s="1"/>
  <c r="AY39" i="25" s="1"/>
  <c r="BF38" i="25" s="1"/>
  <c r="BM37" i="25" s="1"/>
  <c r="BT36" i="25" s="1"/>
  <c r="CA35" i="25" s="1"/>
  <c r="CH49" i="25" s="1"/>
  <c r="CO48" i="25" s="1"/>
  <c r="CV47" i="25" s="1"/>
  <c r="DC46" i="25" s="1"/>
  <c r="DJ45" i="25" s="1"/>
  <c r="O44" i="25"/>
  <c r="V43" i="25" s="1"/>
  <c r="AC42" i="25" s="1"/>
  <c r="AJ41" i="25" s="1"/>
  <c r="AQ40" i="25" s="1"/>
  <c r="AX39" i="25" s="1"/>
  <c r="BE38" i="25" s="1"/>
  <c r="BL37" i="25" s="1"/>
  <c r="BS36" i="25" s="1"/>
  <c r="BZ35" i="25" s="1"/>
  <c r="CG49" i="25" s="1"/>
  <c r="CN48" i="25" s="1"/>
  <c r="CU47" i="25" s="1"/>
  <c r="DB46" i="25" s="1"/>
  <c r="DI45" i="25" s="1"/>
  <c r="N44" i="25"/>
  <c r="BA43" i="25"/>
  <c r="BH42" i="25" s="1"/>
  <c r="BO41" i="25" s="1"/>
  <c r="BV40" i="25" s="1"/>
  <c r="CC39" i="25" s="1"/>
  <c r="CJ38" i="25" s="1"/>
  <c r="CQ37" i="25" s="1"/>
  <c r="CX36" i="25" s="1"/>
  <c r="DE35" i="25" s="1"/>
  <c r="DL49" i="25" s="1"/>
  <c r="X43" i="25"/>
  <c r="AE42" i="25" s="1"/>
  <c r="AL41" i="25" s="1"/>
  <c r="AS40" i="25" s="1"/>
  <c r="AZ39" i="25" s="1"/>
  <c r="BG38" i="25" s="1"/>
  <c r="BN37" i="25" s="1"/>
  <c r="BU36" i="25" s="1"/>
  <c r="CB35" i="25" s="1"/>
  <c r="CI49" i="25" s="1"/>
  <c r="CP48" i="25" s="1"/>
  <c r="CW47" i="25" s="1"/>
  <c r="DD46" i="25" s="1"/>
  <c r="DK45" i="25" s="1"/>
  <c r="U43" i="25"/>
  <c r="AB42" i="25" s="1"/>
  <c r="AI41" i="25" s="1"/>
  <c r="AP40" i="25" s="1"/>
  <c r="AW39" i="25" s="1"/>
  <c r="BD38" i="25" s="1"/>
  <c r="BK37" i="25" s="1"/>
  <c r="BR36" i="25" s="1"/>
  <c r="BY35" i="25" s="1"/>
  <c r="CF49" i="25" s="1"/>
  <c r="CM48" i="25" s="1"/>
  <c r="CT47" i="25" s="1"/>
  <c r="DA46" i="25" s="1"/>
  <c r="DH45" i="25" s="1"/>
  <c r="DO44" i="25" s="1"/>
  <c r="T43" i="25"/>
  <c r="AA42" i="25" s="1"/>
  <c r="AH41" i="25" s="1"/>
  <c r="AO40" i="25" s="1"/>
  <c r="AV39" i="25" s="1"/>
  <c r="BC38" i="25" s="1"/>
  <c r="BJ37" i="25" s="1"/>
  <c r="BQ36" i="25" s="1"/>
  <c r="BX35" i="25" s="1"/>
  <c r="CE49" i="25" s="1"/>
  <c r="CL48" i="25" s="1"/>
  <c r="CS47" i="25" s="1"/>
  <c r="CZ46" i="25" s="1"/>
  <c r="DG45" i="25" s="1"/>
  <c r="DN44" i="25" s="1"/>
  <c r="S43" i="25"/>
  <c r="R43" i="25"/>
  <c r="Y42" i="25" s="1"/>
  <c r="AF41" i="25" s="1"/>
  <c r="AM40" i="25" s="1"/>
  <c r="AT39" i="25" s="1"/>
  <c r="BA38" i="25" s="1"/>
  <c r="BH37" i="25" s="1"/>
  <c r="BO36" i="25" s="1"/>
  <c r="BV35" i="25" s="1"/>
  <c r="CC49" i="25" s="1"/>
  <c r="CJ48" i="25" s="1"/>
  <c r="CQ47" i="25" s="1"/>
  <c r="CX46" i="25" s="1"/>
  <c r="DE45" i="25" s="1"/>
  <c r="DL44" i="25" s="1"/>
  <c r="Q43" i="25"/>
  <c r="X42" i="25" s="1"/>
  <c r="AE41" i="25" s="1"/>
  <c r="AL40" i="25" s="1"/>
  <c r="AS39" i="25" s="1"/>
  <c r="AZ38" i="25" s="1"/>
  <c r="BG37" i="25" s="1"/>
  <c r="BN36" i="25" s="1"/>
  <c r="BU35" i="25" s="1"/>
  <c r="CB49" i="25" s="1"/>
  <c r="CI48" i="25" s="1"/>
  <c r="CP47" i="25" s="1"/>
  <c r="CW46" i="25" s="1"/>
  <c r="DD45" i="25" s="1"/>
  <c r="DK44" i="25" s="1"/>
  <c r="P43" i="25"/>
  <c r="W42" i="25" s="1"/>
  <c r="AD41" i="25" s="1"/>
  <c r="AK40" i="25" s="1"/>
  <c r="AR39" i="25" s="1"/>
  <c r="AY38" i="25" s="1"/>
  <c r="BF37" i="25" s="1"/>
  <c r="BM36" i="25" s="1"/>
  <c r="BT35" i="25" s="1"/>
  <c r="CA49" i="25" s="1"/>
  <c r="CH48" i="25" s="1"/>
  <c r="CO47" i="25" s="1"/>
  <c r="CV46" i="25" s="1"/>
  <c r="DC45" i="25" s="1"/>
  <c r="DJ44" i="25" s="1"/>
  <c r="O43" i="25"/>
  <c r="V42" i="25" s="1"/>
  <c r="AC41" i="25" s="1"/>
  <c r="AJ40" i="25" s="1"/>
  <c r="AQ39" i="25" s="1"/>
  <c r="AX38" i="25" s="1"/>
  <c r="BE37" i="25" s="1"/>
  <c r="BL36" i="25" s="1"/>
  <c r="BS35" i="25" s="1"/>
  <c r="BZ49" i="25" s="1"/>
  <c r="CG48" i="25" s="1"/>
  <c r="CN47" i="25" s="1"/>
  <c r="CU46" i="25" s="1"/>
  <c r="DB45" i="25" s="1"/>
  <c r="DI44" i="25" s="1"/>
  <c r="N43" i="25"/>
  <c r="Z42" i="25"/>
  <c r="AG41" i="25" s="1"/>
  <c r="AN40" i="25" s="1"/>
  <c r="AU39" i="25" s="1"/>
  <c r="BB38" i="25" s="1"/>
  <c r="BI37" i="25" s="1"/>
  <c r="BP36" i="25" s="1"/>
  <c r="BW35" i="25" s="1"/>
  <c r="CD49" i="25" s="1"/>
  <c r="CK48" i="25" s="1"/>
  <c r="CR47" i="25" s="1"/>
  <c r="CY46" i="25" s="1"/>
  <c r="DF45" i="25" s="1"/>
  <c r="DM44" i="25" s="1"/>
  <c r="U42" i="25"/>
  <c r="AB41" i="25" s="1"/>
  <c r="AI40" i="25" s="1"/>
  <c r="AP39" i="25" s="1"/>
  <c r="AW38" i="25" s="1"/>
  <c r="BD37" i="25" s="1"/>
  <c r="BK36" i="25" s="1"/>
  <c r="BR35" i="25" s="1"/>
  <c r="BY49" i="25" s="1"/>
  <c r="CF48" i="25" s="1"/>
  <c r="CM47" i="25" s="1"/>
  <c r="CT46" i="25" s="1"/>
  <c r="DA45" i="25" s="1"/>
  <c r="DH44" i="25" s="1"/>
  <c r="DO43" i="25" s="1"/>
  <c r="T42" i="25"/>
  <c r="AA41" i="25" s="1"/>
  <c r="AH40" i="25" s="1"/>
  <c r="AO39" i="25" s="1"/>
  <c r="AV38" i="25" s="1"/>
  <c r="BC37" i="25" s="1"/>
  <c r="BJ36" i="25" s="1"/>
  <c r="BQ35" i="25" s="1"/>
  <c r="BX49" i="25" s="1"/>
  <c r="CE48" i="25" s="1"/>
  <c r="CL47" i="25" s="1"/>
  <c r="CS46" i="25" s="1"/>
  <c r="CZ45" i="25" s="1"/>
  <c r="DG44" i="25" s="1"/>
  <c r="DN43" i="25" s="1"/>
  <c r="S42" i="25"/>
  <c r="Z41" i="25" s="1"/>
  <c r="AG40" i="25" s="1"/>
  <c r="AN39" i="25" s="1"/>
  <c r="AU38" i="25" s="1"/>
  <c r="BB37" i="25" s="1"/>
  <c r="BI36" i="25" s="1"/>
  <c r="BP35" i="25" s="1"/>
  <c r="BW49" i="25" s="1"/>
  <c r="CD48" i="25" s="1"/>
  <c r="CK47" i="25" s="1"/>
  <c r="CR46" i="25" s="1"/>
  <c r="CY45" i="25" s="1"/>
  <c r="DF44" i="25" s="1"/>
  <c r="DM43" i="25" s="1"/>
  <c r="R42" i="25"/>
  <c r="Y41" i="25" s="1"/>
  <c r="AF40" i="25" s="1"/>
  <c r="AM39" i="25" s="1"/>
  <c r="AT38" i="25" s="1"/>
  <c r="BA37" i="25" s="1"/>
  <c r="BH36" i="25" s="1"/>
  <c r="BO35" i="25" s="1"/>
  <c r="BV49" i="25" s="1"/>
  <c r="CC48" i="25" s="1"/>
  <c r="CJ47" i="25" s="1"/>
  <c r="CQ46" i="25" s="1"/>
  <c r="CX45" i="25" s="1"/>
  <c r="DE44" i="25" s="1"/>
  <c r="DL43" i="25" s="1"/>
  <c r="Q42" i="25"/>
  <c r="X41" i="25" s="1"/>
  <c r="AE40" i="25" s="1"/>
  <c r="AL39" i="25" s="1"/>
  <c r="AS38" i="25" s="1"/>
  <c r="AZ37" i="25" s="1"/>
  <c r="BG36" i="25" s="1"/>
  <c r="BN35" i="25" s="1"/>
  <c r="BU49" i="25" s="1"/>
  <c r="CB48" i="25" s="1"/>
  <c r="CI47" i="25" s="1"/>
  <c r="CP46" i="25" s="1"/>
  <c r="CW45" i="25" s="1"/>
  <c r="DD44" i="25" s="1"/>
  <c r="DK43" i="25" s="1"/>
  <c r="P42" i="25"/>
  <c r="W41" i="25" s="1"/>
  <c r="AD40" i="25" s="1"/>
  <c r="AK39" i="25" s="1"/>
  <c r="AR38" i="25" s="1"/>
  <c r="AY37" i="25" s="1"/>
  <c r="BF36" i="25" s="1"/>
  <c r="BM35" i="25" s="1"/>
  <c r="BT49" i="25" s="1"/>
  <c r="CA48" i="25" s="1"/>
  <c r="CH47" i="25" s="1"/>
  <c r="CO46" i="25" s="1"/>
  <c r="CV45" i="25" s="1"/>
  <c r="DC44" i="25" s="1"/>
  <c r="DJ43" i="25" s="1"/>
  <c r="O42" i="25"/>
  <c r="V41" i="25" s="1"/>
  <c r="AC40" i="25" s="1"/>
  <c r="AJ39" i="25" s="1"/>
  <c r="AQ38" i="25" s="1"/>
  <c r="AX37" i="25" s="1"/>
  <c r="BE36" i="25" s="1"/>
  <c r="BL35" i="25" s="1"/>
  <c r="BS49" i="25" s="1"/>
  <c r="BZ48" i="25" s="1"/>
  <c r="CG47" i="25" s="1"/>
  <c r="CN46" i="25" s="1"/>
  <c r="CU45" i="25" s="1"/>
  <c r="DB44" i="25" s="1"/>
  <c r="DI43" i="25" s="1"/>
  <c r="N42" i="25"/>
  <c r="U41" i="25"/>
  <c r="AB40" i="25" s="1"/>
  <c r="AI39" i="25" s="1"/>
  <c r="AP38" i="25" s="1"/>
  <c r="AW37" i="25" s="1"/>
  <c r="BD36" i="25" s="1"/>
  <c r="BK35" i="25" s="1"/>
  <c r="BR49" i="25" s="1"/>
  <c r="BY48" i="25" s="1"/>
  <c r="CF47" i="25" s="1"/>
  <c r="CM46" i="25" s="1"/>
  <c r="CT45" i="25" s="1"/>
  <c r="DA44" i="25" s="1"/>
  <c r="DH43" i="25" s="1"/>
  <c r="DO42" i="25" s="1"/>
  <c r="T41" i="25"/>
  <c r="AA40" i="25" s="1"/>
  <c r="AH39" i="25" s="1"/>
  <c r="AO38" i="25" s="1"/>
  <c r="AV37" i="25" s="1"/>
  <c r="BC36" i="25" s="1"/>
  <c r="BJ35" i="25" s="1"/>
  <c r="BQ49" i="25" s="1"/>
  <c r="BX48" i="25" s="1"/>
  <c r="CE47" i="25" s="1"/>
  <c r="CL46" i="25" s="1"/>
  <c r="CS45" i="25" s="1"/>
  <c r="CZ44" i="25" s="1"/>
  <c r="DG43" i="25" s="1"/>
  <c r="DN42" i="25" s="1"/>
  <c r="S41" i="25"/>
  <c r="R41" i="25"/>
  <c r="Q41" i="25"/>
  <c r="X40" i="25" s="1"/>
  <c r="AE39" i="25" s="1"/>
  <c r="AL38" i="25" s="1"/>
  <c r="AS37" i="25" s="1"/>
  <c r="AZ36" i="25" s="1"/>
  <c r="BG35" i="25" s="1"/>
  <c r="BN49" i="25" s="1"/>
  <c r="BU48" i="25" s="1"/>
  <c r="CB47" i="25" s="1"/>
  <c r="CI46" i="25" s="1"/>
  <c r="CP45" i="25" s="1"/>
  <c r="CW44" i="25" s="1"/>
  <c r="DD43" i="25" s="1"/>
  <c r="DK42" i="25" s="1"/>
  <c r="P41" i="25"/>
  <c r="W40" i="25" s="1"/>
  <c r="AD39" i="25" s="1"/>
  <c r="AK38" i="25" s="1"/>
  <c r="AR37" i="25" s="1"/>
  <c r="AY36" i="25" s="1"/>
  <c r="BF35" i="25" s="1"/>
  <c r="BM49" i="25" s="1"/>
  <c r="BT48" i="25" s="1"/>
  <c r="CA47" i="25" s="1"/>
  <c r="CH46" i="25" s="1"/>
  <c r="CO45" i="25" s="1"/>
  <c r="CV44" i="25" s="1"/>
  <c r="DC43" i="25" s="1"/>
  <c r="DJ42" i="25" s="1"/>
  <c r="O41" i="25"/>
  <c r="V40" i="25" s="1"/>
  <c r="AC39" i="25" s="1"/>
  <c r="AJ38" i="25" s="1"/>
  <c r="AQ37" i="25" s="1"/>
  <c r="AX36" i="25" s="1"/>
  <c r="BE35" i="25" s="1"/>
  <c r="BL49" i="25" s="1"/>
  <c r="BS48" i="25" s="1"/>
  <c r="BZ47" i="25" s="1"/>
  <c r="CG46" i="25" s="1"/>
  <c r="CN45" i="25" s="1"/>
  <c r="CU44" i="25" s="1"/>
  <c r="DB43" i="25" s="1"/>
  <c r="DI42" i="25" s="1"/>
  <c r="N41" i="25"/>
  <c r="Z40" i="25"/>
  <c r="AG39" i="25" s="1"/>
  <c r="AN38" i="25" s="1"/>
  <c r="AU37" i="25" s="1"/>
  <c r="BB36" i="25" s="1"/>
  <c r="BI35" i="25" s="1"/>
  <c r="BP49" i="25" s="1"/>
  <c r="BW48" i="25" s="1"/>
  <c r="CD47" i="25" s="1"/>
  <c r="CK46" i="25" s="1"/>
  <c r="CR45" i="25" s="1"/>
  <c r="CY44" i="25" s="1"/>
  <c r="DF43" i="25" s="1"/>
  <c r="DM42" i="25" s="1"/>
  <c r="Y40" i="25"/>
  <c r="AF39" i="25" s="1"/>
  <c r="AM38" i="25" s="1"/>
  <c r="AT37" i="25" s="1"/>
  <c r="BA36" i="25" s="1"/>
  <c r="BH35" i="25" s="1"/>
  <c r="BO49" i="25" s="1"/>
  <c r="BV48" i="25" s="1"/>
  <c r="CC47" i="25" s="1"/>
  <c r="CJ46" i="25" s="1"/>
  <c r="CQ45" i="25" s="1"/>
  <c r="CX44" i="25" s="1"/>
  <c r="DE43" i="25" s="1"/>
  <c r="DL42" i="25" s="1"/>
  <c r="U40" i="25"/>
  <c r="AB39" i="25" s="1"/>
  <c r="AI38" i="25" s="1"/>
  <c r="AP37" i="25" s="1"/>
  <c r="AW36" i="25" s="1"/>
  <c r="BD35" i="25" s="1"/>
  <c r="BK49" i="25" s="1"/>
  <c r="BR48" i="25" s="1"/>
  <c r="BY47" i="25" s="1"/>
  <c r="CF46" i="25" s="1"/>
  <c r="CM45" i="25" s="1"/>
  <c r="CT44" i="25" s="1"/>
  <c r="DA43" i="25" s="1"/>
  <c r="DH42" i="25" s="1"/>
  <c r="DO41" i="25" s="1"/>
  <c r="T40" i="25"/>
  <c r="AA39" i="25" s="1"/>
  <c r="AH38" i="25" s="1"/>
  <c r="AO37" i="25" s="1"/>
  <c r="AV36" i="25" s="1"/>
  <c r="BC35" i="25" s="1"/>
  <c r="BJ49" i="25" s="1"/>
  <c r="BQ48" i="25" s="1"/>
  <c r="BX47" i="25" s="1"/>
  <c r="CE46" i="25" s="1"/>
  <c r="CL45" i="25" s="1"/>
  <c r="CS44" i="25" s="1"/>
  <c r="CZ43" i="25" s="1"/>
  <c r="DG42" i="25" s="1"/>
  <c r="DN41" i="25" s="1"/>
  <c r="S40" i="25"/>
  <c r="Z39" i="25" s="1"/>
  <c r="AG38" i="25" s="1"/>
  <c r="AN37" i="25" s="1"/>
  <c r="AU36" i="25" s="1"/>
  <c r="BB35" i="25" s="1"/>
  <c r="BI49" i="25" s="1"/>
  <c r="BP48" i="25" s="1"/>
  <c r="BW47" i="25" s="1"/>
  <c r="CD46" i="25" s="1"/>
  <c r="CK45" i="25" s="1"/>
  <c r="CR44" i="25" s="1"/>
  <c r="CY43" i="25" s="1"/>
  <c r="DF42" i="25" s="1"/>
  <c r="DM41" i="25" s="1"/>
  <c r="R40" i="25"/>
  <c r="Y39" i="25" s="1"/>
  <c r="AF38" i="25" s="1"/>
  <c r="AM37" i="25" s="1"/>
  <c r="AT36" i="25" s="1"/>
  <c r="BA35" i="25" s="1"/>
  <c r="BH49" i="25" s="1"/>
  <c r="BO48" i="25" s="1"/>
  <c r="BV47" i="25" s="1"/>
  <c r="CC46" i="25" s="1"/>
  <c r="CJ45" i="25" s="1"/>
  <c r="CQ44" i="25" s="1"/>
  <c r="CX43" i="25" s="1"/>
  <c r="DE42" i="25" s="1"/>
  <c r="DL41" i="25" s="1"/>
  <c r="Q40" i="25"/>
  <c r="P40" i="25"/>
  <c r="W39" i="25" s="1"/>
  <c r="AD38" i="25" s="1"/>
  <c r="AK37" i="25" s="1"/>
  <c r="AR36" i="25" s="1"/>
  <c r="AY35" i="25" s="1"/>
  <c r="BF49" i="25" s="1"/>
  <c r="BM48" i="25" s="1"/>
  <c r="BT47" i="25" s="1"/>
  <c r="CA46" i="25" s="1"/>
  <c r="CH45" i="25" s="1"/>
  <c r="CO44" i="25" s="1"/>
  <c r="CV43" i="25" s="1"/>
  <c r="DC42" i="25" s="1"/>
  <c r="DJ41" i="25" s="1"/>
  <c r="O40" i="25"/>
  <c r="V39" i="25" s="1"/>
  <c r="AC38" i="25" s="1"/>
  <c r="AJ37" i="25" s="1"/>
  <c r="AQ36" i="25" s="1"/>
  <c r="AX35" i="25" s="1"/>
  <c r="BE49" i="25" s="1"/>
  <c r="BL48" i="25" s="1"/>
  <c r="BS47" i="25" s="1"/>
  <c r="BZ46" i="25" s="1"/>
  <c r="CG45" i="25" s="1"/>
  <c r="CN44" i="25" s="1"/>
  <c r="CU43" i="25" s="1"/>
  <c r="DB42" i="25" s="1"/>
  <c r="DI41" i="25" s="1"/>
  <c r="N40" i="25"/>
  <c r="X39" i="25"/>
  <c r="AE38" i="25" s="1"/>
  <c r="AL37" i="25" s="1"/>
  <c r="AS36" i="25" s="1"/>
  <c r="AZ35" i="25" s="1"/>
  <c r="BG49" i="25" s="1"/>
  <c r="BN48" i="25" s="1"/>
  <c r="BU47" i="25" s="1"/>
  <c r="CB46" i="25" s="1"/>
  <c r="CI45" i="25" s="1"/>
  <c r="CP44" i="25" s="1"/>
  <c r="CW43" i="25" s="1"/>
  <c r="DD42" i="25" s="1"/>
  <c r="DK41" i="25" s="1"/>
  <c r="U39" i="25"/>
  <c r="AB38" i="25" s="1"/>
  <c r="AI37" i="25" s="1"/>
  <c r="AP36" i="25" s="1"/>
  <c r="AW35" i="25" s="1"/>
  <c r="BD49" i="25" s="1"/>
  <c r="BK48" i="25" s="1"/>
  <c r="BR47" i="25" s="1"/>
  <c r="BY46" i="25" s="1"/>
  <c r="CF45" i="25" s="1"/>
  <c r="CM44" i="25" s="1"/>
  <c r="CT43" i="25" s="1"/>
  <c r="DA42" i="25" s="1"/>
  <c r="DH41" i="25" s="1"/>
  <c r="DO40" i="25" s="1"/>
  <c r="T39" i="25"/>
  <c r="AA38" i="25" s="1"/>
  <c r="AH37" i="25" s="1"/>
  <c r="AO36" i="25" s="1"/>
  <c r="AV35" i="25" s="1"/>
  <c r="BC49" i="25" s="1"/>
  <c r="BJ48" i="25" s="1"/>
  <c r="BQ47" i="25" s="1"/>
  <c r="BX46" i="25" s="1"/>
  <c r="CE45" i="25" s="1"/>
  <c r="CL44" i="25" s="1"/>
  <c r="CS43" i="25" s="1"/>
  <c r="CZ42" i="25" s="1"/>
  <c r="DG41" i="25" s="1"/>
  <c r="DN40" i="25" s="1"/>
  <c r="S39" i="25"/>
  <c r="Z38" i="25" s="1"/>
  <c r="AG37" i="25" s="1"/>
  <c r="AN36" i="25" s="1"/>
  <c r="AU35" i="25" s="1"/>
  <c r="BB49" i="25" s="1"/>
  <c r="BI48" i="25" s="1"/>
  <c r="BP47" i="25" s="1"/>
  <c r="BW46" i="25" s="1"/>
  <c r="CD45" i="25" s="1"/>
  <c r="CK44" i="25" s="1"/>
  <c r="CR43" i="25" s="1"/>
  <c r="CY42" i="25" s="1"/>
  <c r="DF41" i="25" s="1"/>
  <c r="DM40" i="25" s="1"/>
  <c r="R39" i="25"/>
  <c r="Y38" i="25" s="1"/>
  <c r="AF37" i="25" s="1"/>
  <c r="AM36" i="25" s="1"/>
  <c r="AT35" i="25" s="1"/>
  <c r="BA49" i="25" s="1"/>
  <c r="BH48" i="25" s="1"/>
  <c r="BO47" i="25" s="1"/>
  <c r="BV46" i="25" s="1"/>
  <c r="CC45" i="25" s="1"/>
  <c r="CJ44" i="25" s="1"/>
  <c r="CQ43" i="25" s="1"/>
  <c r="CX42" i="25" s="1"/>
  <c r="DE41" i="25" s="1"/>
  <c r="DL40" i="25" s="1"/>
  <c r="Q39" i="25"/>
  <c r="X38" i="25" s="1"/>
  <c r="AE37" i="25" s="1"/>
  <c r="AL36" i="25" s="1"/>
  <c r="AS35" i="25" s="1"/>
  <c r="AZ49" i="25" s="1"/>
  <c r="BG48" i="25" s="1"/>
  <c r="BN47" i="25" s="1"/>
  <c r="BU46" i="25" s="1"/>
  <c r="CB45" i="25" s="1"/>
  <c r="CI44" i="25" s="1"/>
  <c r="CP43" i="25" s="1"/>
  <c r="CW42" i="25" s="1"/>
  <c r="DD41" i="25" s="1"/>
  <c r="DK40" i="25" s="1"/>
  <c r="P39" i="25"/>
  <c r="W38" i="25" s="1"/>
  <c r="AD37" i="25" s="1"/>
  <c r="AK36" i="25" s="1"/>
  <c r="AR35" i="25" s="1"/>
  <c r="AY49" i="25" s="1"/>
  <c r="BF48" i="25" s="1"/>
  <c r="BM47" i="25" s="1"/>
  <c r="BT46" i="25" s="1"/>
  <c r="CA45" i="25" s="1"/>
  <c r="CH44" i="25" s="1"/>
  <c r="CO43" i="25" s="1"/>
  <c r="CV42" i="25" s="1"/>
  <c r="DC41" i="25" s="1"/>
  <c r="DJ40" i="25" s="1"/>
  <c r="O39" i="25"/>
  <c r="N39" i="25"/>
  <c r="V38" i="25"/>
  <c r="AC37" i="25" s="1"/>
  <c r="AJ36" i="25" s="1"/>
  <c r="AQ35" i="25" s="1"/>
  <c r="AX49" i="25" s="1"/>
  <c r="BE48" i="25" s="1"/>
  <c r="BL47" i="25" s="1"/>
  <c r="BS46" i="25" s="1"/>
  <c r="BZ45" i="25" s="1"/>
  <c r="CG44" i="25" s="1"/>
  <c r="CN43" i="25" s="1"/>
  <c r="CU42" i="25" s="1"/>
  <c r="DB41" i="25" s="1"/>
  <c r="DI40" i="25" s="1"/>
  <c r="U38" i="25"/>
  <c r="AB37" i="25" s="1"/>
  <c r="AI36" i="25" s="1"/>
  <c r="AP35" i="25" s="1"/>
  <c r="AW49" i="25" s="1"/>
  <c r="BD48" i="25" s="1"/>
  <c r="BK47" i="25" s="1"/>
  <c r="BR46" i="25" s="1"/>
  <c r="BY45" i="25" s="1"/>
  <c r="CF44" i="25" s="1"/>
  <c r="CM43" i="25" s="1"/>
  <c r="CT42" i="25" s="1"/>
  <c r="DA41" i="25" s="1"/>
  <c r="DH40" i="25" s="1"/>
  <c r="DO39" i="25" s="1"/>
  <c r="T38" i="25"/>
  <c r="AA37" i="25" s="1"/>
  <c r="AH36" i="25" s="1"/>
  <c r="AO35" i="25" s="1"/>
  <c r="AV49" i="25" s="1"/>
  <c r="BC48" i="25" s="1"/>
  <c r="BJ47" i="25" s="1"/>
  <c r="BQ46" i="25" s="1"/>
  <c r="BX45" i="25" s="1"/>
  <c r="CE44" i="25" s="1"/>
  <c r="CL43" i="25" s="1"/>
  <c r="CS42" i="25" s="1"/>
  <c r="CZ41" i="25" s="1"/>
  <c r="DG40" i="25" s="1"/>
  <c r="DN39" i="25" s="1"/>
  <c r="S38" i="25"/>
  <c r="R38" i="25"/>
  <c r="Y37" i="25" s="1"/>
  <c r="AF36" i="25" s="1"/>
  <c r="AM35" i="25" s="1"/>
  <c r="AT49" i="25" s="1"/>
  <c r="BA48" i="25" s="1"/>
  <c r="BH47" i="25" s="1"/>
  <c r="BO46" i="25" s="1"/>
  <c r="BV45" i="25" s="1"/>
  <c r="CC44" i="25" s="1"/>
  <c r="CJ43" i="25" s="1"/>
  <c r="CQ42" i="25" s="1"/>
  <c r="CX41" i="25" s="1"/>
  <c r="DE40" i="25" s="1"/>
  <c r="DL39" i="25" s="1"/>
  <c r="Q38" i="25"/>
  <c r="X37" i="25" s="1"/>
  <c r="AE36" i="25" s="1"/>
  <c r="AL35" i="25" s="1"/>
  <c r="AS49" i="25" s="1"/>
  <c r="AZ48" i="25" s="1"/>
  <c r="BG47" i="25" s="1"/>
  <c r="BN46" i="25" s="1"/>
  <c r="BU45" i="25" s="1"/>
  <c r="CB44" i="25" s="1"/>
  <c r="CI43" i="25" s="1"/>
  <c r="CP42" i="25" s="1"/>
  <c r="CW41" i="25" s="1"/>
  <c r="DD40" i="25" s="1"/>
  <c r="DK39" i="25" s="1"/>
  <c r="P38" i="25"/>
  <c r="W37" i="25" s="1"/>
  <c r="AD36" i="25" s="1"/>
  <c r="AK35" i="25" s="1"/>
  <c r="AR49" i="25" s="1"/>
  <c r="AY48" i="25" s="1"/>
  <c r="BF47" i="25" s="1"/>
  <c r="BM46" i="25" s="1"/>
  <c r="BT45" i="25" s="1"/>
  <c r="CA44" i="25" s="1"/>
  <c r="CH43" i="25" s="1"/>
  <c r="CO42" i="25" s="1"/>
  <c r="CV41" i="25" s="1"/>
  <c r="DC40" i="25" s="1"/>
  <c r="DJ39" i="25" s="1"/>
  <c r="O38" i="25"/>
  <c r="V37" i="25" s="1"/>
  <c r="AC36" i="25" s="1"/>
  <c r="AJ35" i="25" s="1"/>
  <c r="AQ49" i="25" s="1"/>
  <c r="AX48" i="25" s="1"/>
  <c r="BE47" i="25" s="1"/>
  <c r="BL46" i="25" s="1"/>
  <c r="BS45" i="25" s="1"/>
  <c r="BZ44" i="25" s="1"/>
  <c r="CG43" i="25" s="1"/>
  <c r="CN42" i="25" s="1"/>
  <c r="CU41" i="25" s="1"/>
  <c r="DB40" i="25" s="1"/>
  <c r="DI39" i="25" s="1"/>
  <c r="N38" i="25"/>
  <c r="Z37" i="25"/>
  <c r="AG36" i="25" s="1"/>
  <c r="AN35" i="25" s="1"/>
  <c r="AU49" i="25" s="1"/>
  <c r="BB48" i="25" s="1"/>
  <c r="BI47" i="25" s="1"/>
  <c r="BP46" i="25" s="1"/>
  <c r="BW45" i="25" s="1"/>
  <c r="CD44" i="25" s="1"/>
  <c r="CK43" i="25" s="1"/>
  <c r="CR42" i="25" s="1"/>
  <c r="CY41" i="25" s="1"/>
  <c r="DF40" i="25" s="1"/>
  <c r="DM39" i="25" s="1"/>
  <c r="U37" i="25"/>
  <c r="AB36" i="25" s="1"/>
  <c r="AI35" i="25" s="1"/>
  <c r="AP49" i="25" s="1"/>
  <c r="AW48" i="25" s="1"/>
  <c r="BD47" i="25" s="1"/>
  <c r="BK46" i="25" s="1"/>
  <c r="BR45" i="25" s="1"/>
  <c r="BY44" i="25" s="1"/>
  <c r="CF43" i="25" s="1"/>
  <c r="CM42" i="25" s="1"/>
  <c r="CT41" i="25" s="1"/>
  <c r="DA40" i="25" s="1"/>
  <c r="DH39" i="25" s="1"/>
  <c r="DO38" i="25" s="1"/>
  <c r="T37" i="25"/>
  <c r="AA36" i="25" s="1"/>
  <c r="AH35" i="25" s="1"/>
  <c r="AO49" i="25" s="1"/>
  <c r="AV48" i="25" s="1"/>
  <c r="BC47" i="25" s="1"/>
  <c r="BJ46" i="25" s="1"/>
  <c r="BQ45" i="25" s="1"/>
  <c r="BX44" i="25" s="1"/>
  <c r="CE43" i="25" s="1"/>
  <c r="CL42" i="25" s="1"/>
  <c r="CS41" i="25" s="1"/>
  <c r="CZ40" i="25" s="1"/>
  <c r="DG39" i="25" s="1"/>
  <c r="DN38" i="25" s="1"/>
  <c r="S37" i="25"/>
  <c r="R37" i="25"/>
  <c r="Y36" i="25" s="1"/>
  <c r="AF35" i="25" s="1"/>
  <c r="AM49" i="25" s="1"/>
  <c r="AT48" i="25" s="1"/>
  <c r="BA47" i="25" s="1"/>
  <c r="BH46" i="25" s="1"/>
  <c r="BO45" i="25" s="1"/>
  <c r="BV44" i="25" s="1"/>
  <c r="CC43" i="25" s="1"/>
  <c r="CJ42" i="25" s="1"/>
  <c r="CQ41" i="25" s="1"/>
  <c r="CX40" i="25" s="1"/>
  <c r="DE39" i="25" s="1"/>
  <c r="DL38" i="25" s="1"/>
  <c r="Q37" i="25"/>
  <c r="X36" i="25" s="1"/>
  <c r="AE35" i="25" s="1"/>
  <c r="AL49" i="25" s="1"/>
  <c r="AS48" i="25" s="1"/>
  <c r="AZ47" i="25" s="1"/>
  <c r="BG46" i="25" s="1"/>
  <c r="BN45" i="25" s="1"/>
  <c r="BU44" i="25" s="1"/>
  <c r="CB43" i="25" s="1"/>
  <c r="CI42" i="25" s="1"/>
  <c r="CP41" i="25" s="1"/>
  <c r="CW40" i="25" s="1"/>
  <c r="DD39" i="25" s="1"/>
  <c r="DK38" i="25" s="1"/>
  <c r="P37" i="25"/>
  <c r="W36" i="25" s="1"/>
  <c r="AD35" i="25" s="1"/>
  <c r="AK49" i="25" s="1"/>
  <c r="AR48" i="25" s="1"/>
  <c r="AY47" i="25" s="1"/>
  <c r="BF46" i="25" s="1"/>
  <c r="BM45" i="25" s="1"/>
  <c r="BT44" i="25" s="1"/>
  <c r="CA43" i="25" s="1"/>
  <c r="CH42" i="25" s="1"/>
  <c r="CO41" i="25" s="1"/>
  <c r="CV40" i="25" s="1"/>
  <c r="DC39" i="25" s="1"/>
  <c r="DJ38" i="25" s="1"/>
  <c r="O37" i="25"/>
  <c r="V36" i="25" s="1"/>
  <c r="AC35" i="25" s="1"/>
  <c r="AJ49" i="25" s="1"/>
  <c r="AQ48" i="25" s="1"/>
  <c r="AX47" i="25" s="1"/>
  <c r="BE46" i="25" s="1"/>
  <c r="BL45" i="25" s="1"/>
  <c r="BS44" i="25" s="1"/>
  <c r="BZ43" i="25" s="1"/>
  <c r="CG42" i="25" s="1"/>
  <c r="CN41" i="25" s="1"/>
  <c r="CU40" i="25" s="1"/>
  <c r="DB39" i="25" s="1"/>
  <c r="DI38" i="25" s="1"/>
  <c r="N37" i="25"/>
  <c r="Z36" i="25"/>
  <c r="AG35" i="25" s="1"/>
  <c r="AN49" i="25" s="1"/>
  <c r="AU48" i="25" s="1"/>
  <c r="BB47" i="25" s="1"/>
  <c r="BI46" i="25" s="1"/>
  <c r="BP45" i="25" s="1"/>
  <c r="BW44" i="25" s="1"/>
  <c r="CD43" i="25" s="1"/>
  <c r="CK42" i="25" s="1"/>
  <c r="CR41" i="25" s="1"/>
  <c r="CY40" i="25" s="1"/>
  <c r="DF39" i="25" s="1"/>
  <c r="DM38" i="25" s="1"/>
  <c r="U36" i="25"/>
  <c r="AB35" i="25" s="1"/>
  <c r="AI49" i="25" s="1"/>
  <c r="AP48" i="25" s="1"/>
  <c r="AW47" i="25" s="1"/>
  <c r="BD46" i="25" s="1"/>
  <c r="BK45" i="25" s="1"/>
  <c r="BR44" i="25" s="1"/>
  <c r="BY43" i="25" s="1"/>
  <c r="CF42" i="25" s="1"/>
  <c r="CM41" i="25" s="1"/>
  <c r="CT40" i="25" s="1"/>
  <c r="DA39" i="25" s="1"/>
  <c r="DH38" i="25" s="1"/>
  <c r="DO37" i="25" s="1"/>
  <c r="T36" i="25"/>
  <c r="AA35" i="25" s="1"/>
  <c r="AH49" i="25" s="1"/>
  <c r="AO48" i="25" s="1"/>
  <c r="AV47" i="25" s="1"/>
  <c r="BC46" i="25" s="1"/>
  <c r="BJ45" i="25" s="1"/>
  <c r="BQ44" i="25" s="1"/>
  <c r="BX43" i="25" s="1"/>
  <c r="CE42" i="25" s="1"/>
  <c r="CL41" i="25" s="1"/>
  <c r="CS40" i="25" s="1"/>
  <c r="CZ39" i="25" s="1"/>
  <c r="DG38" i="25" s="1"/>
  <c r="DN37" i="25" s="1"/>
  <c r="S36" i="25"/>
  <c r="Z35" i="25" s="1"/>
  <c r="AG49" i="25" s="1"/>
  <c r="AN48" i="25" s="1"/>
  <c r="AU47" i="25" s="1"/>
  <c r="BB46" i="25" s="1"/>
  <c r="BI45" i="25" s="1"/>
  <c r="BP44" i="25" s="1"/>
  <c r="BW43" i="25" s="1"/>
  <c r="CD42" i="25" s="1"/>
  <c r="CK41" i="25" s="1"/>
  <c r="CR40" i="25" s="1"/>
  <c r="CY39" i="25" s="1"/>
  <c r="DF38" i="25" s="1"/>
  <c r="DM37" i="25" s="1"/>
  <c r="R36" i="25"/>
  <c r="Y35" i="25" s="1"/>
  <c r="AF49" i="25" s="1"/>
  <c r="AM48" i="25" s="1"/>
  <c r="AT47" i="25" s="1"/>
  <c r="BA46" i="25" s="1"/>
  <c r="BH45" i="25" s="1"/>
  <c r="BO44" i="25" s="1"/>
  <c r="BV43" i="25" s="1"/>
  <c r="CC42" i="25" s="1"/>
  <c r="CJ41" i="25" s="1"/>
  <c r="CQ40" i="25" s="1"/>
  <c r="CX39" i="25" s="1"/>
  <c r="DE38" i="25" s="1"/>
  <c r="DL37" i="25" s="1"/>
  <c r="Q36" i="25"/>
  <c r="X35" i="25" s="1"/>
  <c r="AE49" i="25" s="1"/>
  <c r="AL48" i="25" s="1"/>
  <c r="AS47" i="25" s="1"/>
  <c r="AZ46" i="25" s="1"/>
  <c r="BG45" i="25" s="1"/>
  <c r="BN44" i="25" s="1"/>
  <c r="BU43" i="25" s="1"/>
  <c r="CB42" i="25" s="1"/>
  <c r="CI41" i="25" s="1"/>
  <c r="CP40" i="25" s="1"/>
  <c r="CW39" i="25" s="1"/>
  <c r="DD38" i="25" s="1"/>
  <c r="DK37" i="25" s="1"/>
  <c r="P36" i="25"/>
  <c r="W35" i="25" s="1"/>
  <c r="AD49" i="25" s="1"/>
  <c r="AK48" i="25" s="1"/>
  <c r="AR47" i="25" s="1"/>
  <c r="AY46" i="25" s="1"/>
  <c r="BF45" i="25" s="1"/>
  <c r="BM44" i="25" s="1"/>
  <c r="BT43" i="25" s="1"/>
  <c r="CA42" i="25" s="1"/>
  <c r="CH41" i="25" s="1"/>
  <c r="CO40" i="25" s="1"/>
  <c r="CV39" i="25" s="1"/>
  <c r="DC38" i="25" s="1"/>
  <c r="DJ37" i="25" s="1"/>
  <c r="O36" i="25"/>
  <c r="V35" i="25" s="1"/>
  <c r="AC49" i="25" s="1"/>
  <c r="AJ48" i="25" s="1"/>
  <c r="AQ47" i="25" s="1"/>
  <c r="AX46" i="25" s="1"/>
  <c r="BE45" i="25" s="1"/>
  <c r="BL44" i="25" s="1"/>
  <c r="BS43" i="25" s="1"/>
  <c r="BZ42" i="25" s="1"/>
  <c r="CG41" i="25" s="1"/>
  <c r="CN40" i="25" s="1"/>
  <c r="CU39" i="25" s="1"/>
  <c r="DB38" i="25" s="1"/>
  <c r="DI37" i="25" s="1"/>
  <c r="N36" i="25"/>
  <c r="U35" i="25"/>
  <c r="AB49" i="25" s="1"/>
  <c r="AI48" i="25" s="1"/>
  <c r="AP47" i="25" s="1"/>
  <c r="AW46" i="25" s="1"/>
  <c r="BD45" i="25" s="1"/>
  <c r="BK44" i="25" s="1"/>
  <c r="BR43" i="25" s="1"/>
  <c r="BY42" i="25" s="1"/>
  <c r="CF41" i="25" s="1"/>
  <c r="CM40" i="25" s="1"/>
  <c r="CT39" i="25" s="1"/>
  <c r="DA38" i="25" s="1"/>
  <c r="DH37" i="25" s="1"/>
  <c r="DO36" i="25" s="1"/>
  <c r="T35" i="25"/>
  <c r="AA49" i="25" s="1"/>
  <c r="AH48" i="25" s="1"/>
  <c r="AO47" i="25" s="1"/>
  <c r="AV46" i="25" s="1"/>
  <c r="BC45" i="25" s="1"/>
  <c r="BJ44" i="25" s="1"/>
  <c r="BQ43" i="25" s="1"/>
  <c r="BX42" i="25" s="1"/>
  <c r="CE41" i="25" s="1"/>
  <c r="CL40" i="25" s="1"/>
  <c r="CS39" i="25" s="1"/>
  <c r="CZ38" i="25" s="1"/>
  <c r="DG37" i="25" s="1"/>
  <c r="DN36" i="25" s="1"/>
  <c r="S35" i="25"/>
  <c r="Z49" i="25" s="1"/>
  <c r="AG48" i="25" s="1"/>
  <c r="AN47" i="25" s="1"/>
  <c r="AU46" i="25" s="1"/>
  <c r="BB45" i="25" s="1"/>
  <c r="BI44" i="25" s="1"/>
  <c r="BP43" i="25" s="1"/>
  <c r="BW42" i="25" s="1"/>
  <c r="CD41" i="25" s="1"/>
  <c r="CK40" i="25" s="1"/>
  <c r="CR39" i="25" s="1"/>
  <c r="CY38" i="25" s="1"/>
  <c r="DF37" i="25" s="1"/>
  <c r="DM36" i="25" s="1"/>
  <c r="R35" i="25"/>
  <c r="Y49" i="25" s="1"/>
  <c r="AF48" i="25" s="1"/>
  <c r="AM47" i="25" s="1"/>
  <c r="AT46" i="25" s="1"/>
  <c r="BA45" i="25" s="1"/>
  <c r="BH44" i="25" s="1"/>
  <c r="BO43" i="25" s="1"/>
  <c r="BV42" i="25" s="1"/>
  <c r="CC41" i="25" s="1"/>
  <c r="CJ40" i="25" s="1"/>
  <c r="CQ39" i="25" s="1"/>
  <c r="CX38" i="25" s="1"/>
  <c r="DE37" i="25" s="1"/>
  <c r="DL36" i="25" s="1"/>
  <c r="Q35" i="25"/>
  <c r="X49" i="25" s="1"/>
  <c r="AE48" i="25" s="1"/>
  <c r="AL47" i="25" s="1"/>
  <c r="AS46" i="25" s="1"/>
  <c r="AZ45" i="25" s="1"/>
  <c r="BG44" i="25" s="1"/>
  <c r="BN43" i="25" s="1"/>
  <c r="BU42" i="25" s="1"/>
  <c r="CB41" i="25" s="1"/>
  <c r="CI40" i="25" s="1"/>
  <c r="CP39" i="25" s="1"/>
  <c r="CW38" i="25" s="1"/>
  <c r="DD37" i="25" s="1"/>
  <c r="DK36" i="25" s="1"/>
  <c r="P35" i="25"/>
  <c r="W49" i="25" s="1"/>
  <c r="AD48" i="25" s="1"/>
  <c r="AK47" i="25" s="1"/>
  <c r="AR46" i="25" s="1"/>
  <c r="AY45" i="25" s="1"/>
  <c r="BF44" i="25" s="1"/>
  <c r="BM43" i="25" s="1"/>
  <c r="BT42" i="25" s="1"/>
  <c r="CA41" i="25" s="1"/>
  <c r="CH40" i="25" s="1"/>
  <c r="CO39" i="25" s="1"/>
  <c r="CV38" i="25" s="1"/>
  <c r="DC37" i="25" s="1"/>
  <c r="DJ36" i="25" s="1"/>
  <c r="O35" i="25"/>
  <c r="V49" i="25" s="1"/>
  <c r="AC48" i="25" s="1"/>
  <c r="AJ47" i="25" s="1"/>
  <c r="AQ46" i="25" s="1"/>
  <c r="AX45" i="25" s="1"/>
  <c r="BE44" i="25" s="1"/>
  <c r="BL43" i="25" s="1"/>
  <c r="BS42" i="25" s="1"/>
  <c r="BZ41" i="25" s="1"/>
  <c r="CG40" i="25" s="1"/>
  <c r="CN39" i="25" s="1"/>
  <c r="CU38" i="25" s="1"/>
  <c r="DB37" i="25" s="1"/>
  <c r="DI36" i="25" s="1"/>
  <c r="N35" i="25"/>
  <c r="O33" i="25"/>
  <c r="O34" i="25" s="1"/>
  <c r="Z21" i="25"/>
  <c r="AH21" i="25" s="1"/>
  <c r="Z20" i="25"/>
  <c r="AH20" i="25" s="1"/>
  <c r="Z18" i="25"/>
  <c r="AH18" i="25" s="1"/>
  <c r="Z17" i="25"/>
  <c r="AH17" i="25" s="1"/>
  <c r="J17" i="25"/>
  <c r="K17" i="25" s="1"/>
  <c r="J16" i="25"/>
  <c r="K16" i="25" s="1"/>
  <c r="Z15" i="25"/>
  <c r="AH15" i="25" s="1"/>
  <c r="J15" i="25"/>
  <c r="K15" i="25" s="1"/>
  <c r="Z14" i="25"/>
  <c r="AH14" i="25" s="1"/>
  <c r="J14" i="25"/>
  <c r="K14" i="25" s="1"/>
  <c r="J13" i="25"/>
  <c r="K13" i="25" s="1"/>
  <c r="Z12" i="25"/>
  <c r="AH12" i="25" s="1"/>
  <c r="J12" i="25"/>
  <c r="K12" i="25" s="1"/>
  <c r="Z11" i="25"/>
  <c r="AH11" i="25" s="1"/>
  <c r="J11" i="25"/>
  <c r="K11" i="25" s="1"/>
  <c r="Z10" i="25"/>
  <c r="AH10" i="25" s="1"/>
  <c r="J10" i="25"/>
  <c r="K10" i="25" s="1"/>
  <c r="Z9" i="25"/>
  <c r="AH9" i="25" s="1"/>
  <c r="J9" i="25"/>
  <c r="K9" i="25" s="1"/>
  <c r="Z8" i="25"/>
  <c r="AH8" i="25" s="1"/>
  <c r="J8" i="25"/>
  <c r="O103" i="25" l="1"/>
  <c r="AQ103" i="25"/>
  <c r="Z19" i="25"/>
  <c r="AH19" i="25" s="1"/>
  <c r="Z13" i="25"/>
  <c r="AH13" i="25" s="1"/>
  <c r="Z16" i="25"/>
  <c r="AH16" i="25" s="1"/>
  <c r="CQ103" i="25"/>
  <c r="K8" i="25"/>
  <c r="N204" i="25"/>
  <c r="N225" i="25" s="1"/>
  <c r="N183" i="25"/>
  <c r="CS103" i="25"/>
  <c r="O105" i="25"/>
  <c r="O147" i="25" s="1"/>
  <c r="O190" i="25" s="1"/>
  <c r="O32" i="25"/>
  <c r="AS105" i="25"/>
  <c r="CS105" i="25" s="1"/>
  <c r="CS147" i="25" s="1"/>
  <c r="AS146" i="25"/>
  <c r="AS189" i="25" s="1"/>
  <c r="AS210" i="25" s="1"/>
  <c r="P201" i="25"/>
  <c r="P200" i="25"/>
  <c r="P199" i="25"/>
  <c r="P198" i="25"/>
  <c r="P197" i="25"/>
  <c r="P211" i="25"/>
  <c r="P203" i="25"/>
  <c r="P193" i="25"/>
  <c r="P196" i="25"/>
  <c r="P204" i="25"/>
  <c r="P202" i="25"/>
  <c r="P191" i="25"/>
  <c r="P195" i="25"/>
  <c r="P192" i="25"/>
  <c r="P194" i="25"/>
  <c r="P205" i="25"/>
  <c r="CR103" i="25"/>
  <c r="BO146" i="25"/>
  <c r="BP104" i="25"/>
  <c r="N172" i="25"/>
  <c r="N193" i="25"/>
  <c r="N214" i="25" s="1"/>
  <c r="N182" i="25"/>
  <c r="N203" i="25"/>
  <c r="N224" i="25" s="1"/>
  <c r="BP105" i="25"/>
  <c r="BP147" i="25" s="1"/>
  <c r="N199" i="25"/>
  <c r="N220" i="25" s="1"/>
  <c r="N178" i="25"/>
  <c r="N205" i="25"/>
  <c r="N226" i="25" s="1"/>
  <c r="N184" i="25"/>
  <c r="P146" i="25"/>
  <c r="P189" i="25" s="1"/>
  <c r="P210" i="25" s="1"/>
  <c r="P103" i="25"/>
  <c r="Q104" i="25"/>
  <c r="N191" i="25"/>
  <c r="N212" i="25" s="1"/>
  <c r="N170" i="25"/>
  <c r="N194" i="25"/>
  <c r="N215" i="25" s="1"/>
  <c r="N173" i="25"/>
  <c r="Z22" i="25"/>
  <c r="AH22" i="25" s="1"/>
  <c r="P33" i="25"/>
  <c r="AR146" i="25"/>
  <c r="AR189" i="25" s="1"/>
  <c r="AR210" i="25" s="1"/>
  <c r="AR105" i="25"/>
  <c r="AR103" i="25"/>
  <c r="N192" i="25"/>
  <c r="N213" i="25" s="1"/>
  <c r="N171" i="25"/>
  <c r="N196" i="25"/>
  <c r="N217" i="25" s="1"/>
  <c r="N175" i="25"/>
  <c r="S185" i="25"/>
  <c r="N180" i="25"/>
  <c r="N201" i="25"/>
  <c r="N222" i="25" s="1"/>
  <c r="AQ105" i="25"/>
  <c r="N197" i="25"/>
  <c r="N218" i="25" s="1"/>
  <c r="N176" i="25"/>
  <c r="N195" i="25"/>
  <c r="N216" i="25" s="1"/>
  <c r="N174" i="25"/>
  <c r="N198" i="25"/>
  <c r="N219" i="25" s="1"/>
  <c r="N177" i="25"/>
  <c r="N200" i="25"/>
  <c r="N221" i="25" s="1"/>
  <c r="N179" i="25"/>
  <c r="N202" i="25"/>
  <c r="N223" i="25" s="1"/>
  <c r="N181" i="25"/>
  <c r="AS147" i="25" l="1"/>
  <c r="AS190" i="25" s="1"/>
  <c r="AS203" i="25" s="1"/>
  <c r="BO105" i="25"/>
  <c r="BO147" i="25" s="1"/>
  <c r="O211" i="25"/>
  <c r="O205" i="25"/>
  <c r="O204" i="25"/>
  <c r="O203" i="25"/>
  <c r="O202" i="25"/>
  <c r="O201" i="25"/>
  <c r="O196" i="25"/>
  <c r="O195" i="25"/>
  <c r="O197" i="25"/>
  <c r="O192" i="25"/>
  <c r="O200" i="25"/>
  <c r="O194" i="25"/>
  <c r="O191" i="25"/>
  <c r="O198" i="25"/>
  <c r="O199" i="25"/>
  <c r="O193" i="25"/>
  <c r="P223" i="25"/>
  <c r="P219" i="25"/>
  <c r="P215" i="25"/>
  <c r="P221" i="25"/>
  <c r="P218" i="25"/>
  <c r="P212" i="25"/>
  <c r="P216" i="25"/>
  <c r="P217" i="25"/>
  <c r="P214" i="25"/>
  <c r="P222" i="25"/>
  <c r="P224" i="25"/>
  <c r="P220" i="25"/>
  <c r="P213" i="25"/>
  <c r="P226" i="25"/>
  <c r="P225" i="25"/>
  <c r="AS211" i="25"/>
  <c r="AS196" i="25"/>
  <c r="AS204" i="25"/>
  <c r="AS191" i="25"/>
  <c r="AS197" i="25"/>
  <c r="AS195" i="25"/>
  <c r="U185" i="25"/>
  <c r="AR147" i="25"/>
  <c r="AR190" i="25" s="1"/>
  <c r="CR105" i="25"/>
  <c r="CR147" i="25" s="1"/>
  <c r="R104" i="25"/>
  <c r="Q105" i="25"/>
  <c r="Q146" i="25"/>
  <c r="Q189" i="25" s="1"/>
  <c r="Q210" i="25" s="1"/>
  <c r="Q103" i="25"/>
  <c r="P32" i="25"/>
  <c r="Q33" i="25"/>
  <c r="P34" i="25"/>
  <c r="BP146" i="25"/>
  <c r="BP103" i="25"/>
  <c r="BQ104" i="25"/>
  <c r="AQ147" i="25"/>
  <c r="AQ190" i="25" s="1"/>
  <c r="CQ105" i="25"/>
  <c r="CQ147" i="25" s="1"/>
  <c r="J14" i="9"/>
  <c r="I14" i="9"/>
  <c r="H14" i="9"/>
  <c r="G14" i="9"/>
  <c r="F14" i="9"/>
  <c r="E14" i="9"/>
  <c r="D14" i="9"/>
  <c r="J13" i="9"/>
  <c r="I13" i="9"/>
  <c r="H13" i="9"/>
  <c r="G13" i="9"/>
  <c r="F13" i="9"/>
  <c r="E13" i="9"/>
  <c r="D13" i="9"/>
  <c r="J12" i="9"/>
  <c r="I12" i="9"/>
  <c r="H12" i="9"/>
  <c r="G12" i="9"/>
  <c r="F12" i="9"/>
  <c r="E12" i="9"/>
  <c r="D12" i="9"/>
  <c r="J11" i="9"/>
  <c r="I11" i="9"/>
  <c r="H11" i="9"/>
  <c r="G11" i="9"/>
  <c r="F11" i="9"/>
  <c r="E11" i="9"/>
  <c r="D11" i="9"/>
  <c r="J10" i="9"/>
  <c r="I10" i="9"/>
  <c r="H10" i="9"/>
  <c r="G10" i="9"/>
  <c r="F10" i="9"/>
  <c r="E10" i="9"/>
  <c r="D10" i="9"/>
  <c r="J9" i="9"/>
  <c r="I9" i="9"/>
  <c r="H9" i="9"/>
  <c r="G9" i="9"/>
  <c r="F9" i="9"/>
  <c r="E9" i="9"/>
  <c r="D9" i="9"/>
  <c r="AS193" i="25" l="1"/>
  <c r="AS199" i="25"/>
  <c r="AS192" i="25"/>
  <c r="AS200" i="25"/>
  <c r="AS205" i="25"/>
  <c r="AS201" i="25"/>
  <c r="AS202" i="25"/>
  <c r="AS198" i="25"/>
  <c r="AS194" i="25"/>
  <c r="S9" i="9"/>
  <c r="N9" i="9"/>
  <c r="T9" i="9"/>
  <c r="O9" i="9"/>
  <c r="P9" i="9"/>
  <c r="Q9" i="9"/>
  <c r="R9" i="9"/>
  <c r="AQ205" i="25"/>
  <c r="AQ201" i="25"/>
  <c r="AQ195" i="25"/>
  <c r="AQ194" i="25"/>
  <c r="AQ193" i="25"/>
  <c r="AQ192" i="25"/>
  <c r="AQ191" i="25"/>
  <c r="AQ199" i="25"/>
  <c r="AQ203" i="25"/>
  <c r="AQ211" i="25"/>
  <c r="AQ200" i="25"/>
  <c r="AQ204" i="25"/>
  <c r="AQ202" i="25"/>
  <c r="AQ198" i="25"/>
  <c r="AQ197" i="25"/>
  <c r="AQ196" i="25"/>
  <c r="BQ103" i="25"/>
  <c r="BQ146" i="25"/>
  <c r="BR104" i="25"/>
  <c r="AR211" i="25"/>
  <c r="AR205" i="25"/>
  <c r="AR204" i="25"/>
  <c r="AR203" i="25"/>
  <c r="AR202" i="25"/>
  <c r="AR201" i="25"/>
  <c r="AR197" i="25"/>
  <c r="AR195" i="25"/>
  <c r="AR194" i="25"/>
  <c r="AR198" i="25"/>
  <c r="AR196" i="25"/>
  <c r="AR193" i="25"/>
  <c r="AR191" i="25"/>
  <c r="AR192" i="25"/>
  <c r="AR200" i="25"/>
  <c r="AR199" i="25"/>
  <c r="Q147" i="25"/>
  <c r="Q190" i="25" s="1"/>
  <c r="BQ105" i="25"/>
  <c r="BQ147" i="25" s="1"/>
  <c r="V185" i="25"/>
  <c r="X185" i="25" s="1"/>
  <c r="R146" i="25"/>
  <c r="R189" i="25" s="1"/>
  <c r="R210" i="25" s="1"/>
  <c r="R105" i="25"/>
  <c r="S104" i="25"/>
  <c r="R103" i="25"/>
  <c r="Q32" i="25"/>
  <c r="Q34" i="25"/>
  <c r="R33" i="25"/>
  <c r="AS223" i="25"/>
  <c r="AS219" i="25"/>
  <c r="AS215" i="25"/>
  <c r="AS226" i="25"/>
  <c r="AS213" i="25"/>
  <c r="AS220" i="25"/>
  <c r="AS224" i="25"/>
  <c r="AS225" i="25"/>
  <c r="AS222" i="25"/>
  <c r="AS214" i="25"/>
  <c r="AS221" i="25"/>
  <c r="AS216" i="25"/>
  <c r="AS212" i="25"/>
  <c r="AS217" i="25"/>
  <c r="AS218" i="25"/>
  <c r="O226" i="25"/>
  <c r="O225" i="25"/>
  <c r="O224" i="25"/>
  <c r="O223" i="25"/>
  <c r="O222" i="25"/>
  <c r="O221" i="25"/>
  <c r="O220" i="25"/>
  <c r="O219" i="25"/>
  <c r="O218" i="25"/>
  <c r="O217" i="25"/>
  <c r="O216" i="25"/>
  <c r="O215" i="25"/>
  <c r="O214" i="25"/>
  <c r="O213" i="25"/>
  <c r="O212" i="25"/>
  <c r="U39" i="9"/>
  <c r="U38" i="9"/>
  <c r="U37" i="9"/>
  <c r="U36" i="9"/>
  <c r="U35" i="9"/>
  <c r="U34" i="9"/>
  <c r="U33" i="9"/>
  <c r="U32" i="9"/>
  <c r="U31" i="9"/>
  <c r="U30" i="9"/>
  <c r="U29" i="9"/>
  <c r="U28" i="9"/>
  <c r="U27" i="9"/>
  <c r="U26" i="9"/>
  <c r="U25" i="9"/>
  <c r="Q204" i="25" l="1"/>
  <c r="Q197" i="25"/>
  <c r="Q201" i="25"/>
  <c r="Q200" i="25"/>
  <c r="Q199" i="25"/>
  <c r="Q205" i="25"/>
  <c r="Q202" i="25"/>
  <c r="Q198" i="25"/>
  <c r="Q191" i="25"/>
  <c r="Q211" i="25"/>
  <c r="Q194" i="25"/>
  <c r="Q192" i="25"/>
  <c r="Q196" i="25"/>
  <c r="Q193" i="25"/>
  <c r="Q195" i="25"/>
  <c r="Q203" i="25"/>
  <c r="R147" i="25"/>
  <c r="R190" i="25" s="1"/>
  <c r="BR105" i="25"/>
  <c r="BR147" i="25" s="1"/>
  <c r="Y185" i="25"/>
  <c r="AA185" i="25" s="1"/>
  <c r="T104" i="25"/>
  <c r="S103" i="25"/>
  <c r="S146" i="25"/>
  <c r="S189" i="25" s="1"/>
  <c r="S210" i="25" s="1"/>
  <c r="S105" i="25"/>
  <c r="R32" i="25"/>
  <c r="S33" i="25"/>
  <c r="R34" i="25"/>
  <c r="AQ225" i="25"/>
  <c r="AQ221" i="25"/>
  <c r="AQ217" i="25"/>
  <c r="AQ213" i="25"/>
  <c r="AQ216" i="25"/>
  <c r="AQ226" i="25"/>
  <c r="AQ223" i="25"/>
  <c r="AQ214" i="25"/>
  <c r="AQ212" i="25"/>
  <c r="AQ220" i="25"/>
  <c r="AQ222" i="25"/>
  <c r="AQ218" i="25"/>
  <c r="AQ224" i="25"/>
  <c r="AQ215" i="25"/>
  <c r="AQ219" i="25"/>
  <c r="BS104" i="25"/>
  <c r="BR146" i="25"/>
  <c r="BR103" i="25"/>
  <c r="AR226" i="25"/>
  <c r="AR225" i="25"/>
  <c r="AR224" i="25"/>
  <c r="AR223" i="25"/>
  <c r="AR222" i="25"/>
  <c r="AR221" i="25"/>
  <c r="AR220" i="25"/>
  <c r="AR219" i="25"/>
  <c r="AR218" i="25"/>
  <c r="AR217" i="25"/>
  <c r="AR216" i="25"/>
  <c r="AR215" i="25"/>
  <c r="AR214" i="25"/>
  <c r="AR213" i="25"/>
  <c r="AR212" i="25"/>
  <c r="T146" i="25" l="1"/>
  <c r="T189" i="25" s="1"/>
  <c r="T210" i="25" s="1"/>
  <c r="T105" i="25"/>
  <c r="U104" i="25"/>
  <c r="T103" i="25"/>
  <c r="AB185" i="25"/>
  <c r="S32" i="25"/>
  <c r="T33" i="25"/>
  <c r="S34" i="25"/>
  <c r="BS103" i="25"/>
  <c r="BS146" i="25"/>
  <c r="BT104" i="25"/>
  <c r="R211" i="25"/>
  <c r="R205" i="25"/>
  <c r="R204" i="25"/>
  <c r="R203" i="25"/>
  <c r="R202" i="25"/>
  <c r="R198" i="25"/>
  <c r="R193" i="25"/>
  <c r="R196" i="25"/>
  <c r="R195" i="25"/>
  <c r="R199" i="25"/>
  <c r="R197" i="25"/>
  <c r="R194" i="25"/>
  <c r="R191" i="25"/>
  <c r="R192" i="25"/>
  <c r="R200" i="25"/>
  <c r="R201" i="25"/>
  <c r="Q224" i="25"/>
  <c r="Q220" i="25"/>
  <c r="Q216" i="25"/>
  <c r="Q212" i="25"/>
  <c r="Q215" i="25"/>
  <c r="Q225" i="25"/>
  <c r="Q222" i="25"/>
  <c r="Q226" i="25"/>
  <c r="Q213" i="25"/>
  <c r="Q223" i="25"/>
  <c r="Q218" i="25"/>
  <c r="Q214" i="25"/>
  <c r="Q217" i="25"/>
  <c r="Q219" i="25"/>
  <c r="Q221" i="25"/>
  <c r="BS105" i="25"/>
  <c r="BS147" i="25" s="1"/>
  <c r="S147" i="25"/>
  <c r="S190" i="25" s="1"/>
  <c r="S211" i="25" l="1"/>
  <c r="S205" i="25"/>
  <c r="S204" i="25"/>
  <c r="S203" i="25"/>
  <c r="S202" i="25"/>
  <c r="S196" i="25"/>
  <c r="S195" i="25"/>
  <c r="S194" i="25"/>
  <c r="S193" i="25"/>
  <c r="S192" i="25"/>
  <c r="S198" i="25"/>
  <c r="S201" i="25"/>
  <c r="S200" i="25"/>
  <c r="S199" i="25"/>
  <c r="S191" i="25"/>
  <c r="S197" i="25"/>
  <c r="T34" i="25"/>
  <c r="U33" i="25"/>
  <c r="T32" i="25"/>
  <c r="U103" i="25"/>
  <c r="U105" i="25"/>
  <c r="U146" i="25"/>
  <c r="U189" i="25" s="1"/>
  <c r="U210" i="25" s="1"/>
  <c r="V104" i="25"/>
  <c r="T147" i="25"/>
  <c r="T190" i="25" s="1"/>
  <c r="BT105" i="25"/>
  <c r="BT147" i="25" s="1"/>
  <c r="BT146" i="25"/>
  <c r="BU104" i="25"/>
  <c r="BT103" i="25"/>
  <c r="AD185" i="25"/>
  <c r="AE185" i="25" s="1"/>
  <c r="R226" i="25"/>
  <c r="R225" i="25"/>
  <c r="R224" i="25"/>
  <c r="R223" i="25"/>
  <c r="R222" i="25"/>
  <c r="R221" i="25"/>
  <c r="R220" i="25"/>
  <c r="R219" i="25"/>
  <c r="R218" i="25"/>
  <c r="R217" i="25"/>
  <c r="R216" i="25"/>
  <c r="R215" i="25"/>
  <c r="R214" i="25"/>
  <c r="R213" i="25"/>
  <c r="R212" i="25"/>
  <c r="AE175" i="25"/>
  <c r="AE184" i="25"/>
  <c r="AE181" i="25"/>
  <c r="AE182" i="25"/>
  <c r="AD173" i="25"/>
  <c r="AD172" i="25"/>
  <c r="AD179" i="25"/>
  <c r="AE177" i="25"/>
  <c r="AE179" i="25"/>
  <c r="AD170" i="25"/>
  <c r="AE174" i="25"/>
  <c r="AE172" i="25"/>
  <c r="AD184" i="25"/>
  <c r="AE183" i="25"/>
  <c r="AD182" i="25"/>
  <c r="AE176" i="25"/>
  <c r="AD181" i="25"/>
  <c r="AF181" i="25" l="1"/>
  <c r="AF182" i="25"/>
  <c r="V146" i="25"/>
  <c r="V189" i="25" s="1"/>
  <c r="V210" i="25" s="1"/>
  <c r="W104" i="25"/>
  <c r="V105" i="25"/>
  <c r="V103" i="25"/>
  <c r="BU105" i="25"/>
  <c r="BU147" i="25" s="1"/>
  <c r="U147" i="25"/>
  <c r="U190" i="25" s="1"/>
  <c r="AF184" i="25"/>
  <c r="AF179" i="25"/>
  <c r="AF172" i="25"/>
  <c r="BV104" i="25"/>
  <c r="BU103" i="25"/>
  <c r="BU146" i="25"/>
  <c r="T211" i="25"/>
  <c r="T205" i="25"/>
  <c r="T204" i="25"/>
  <c r="T203" i="25"/>
  <c r="T202" i="25"/>
  <c r="T201" i="25"/>
  <c r="T200" i="25"/>
  <c r="T199" i="25"/>
  <c r="T192" i="25"/>
  <c r="T198" i="25"/>
  <c r="T197" i="25"/>
  <c r="T196" i="25"/>
  <c r="T193" i="25"/>
  <c r="T194" i="25"/>
  <c r="T191" i="25"/>
  <c r="T195" i="25"/>
  <c r="V33" i="25"/>
  <c r="U34" i="25"/>
  <c r="U32" i="25"/>
  <c r="S226" i="25"/>
  <c r="S225" i="25"/>
  <c r="S224" i="25"/>
  <c r="S223" i="25"/>
  <c r="S222" i="25"/>
  <c r="S221" i="25"/>
  <c r="S220" i="25"/>
  <c r="S219" i="25"/>
  <c r="S218" i="25"/>
  <c r="S217" i="25"/>
  <c r="S216" i="25"/>
  <c r="S215" i="25"/>
  <c r="S214" i="25"/>
  <c r="S213" i="25"/>
  <c r="S212" i="25"/>
  <c r="AE180" i="25"/>
  <c r="AD176" i="25"/>
  <c r="AD180" i="25"/>
  <c r="AD175" i="25"/>
  <c r="AD183" i="25"/>
  <c r="AD177" i="25"/>
  <c r="AD174" i="25"/>
  <c r="AD178" i="25"/>
  <c r="AD171" i="25"/>
  <c r="AE173" i="25"/>
  <c r="AE171" i="25"/>
  <c r="AE170" i="25"/>
  <c r="AE178" i="25"/>
  <c r="AF170" i="25" l="1"/>
  <c r="AF173" i="25"/>
  <c r="AF171" i="25"/>
  <c r="AF178" i="25"/>
  <c r="AF174" i="25"/>
  <c r="AF177" i="25"/>
  <c r="AF183" i="25"/>
  <c r="AF175" i="25"/>
  <c r="AF180" i="25"/>
  <c r="AF176" i="25"/>
  <c r="BV146" i="25"/>
  <c r="BV103" i="25"/>
  <c r="BW104" i="25"/>
  <c r="V34" i="25"/>
  <c r="W33" i="25"/>
  <c r="V32" i="25"/>
  <c r="V147" i="25"/>
  <c r="V190" i="25" s="1"/>
  <c r="BV105" i="25"/>
  <c r="BV147" i="25" s="1"/>
  <c r="W146" i="25"/>
  <c r="W189" i="25" s="1"/>
  <c r="W210" i="25" s="1"/>
  <c r="X104" i="25"/>
  <c r="W103" i="25"/>
  <c r="W105" i="25"/>
  <c r="U201" i="25"/>
  <c r="U200" i="25"/>
  <c r="U199" i="25"/>
  <c r="U198" i="25"/>
  <c r="U202" i="25"/>
  <c r="U205" i="25"/>
  <c r="U196" i="25"/>
  <c r="U195" i="25"/>
  <c r="U203" i="25"/>
  <c r="U197" i="25"/>
  <c r="U194" i="25"/>
  <c r="U192" i="25"/>
  <c r="U204" i="25"/>
  <c r="U191" i="25"/>
  <c r="U193" i="25"/>
  <c r="U211" i="25"/>
  <c r="T226" i="25"/>
  <c r="T225" i="25"/>
  <c r="T224" i="25"/>
  <c r="T223" i="25"/>
  <c r="T222" i="25"/>
  <c r="T221" i="25"/>
  <c r="T220" i="25"/>
  <c r="T219" i="25"/>
  <c r="T218" i="25"/>
  <c r="T217" i="25"/>
  <c r="T216" i="25"/>
  <c r="T215" i="25"/>
  <c r="T214" i="25"/>
  <c r="T213" i="25"/>
  <c r="T212" i="25"/>
  <c r="V211" i="25" l="1"/>
  <c r="V203" i="25"/>
  <c r="V196" i="25"/>
  <c r="V195" i="25"/>
  <c r="V197" i="25"/>
  <c r="V202" i="25"/>
  <c r="V201" i="25"/>
  <c r="V198" i="25"/>
  <c r="V193" i="25"/>
  <c r="V191" i="25"/>
  <c r="V204" i="25"/>
  <c r="V194" i="25"/>
  <c r="V205" i="25"/>
  <c r="V199" i="25"/>
  <c r="V200" i="25"/>
  <c r="V192" i="25"/>
  <c r="BW146" i="25"/>
  <c r="BX104" i="25"/>
  <c r="BW103" i="25"/>
  <c r="U226" i="25"/>
  <c r="U222" i="25"/>
  <c r="U218" i="25"/>
  <c r="U214" i="25"/>
  <c r="U225" i="25"/>
  <c r="U212" i="25"/>
  <c r="U219" i="25"/>
  <c r="U223" i="25"/>
  <c r="U224" i="25"/>
  <c r="U221" i="25"/>
  <c r="U216" i="25"/>
  <c r="U217" i="25"/>
  <c r="U220" i="25"/>
  <c r="U215" i="25"/>
  <c r="U213" i="25"/>
  <c r="W147" i="25"/>
  <c r="W190" i="25" s="1"/>
  <c r="BW105" i="25"/>
  <c r="BW147" i="25" s="1"/>
  <c r="X103" i="25"/>
  <c r="X105" i="25"/>
  <c r="Y104" i="25"/>
  <c r="X146" i="25"/>
  <c r="X189" i="25" s="1"/>
  <c r="X210" i="25" s="1"/>
  <c r="W34" i="25"/>
  <c r="X33" i="25"/>
  <c r="W32" i="25"/>
  <c r="Y146" i="25" l="1"/>
  <c r="Y189" i="25" s="1"/>
  <c r="Y210" i="25" s="1"/>
  <c r="Z104" i="25"/>
  <c r="Y105" i="25"/>
  <c r="Y103" i="25"/>
  <c r="BX146" i="25"/>
  <c r="BY104" i="25"/>
  <c r="BX103" i="25"/>
  <c r="X32" i="25"/>
  <c r="X34" i="25"/>
  <c r="Y33" i="25"/>
  <c r="X147" i="25"/>
  <c r="X190" i="25" s="1"/>
  <c r="BX105" i="25"/>
  <c r="BX147" i="25" s="1"/>
  <c r="W205" i="25"/>
  <c r="W196" i="25"/>
  <c r="W195" i="25"/>
  <c r="W200" i="25"/>
  <c r="W194" i="25"/>
  <c r="W192" i="25"/>
  <c r="W199" i="25"/>
  <c r="W211" i="25"/>
  <c r="W202" i="25"/>
  <c r="W201" i="25"/>
  <c r="W198" i="25"/>
  <c r="W204" i="25"/>
  <c r="W191" i="25"/>
  <c r="W193" i="25"/>
  <c r="W203" i="25"/>
  <c r="W197" i="25"/>
  <c r="V223" i="25"/>
  <c r="V219" i="25"/>
  <c r="V215" i="25"/>
  <c r="V222" i="25"/>
  <c r="V216" i="25"/>
  <c r="V213" i="25"/>
  <c r="V220" i="25"/>
  <c r="V217" i="25"/>
  <c r="V218" i="25"/>
  <c r="V225" i="25"/>
  <c r="V212" i="25"/>
  <c r="V221" i="25"/>
  <c r="V224" i="25"/>
  <c r="V226" i="25"/>
  <c r="V214" i="25"/>
  <c r="X201" i="25" l="1"/>
  <c r="X200" i="25"/>
  <c r="X199" i="25"/>
  <c r="X198" i="25"/>
  <c r="X197" i="25"/>
  <c r="X202" i="25"/>
  <c r="X194" i="25"/>
  <c r="X203" i="25"/>
  <c r="X211" i="25"/>
  <c r="X204" i="25"/>
  <c r="X205" i="25"/>
  <c r="X196" i="25"/>
  <c r="X192" i="25"/>
  <c r="X193" i="25"/>
  <c r="X195" i="25"/>
  <c r="X191" i="25"/>
  <c r="Y32" i="25"/>
  <c r="Y34" i="25"/>
  <c r="Z33" i="25"/>
  <c r="BY146" i="25"/>
  <c r="BY103" i="25"/>
  <c r="BZ104" i="25"/>
  <c r="Y147" i="25"/>
  <c r="Y190" i="25" s="1"/>
  <c r="BY105" i="25"/>
  <c r="BY147" i="25" s="1"/>
  <c r="W225" i="25"/>
  <c r="W221" i="25"/>
  <c r="W217" i="25"/>
  <c r="W213" i="25"/>
  <c r="W219" i="25"/>
  <c r="W216" i="25"/>
  <c r="W226" i="25"/>
  <c r="W214" i="25"/>
  <c r="W215" i="25"/>
  <c r="W212" i="25"/>
  <c r="W223" i="25"/>
  <c r="W224" i="25"/>
  <c r="W222" i="25"/>
  <c r="W218" i="25"/>
  <c r="W220" i="25"/>
  <c r="Z146" i="25"/>
  <c r="Z189" i="25" s="1"/>
  <c r="Z210" i="25" s="1"/>
  <c r="Z103" i="25"/>
  <c r="Z105" i="25"/>
  <c r="AA104" i="25"/>
  <c r="Z34" i="25" l="1"/>
  <c r="Z32" i="25"/>
  <c r="AA33" i="25"/>
  <c r="AB104" i="25"/>
  <c r="AA103" i="25"/>
  <c r="AA146" i="25"/>
  <c r="AA189" i="25" s="1"/>
  <c r="AA210" i="25" s="1"/>
  <c r="AA105" i="25"/>
  <c r="Y211" i="25"/>
  <c r="Y205" i="25"/>
  <c r="Y204" i="25"/>
  <c r="Y203" i="25"/>
  <c r="Y202" i="25"/>
  <c r="Y200" i="25"/>
  <c r="Y197" i="25"/>
  <c r="Y193" i="25"/>
  <c r="Y191" i="25"/>
  <c r="Y201" i="25"/>
  <c r="Y196" i="25"/>
  <c r="Y195" i="25"/>
  <c r="Y194" i="25"/>
  <c r="Y199" i="25"/>
  <c r="Y192" i="25"/>
  <c r="Y198" i="25"/>
  <c r="X226" i="25"/>
  <c r="X222" i="25"/>
  <c r="X218" i="25"/>
  <c r="X214" i="25"/>
  <c r="X213" i="25"/>
  <c r="X223" i="25"/>
  <c r="X220" i="25"/>
  <c r="X224" i="25"/>
  <c r="X225" i="25"/>
  <c r="X217" i="25"/>
  <c r="X219" i="25"/>
  <c r="X215" i="25"/>
  <c r="X212" i="25"/>
  <c r="X216" i="25"/>
  <c r="X221" i="25"/>
  <c r="Z147" i="25"/>
  <c r="Z190" i="25" s="1"/>
  <c r="BZ105" i="25"/>
  <c r="BZ147" i="25" s="1"/>
  <c r="BZ146" i="25"/>
  <c r="CA104" i="25"/>
  <c r="BZ103" i="25"/>
  <c r="AB146" i="25" l="1"/>
  <c r="AB189" i="25" s="1"/>
  <c r="AB210" i="25" s="1"/>
  <c r="AB105" i="25"/>
  <c r="AB103" i="25"/>
  <c r="AC104" i="25"/>
  <c r="Y226" i="25"/>
  <c r="Y225" i="25"/>
  <c r="Y224" i="25"/>
  <c r="Y223" i="25"/>
  <c r="Y222" i="25"/>
  <c r="Y221" i="25"/>
  <c r="Y220" i="25"/>
  <c r="Y219" i="25"/>
  <c r="Y218" i="25"/>
  <c r="Y217" i="25"/>
  <c r="Y216" i="25"/>
  <c r="Y215" i="25"/>
  <c r="Y214" i="25"/>
  <c r="Y213" i="25"/>
  <c r="Y212" i="25"/>
  <c r="AA32" i="25"/>
  <c r="AA34" i="25"/>
  <c r="AB33" i="25"/>
  <c r="Z211" i="25"/>
  <c r="Z205" i="25"/>
  <c r="Z204" i="25"/>
  <c r="Z203" i="25"/>
  <c r="Z202" i="25"/>
  <c r="Z197" i="25"/>
  <c r="Z199" i="25"/>
  <c r="Z198" i="25"/>
  <c r="Z194" i="25"/>
  <c r="Z192" i="25"/>
  <c r="Z200" i="25"/>
  <c r="Z193" i="25"/>
  <c r="Z195" i="25"/>
  <c r="Z201" i="25"/>
  <c r="Z196" i="25"/>
  <c r="Z191" i="25"/>
  <c r="CB104" i="25"/>
  <c r="CA146" i="25"/>
  <c r="CA103" i="25"/>
  <c r="CA105" i="25"/>
  <c r="CA147" i="25" s="1"/>
  <c r="AA147" i="25"/>
  <c r="AA190" i="25" s="1"/>
  <c r="CB146" i="25" l="1"/>
  <c r="CC104" i="25"/>
  <c r="CB103" i="25"/>
  <c r="Z226" i="25"/>
  <c r="Z225" i="25"/>
  <c r="Z224" i="25"/>
  <c r="Z223" i="25"/>
  <c r="Z222" i="25"/>
  <c r="Z221" i="25"/>
  <c r="Z220" i="25"/>
  <c r="Z219" i="25"/>
  <c r="Z218" i="25"/>
  <c r="Z217" i="25"/>
  <c r="Z216" i="25"/>
  <c r="Z215" i="25"/>
  <c r="Z214" i="25"/>
  <c r="Z213" i="25"/>
  <c r="Z212" i="25"/>
  <c r="AC146" i="25"/>
  <c r="AC189" i="25" s="1"/>
  <c r="AC210" i="25" s="1"/>
  <c r="AC103" i="25"/>
  <c r="AD104" i="25"/>
  <c r="AC105" i="25"/>
  <c r="AB147" i="25"/>
  <c r="AB190" i="25" s="1"/>
  <c r="CB105" i="25"/>
  <c r="CB147" i="25" s="1"/>
  <c r="AA204" i="25"/>
  <c r="AA201" i="25"/>
  <c r="AA200" i="25"/>
  <c r="AA199" i="25"/>
  <c r="AA198" i="25"/>
  <c r="AA196" i="25"/>
  <c r="AA195" i="25"/>
  <c r="AA194" i="25"/>
  <c r="AA193" i="25"/>
  <c r="AA192" i="25"/>
  <c r="AA191" i="25"/>
  <c r="AA203" i="25"/>
  <c r="AA197" i="25"/>
  <c r="AA202" i="25"/>
  <c r="AA211" i="25"/>
  <c r="AA205" i="25"/>
  <c r="AB34" i="25"/>
  <c r="AC33" i="25"/>
  <c r="AB32" i="25"/>
  <c r="CC105" i="25" l="1"/>
  <c r="CC147" i="25" s="1"/>
  <c r="AC147" i="25"/>
  <c r="AC190" i="25" s="1"/>
  <c r="AE104" i="25"/>
  <c r="AD103" i="25"/>
  <c r="AD146" i="25"/>
  <c r="AD189" i="25" s="1"/>
  <c r="AD210" i="25" s="1"/>
  <c r="AD105" i="25"/>
  <c r="CC146" i="25"/>
  <c r="CD104" i="25"/>
  <c r="CC103" i="25"/>
  <c r="AA224" i="25"/>
  <c r="AA220" i="25"/>
  <c r="AA216" i="25"/>
  <c r="AA212" i="25"/>
  <c r="AA226" i="25"/>
  <c r="AA223" i="25"/>
  <c r="AA217" i="25"/>
  <c r="AA221" i="25"/>
  <c r="AA222" i="25"/>
  <c r="AA219" i="25"/>
  <c r="AA218" i="25"/>
  <c r="AA213" i="25"/>
  <c r="AA214" i="25"/>
  <c r="AA215" i="25"/>
  <c r="AA225" i="25"/>
  <c r="AC34" i="25"/>
  <c r="AC32" i="25"/>
  <c r="AD33" i="25"/>
  <c r="AB211" i="25"/>
  <c r="AB205" i="25"/>
  <c r="AB204" i="25"/>
  <c r="AB203" i="25"/>
  <c r="AB202" i="25"/>
  <c r="AB199" i="25"/>
  <c r="AB193" i="25"/>
  <c r="AB200" i="25"/>
  <c r="AB198" i="25"/>
  <c r="AB197" i="25"/>
  <c r="AB196" i="25"/>
  <c r="AB191" i="25"/>
  <c r="AB194" i="25"/>
  <c r="AB201" i="25"/>
  <c r="AB192" i="25"/>
  <c r="AB195" i="25"/>
  <c r="AC201" i="25" l="1"/>
  <c r="AC200" i="25"/>
  <c r="AC199" i="25"/>
  <c r="AC198" i="25"/>
  <c r="AC205" i="25"/>
  <c r="AC211" i="25"/>
  <c r="AC196" i="25"/>
  <c r="AC195" i="25"/>
  <c r="AC197" i="25"/>
  <c r="AC203" i="25"/>
  <c r="AC192" i="25"/>
  <c r="AC191" i="25"/>
  <c r="AC202" i="25"/>
  <c r="AC193" i="25"/>
  <c r="AC194" i="25"/>
  <c r="AC204" i="25"/>
  <c r="AB226" i="25"/>
  <c r="AB225" i="25"/>
  <c r="AB224" i="25"/>
  <c r="AB223" i="25"/>
  <c r="AB222" i="25"/>
  <c r="AB221" i="25"/>
  <c r="AB220" i="25"/>
  <c r="AB219" i="25"/>
  <c r="AB218" i="25"/>
  <c r="AB217" i="25"/>
  <c r="AB216" i="25"/>
  <c r="AB215" i="25"/>
  <c r="AB214" i="25"/>
  <c r="AB213" i="25"/>
  <c r="AB212" i="25"/>
  <c r="AD34" i="25"/>
  <c r="AE33" i="25"/>
  <c r="AD32" i="25"/>
  <c r="AD147" i="25"/>
  <c r="AD190" i="25" s="1"/>
  <c r="CD105" i="25"/>
  <c r="CD147" i="25" s="1"/>
  <c r="CD103" i="25"/>
  <c r="CE104" i="25"/>
  <c r="CD146" i="25"/>
  <c r="AE146" i="25"/>
  <c r="AE189" i="25" s="1"/>
  <c r="AE210" i="25" s="1"/>
  <c r="AF104" i="25"/>
  <c r="AE103" i="25"/>
  <c r="AE105" i="25"/>
  <c r="AE147" i="25" l="1"/>
  <c r="AE190" i="25" s="1"/>
  <c r="CE105" i="25"/>
  <c r="CE147" i="25" s="1"/>
  <c r="AF103" i="25"/>
  <c r="AF105" i="25"/>
  <c r="AF146" i="25"/>
  <c r="AF189" i="25" s="1"/>
  <c r="AF210" i="25" s="1"/>
  <c r="AG104" i="25"/>
  <c r="AD211" i="25"/>
  <c r="AD205" i="25"/>
  <c r="AD204" i="25"/>
  <c r="AD203" i="25"/>
  <c r="AD202" i="25"/>
  <c r="AD196" i="25"/>
  <c r="AD195" i="25"/>
  <c r="AD198" i="25"/>
  <c r="AD201" i="25"/>
  <c r="AD194" i="25"/>
  <c r="AD192" i="25"/>
  <c r="AD199" i="25"/>
  <c r="AD197" i="25"/>
  <c r="AD200" i="25"/>
  <c r="AD191" i="25"/>
  <c r="AD193" i="25"/>
  <c r="AE34" i="25"/>
  <c r="AF33" i="25"/>
  <c r="AE32" i="25"/>
  <c r="CE146" i="25"/>
  <c r="CF104" i="25"/>
  <c r="CE103" i="25"/>
  <c r="AC225" i="25"/>
  <c r="AC221" i="25"/>
  <c r="AC217" i="25"/>
  <c r="AC213" i="25"/>
  <c r="AC220" i="25"/>
  <c r="AC214" i="25"/>
  <c r="AC218" i="25"/>
  <c r="AC215" i="25"/>
  <c r="AC216" i="25"/>
  <c r="AC224" i="25"/>
  <c r="AC212" i="25"/>
  <c r="AC226" i="25"/>
  <c r="AC222" i="25"/>
  <c r="AC219" i="25"/>
  <c r="AC223" i="25"/>
  <c r="AG146" i="25" l="1"/>
  <c r="AG189" i="25" s="1"/>
  <c r="AG210" i="25" s="1"/>
  <c r="AH104" i="25"/>
  <c r="AG105" i="25"/>
  <c r="AG103" i="25"/>
  <c r="AF32" i="25"/>
  <c r="AG33" i="25"/>
  <c r="AF34" i="25"/>
  <c r="AE201" i="25"/>
  <c r="AE200" i="25"/>
  <c r="AE199" i="25"/>
  <c r="AE198" i="25"/>
  <c r="AE211" i="25"/>
  <c r="AE203" i="25"/>
  <c r="AE197" i="25"/>
  <c r="AE204" i="25"/>
  <c r="AE193" i="25"/>
  <c r="AE191" i="25"/>
  <c r="AE202" i="25"/>
  <c r="AE196" i="25"/>
  <c r="AE195" i="25"/>
  <c r="AE205" i="25"/>
  <c r="AE194" i="25"/>
  <c r="AE192" i="25"/>
  <c r="CG104" i="25"/>
  <c r="CF103" i="25"/>
  <c r="CF146" i="25"/>
  <c r="AF147" i="25"/>
  <c r="AF190" i="25" s="1"/>
  <c r="CF105" i="25"/>
  <c r="CF147" i="25" s="1"/>
  <c r="AD226" i="25"/>
  <c r="AD225" i="25"/>
  <c r="AD224" i="25"/>
  <c r="AD223" i="25"/>
  <c r="AD222" i="25"/>
  <c r="AD221" i="25"/>
  <c r="AD220" i="25"/>
  <c r="AD219" i="25"/>
  <c r="AD218" i="25"/>
  <c r="AD217" i="25"/>
  <c r="AD216" i="25"/>
  <c r="AD215" i="25"/>
  <c r="AD214" i="25"/>
  <c r="AD213" i="25"/>
  <c r="AD212" i="25"/>
  <c r="AF201" i="25" l="1"/>
  <c r="AF200" i="25"/>
  <c r="AF199" i="25"/>
  <c r="AF198" i="25"/>
  <c r="AF197" i="25"/>
  <c r="AF196" i="25"/>
  <c r="AF204" i="25"/>
  <c r="AF211" i="25"/>
  <c r="AF195" i="25"/>
  <c r="AF194" i="25"/>
  <c r="AF192" i="25"/>
  <c r="AF205" i="25"/>
  <c r="AF202" i="25"/>
  <c r="AF203" i="25"/>
  <c r="AF191" i="25"/>
  <c r="AF193" i="25"/>
  <c r="CG146" i="25"/>
  <c r="CG103" i="25"/>
  <c r="CH104" i="25"/>
  <c r="AH146" i="25"/>
  <c r="AH189" i="25" s="1"/>
  <c r="AH210" i="25" s="1"/>
  <c r="AI104" i="25"/>
  <c r="AH103" i="25"/>
  <c r="AH105" i="25"/>
  <c r="AG147" i="25"/>
  <c r="AG190" i="25" s="1"/>
  <c r="CG105" i="25"/>
  <c r="CG147" i="25" s="1"/>
  <c r="AG32" i="25"/>
  <c r="AG34" i="25"/>
  <c r="AH33" i="25"/>
  <c r="AE223" i="25"/>
  <c r="AE219" i="25"/>
  <c r="AE215" i="25"/>
  <c r="AE217" i="25"/>
  <c r="AE214" i="25"/>
  <c r="AE224" i="25"/>
  <c r="AE212" i="25"/>
  <c r="AE226" i="25"/>
  <c r="AE213" i="25"/>
  <c r="AE218" i="25"/>
  <c r="AE225" i="25"/>
  <c r="AE220" i="25"/>
  <c r="AE216" i="25"/>
  <c r="AE221" i="25"/>
  <c r="AE222" i="25"/>
  <c r="AH32" i="25" l="1"/>
  <c r="AI33" i="25"/>
  <c r="AH34" i="25"/>
  <c r="CI104" i="25"/>
  <c r="CH146" i="25"/>
  <c r="CH103" i="25"/>
  <c r="AG202" i="25"/>
  <c r="AG204" i="25"/>
  <c r="AG198" i="25"/>
  <c r="AG195" i="25"/>
  <c r="AG194" i="25"/>
  <c r="AG196" i="25"/>
  <c r="AG199" i="25"/>
  <c r="AG191" i="25"/>
  <c r="AG197" i="25"/>
  <c r="AG211" i="25"/>
  <c r="AG203" i="25"/>
  <c r="AG200" i="25"/>
  <c r="AG192" i="25"/>
  <c r="AG193" i="25"/>
  <c r="AG201" i="25"/>
  <c r="AG205" i="25"/>
  <c r="CH105" i="25"/>
  <c r="CH147" i="25" s="1"/>
  <c r="AH147" i="25"/>
  <c r="AH190" i="25" s="1"/>
  <c r="AI146" i="25"/>
  <c r="AI189" i="25" s="1"/>
  <c r="AI210" i="25" s="1"/>
  <c r="AI105" i="25"/>
  <c r="AJ104" i="25"/>
  <c r="AI103" i="25"/>
  <c r="AF224" i="25"/>
  <c r="AF220" i="25"/>
  <c r="AF216" i="25"/>
  <c r="AF212" i="25"/>
  <c r="AF221" i="25"/>
  <c r="AF218" i="25"/>
  <c r="AF225" i="25"/>
  <c r="AF222" i="25"/>
  <c r="AF223" i="25"/>
  <c r="AF219" i="25"/>
  <c r="AF214" i="25"/>
  <c r="AF226" i="25"/>
  <c r="AF215" i="25"/>
  <c r="AF217" i="25"/>
  <c r="AF213" i="25"/>
  <c r="AJ146" i="25" l="1"/>
  <c r="AJ189" i="25" s="1"/>
  <c r="AJ210" i="25" s="1"/>
  <c r="AJ105" i="25"/>
  <c r="AK104" i="25"/>
  <c r="AJ103" i="25"/>
  <c r="CI146" i="25"/>
  <c r="CJ104" i="25"/>
  <c r="CI103" i="25"/>
  <c r="AH211" i="25"/>
  <c r="AH205" i="25"/>
  <c r="AH204" i="25"/>
  <c r="AH203" i="25"/>
  <c r="AH202" i="25"/>
  <c r="AH196" i="25"/>
  <c r="AH201" i="25"/>
  <c r="AH200" i="25"/>
  <c r="AH197" i="25"/>
  <c r="AH193" i="25"/>
  <c r="AH191" i="25"/>
  <c r="AH198" i="25"/>
  <c r="AH195" i="25"/>
  <c r="AH194" i="25"/>
  <c r="AH199" i="25"/>
  <c r="AH192" i="25"/>
  <c r="AG226" i="25"/>
  <c r="AG222" i="25"/>
  <c r="AG218" i="25"/>
  <c r="AG214" i="25"/>
  <c r="AG224" i="25"/>
  <c r="AG221" i="25"/>
  <c r="AG215" i="25"/>
  <c r="AG219" i="25"/>
  <c r="AG220" i="25"/>
  <c r="AG217" i="25"/>
  <c r="AG225" i="25"/>
  <c r="AG212" i="25"/>
  <c r="AG213" i="25"/>
  <c r="AG223" i="25"/>
  <c r="AG216" i="25"/>
  <c r="AI32" i="25"/>
  <c r="AJ33" i="25"/>
  <c r="AI34" i="25"/>
  <c r="AI147" i="25"/>
  <c r="AI190" i="25" s="1"/>
  <c r="CI105" i="25"/>
  <c r="CI147" i="25" s="1"/>
  <c r="AI211" i="25" l="1"/>
  <c r="AI203" i="25"/>
  <c r="AI197" i="25"/>
  <c r="AI195" i="25"/>
  <c r="AI194" i="25"/>
  <c r="AI193" i="25"/>
  <c r="AI192" i="25"/>
  <c r="AI191" i="25"/>
  <c r="AI201" i="25"/>
  <c r="AI205" i="25"/>
  <c r="AI198" i="25"/>
  <c r="AI204" i="25"/>
  <c r="AI199" i="25"/>
  <c r="AI200" i="25"/>
  <c r="AI202" i="25"/>
  <c r="AI196" i="25"/>
  <c r="AJ147" i="25"/>
  <c r="AJ190" i="25" s="1"/>
  <c r="CJ105" i="25"/>
  <c r="CJ147" i="25" s="1"/>
  <c r="AJ34" i="25"/>
  <c r="AK33" i="25"/>
  <c r="AJ32" i="25"/>
  <c r="AH226" i="25"/>
  <c r="AH225" i="25"/>
  <c r="AH224" i="25"/>
  <c r="AH223" i="25"/>
  <c r="AH222" i="25"/>
  <c r="AH221" i="25"/>
  <c r="AH220" i="25"/>
  <c r="AH219" i="25"/>
  <c r="AH218" i="25"/>
  <c r="AH217" i="25"/>
  <c r="AH216" i="25"/>
  <c r="AH215" i="25"/>
  <c r="AH214" i="25"/>
  <c r="AH213" i="25"/>
  <c r="AH212" i="25"/>
  <c r="CJ146" i="25"/>
  <c r="CJ103" i="25"/>
  <c r="CK104" i="25"/>
  <c r="AK146" i="25"/>
  <c r="AK189" i="25" s="1"/>
  <c r="AK210" i="25" s="1"/>
  <c r="AK103" i="25"/>
  <c r="AL104" i="25"/>
  <c r="AK105" i="25"/>
  <c r="AL33" i="25" l="1"/>
  <c r="AK34" i="25"/>
  <c r="AK32" i="25"/>
  <c r="CK146" i="25"/>
  <c r="CK103" i="25"/>
  <c r="CL104" i="25"/>
  <c r="AM104" i="25"/>
  <c r="AL146" i="25"/>
  <c r="AL189" i="25" s="1"/>
  <c r="AL210" i="25" s="1"/>
  <c r="AL103" i="25"/>
  <c r="AL105" i="25"/>
  <c r="AJ211" i="25"/>
  <c r="AJ205" i="25"/>
  <c r="AJ204" i="25"/>
  <c r="AJ203" i="25"/>
  <c r="AJ202" i="25"/>
  <c r="AJ196" i="25"/>
  <c r="AJ200" i="25"/>
  <c r="AJ199" i="25"/>
  <c r="AJ195" i="25"/>
  <c r="AJ194" i="25"/>
  <c r="AJ192" i="25"/>
  <c r="AJ193" i="25"/>
  <c r="AJ198" i="25"/>
  <c r="AJ191" i="25"/>
  <c r="AJ201" i="25"/>
  <c r="AJ197" i="25"/>
  <c r="AI223" i="25"/>
  <c r="AI219" i="25"/>
  <c r="AI215" i="25"/>
  <c r="AI218" i="25"/>
  <c r="AI225" i="25"/>
  <c r="AI212" i="25"/>
  <c r="AI216" i="25"/>
  <c r="AI213" i="25"/>
  <c r="AI214" i="25"/>
  <c r="AI226" i="25"/>
  <c r="AI221" i="25"/>
  <c r="AI217" i="25"/>
  <c r="AI220" i="25"/>
  <c r="AI224" i="25"/>
  <c r="AI222" i="25"/>
  <c r="AK147" i="25"/>
  <c r="AK190" i="25" s="1"/>
  <c r="CK105" i="25"/>
  <c r="CK147" i="25" s="1"/>
  <c r="AJ226" i="25" l="1"/>
  <c r="AJ225" i="25"/>
  <c r="AJ224" i="25"/>
  <c r="AJ223" i="25"/>
  <c r="AJ222" i="25"/>
  <c r="AJ221" i="25"/>
  <c r="AJ220" i="25"/>
  <c r="AJ219" i="25"/>
  <c r="AJ218" i="25"/>
  <c r="AJ217" i="25"/>
  <c r="AJ216" i="25"/>
  <c r="AJ215" i="25"/>
  <c r="AJ214" i="25"/>
  <c r="AJ213" i="25"/>
  <c r="AJ212" i="25"/>
  <c r="AL147" i="25"/>
  <c r="AL190" i="25" s="1"/>
  <c r="CL105" i="25"/>
  <c r="CL147" i="25" s="1"/>
  <c r="AL34" i="25"/>
  <c r="AM33" i="25"/>
  <c r="AL32" i="25"/>
  <c r="AM146" i="25"/>
  <c r="AM189" i="25" s="1"/>
  <c r="AM210" i="25" s="1"/>
  <c r="AM105" i="25"/>
  <c r="AN104" i="25"/>
  <c r="AM103" i="25"/>
  <c r="AK211" i="25"/>
  <c r="AK205" i="25"/>
  <c r="AK204" i="25"/>
  <c r="AK203" i="25"/>
  <c r="AK202" i="25"/>
  <c r="AK201" i="25"/>
  <c r="AK200" i="25"/>
  <c r="AK199" i="25"/>
  <c r="AK198" i="25"/>
  <c r="AK197" i="25"/>
  <c r="AK193" i="25"/>
  <c r="AK196" i="25"/>
  <c r="AK194" i="25"/>
  <c r="AK195" i="25"/>
  <c r="AK192" i="25"/>
  <c r="AK191" i="25"/>
  <c r="CL103" i="25"/>
  <c r="CL146" i="25"/>
  <c r="CM104" i="25"/>
  <c r="AK226" i="25" l="1"/>
  <c r="AK225" i="25"/>
  <c r="AK224" i="25"/>
  <c r="AK223" i="25"/>
  <c r="AK222" i="25"/>
  <c r="AK221" i="25"/>
  <c r="AK220" i="25"/>
  <c r="AK219" i="25"/>
  <c r="AK218" i="25"/>
  <c r="AK217" i="25"/>
  <c r="AK216" i="25"/>
  <c r="AK215" i="25"/>
  <c r="AK214" i="25"/>
  <c r="AK213" i="25"/>
  <c r="AK212" i="25"/>
  <c r="AM34" i="25"/>
  <c r="AN33" i="25"/>
  <c r="AM32" i="25"/>
  <c r="CM146" i="25"/>
  <c r="CN104" i="25"/>
  <c r="CM103" i="25"/>
  <c r="AN103" i="25"/>
  <c r="AN146" i="25"/>
  <c r="AN189" i="25" s="1"/>
  <c r="AN210" i="25" s="1"/>
  <c r="AO104" i="25"/>
  <c r="AN105" i="25"/>
  <c r="AM147" i="25"/>
  <c r="AM190" i="25" s="1"/>
  <c r="CM105" i="25"/>
  <c r="CM147" i="25" s="1"/>
  <c r="AL195" i="25"/>
  <c r="AL194" i="25"/>
  <c r="AL205" i="25"/>
  <c r="AL201" i="25"/>
  <c r="AL200" i="25"/>
  <c r="AL199" i="25"/>
  <c r="AL198" i="25"/>
  <c r="AL197" i="25"/>
  <c r="AL202" i="25"/>
  <c r="AL211" i="25"/>
  <c r="AL204" i="25"/>
  <c r="AL203" i="25"/>
  <c r="AL196" i="25"/>
  <c r="AL192" i="25"/>
  <c r="AL191" i="25"/>
  <c r="AL193" i="25"/>
  <c r="AL225" i="25" l="1"/>
  <c r="AL221" i="25"/>
  <c r="AL217" i="25"/>
  <c r="AL213" i="25"/>
  <c r="AL215" i="25"/>
  <c r="AL212" i="25"/>
  <c r="AL222" i="25"/>
  <c r="AL226" i="25"/>
  <c r="AL224" i="25"/>
  <c r="AL219" i="25"/>
  <c r="AL220" i="25"/>
  <c r="AL214" i="25"/>
  <c r="AL216" i="25"/>
  <c r="AL218" i="25"/>
  <c r="AL223" i="25"/>
  <c r="AN32" i="25"/>
  <c r="AN34" i="25"/>
  <c r="AO33" i="25"/>
  <c r="CN146" i="25"/>
  <c r="CN103" i="25"/>
  <c r="CO104" i="25"/>
  <c r="AN147" i="25"/>
  <c r="AN190" i="25" s="1"/>
  <c r="CN105" i="25"/>
  <c r="CN147" i="25" s="1"/>
  <c r="AM202" i="25"/>
  <c r="AM196" i="25"/>
  <c r="AM205" i="25"/>
  <c r="AM200" i="25"/>
  <c r="AM203" i="25"/>
  <c r="AM192" i="25"/>
  <c r="AM201" i="25"/>
  <c r="AM197" i="25"/>
  <c r="AM211" i="25"/>
  <c r="AM199" i="25"/>
  <c r="AM194" i="25"/>
  <c r="AM193" i="25"/>
  <c r="AM204" i="25"/>
  <c r="AM195" i="25"/>
  <c r="AM191" i="25"/>
  <c r="AM198" i="25"/>
  <c r="AP104" i="25"/>
  <c r="AO105" i="25"/>
  <c r="AO103" i="25"/>
  <c r="AO146" i="25"/>
  <c r="AO189" i="25" s="1"/>
  <c r="AO210" i="25" s="1"/>
  <c r="AO147" i="25" l="1"/>
  <c r="AO190" i="25" s="1"/>
  <c r="CO105" i="25"/>
  <c r="CO147" i="25" s="1"/>
  <c r="CO103" i="25"/>
  <c r="CP104" i="25"/>
  <c r="CO146" i="25"/>
  <c r="AP103" i="25"/>
  <c r="AP105" i="25"/>
  <c r="AP146" i="25"/>
  <c r="AP189" i="25" s="1"/>
  <c r="AP210" i="25" s="1"/>
  <c r="AM226" i="25"/>
  <c r="AM222" i="25"/>
  <c r="AM218" i="25"/>
  <c r="AM214" i="25"/>
  <c r="AM225" i="25"/>
  <c r="AM219" i="25"/>
  <c r="AM216" i="25"/>
  <c r="AM223" i="25"/>
  <c r="AM220" i="25"/>
  <c r="AM221" i="25"/>
  <c r="AM213" i="25"/>
  <c r="AM215" i="25"/>
  <c r="AM224" i="25"/>
  <c r="AM217" i="25"/>
  <c r="AM212" i="25"/>
  <c r="AN211" i="25"/>
  <c r="AN205" i="25"/>
  <c r="AN204" i="25"/>
  <c r="AN203" i="25"/>
  <c r="AN202" i="25"/>
  <c r="AN201" i="25"/>
  <c r="AN200" i="25"/>
  <c r="AN199" i="25"/>
  <c r="AN198" i="25"/>
  <c r="AN197" i="25"/>
  <c r="AN196" i="25"/>
  <c r="AN195" i="25"/>
  <c r="AN194" i="25"/>
  <c r="AN193" i="25"/>
  <c r="AN191" i="25"/>
  <c r="AN192" i="25"/>
  <c r="AO32" i="25"/>
  <c r="AO34" i="25"/>
  <c r="AP33" i="25"/>
  <c r="AO204" i="25" l="1"/>
  <c r="AO197" i="25"/>
  <c r="AO202" i="25"/>
  <c r="AO199" i="25"/>
  <c r="AO192" i="25"/>
  <c r="AO198" i="25"/>
  <c r="AO205" i="25"/>
  <c r="AO193" i="25"/>
  <c r="AO201" i="25"/>
  <c r="AO191" i="25"/>
  <c r="AO200" i="25"/>
  <c r="AO196" i="25"/>
  <c r="AO195" i="25"/>
  <c r="AO211" i="25"/>
  <c r="AO203" i="25"/>
  <c r="AO194" i="25"/>
  <c r="AN226" i="25"/>
  <c r="AN225" i="25"/>
  <c r="AN224" i="25"/>
  <c r="AN223" i="25"/>
  <c r="AN222" i="25"/>
  <c r="AN221" i="25"/>
  <c r="AN220" i="25"/>
  <c r="AN219" i="25"/>
  <c r="AN218" i="25"/>
  <c r="AN217" i="25"/>
  <c r="AN216" i="25"/>
  <c r="AN215" i="25"/>
  <c r="AN214" i="25"/>
  <c r="AN213" i="25"/>
  <c r="AN212" i="25"/>
  <c r="AP34" i="25"/>
  <c r="AP32" i="25"/>
  <c r="AQ33" i="25"/>
  <c r="CP146" i="25"/>
  <c r="CP103" i="25"/>
  <c r="CP105" i="25"/>
  <c r="CP147" i="25" s="1"/>
  <c r="AP147" i="25"/>
  <c r="AP190" i="25" s="1"/>
  <c r="AO224" i="25" l="1"/>
  <c r="AO220" i="25"/>
  <c r="AO216" i="25"/>
  <c r="AO212" i="25"/>
  <c r="AO222" i="25"/>
  <c r="AO219" i="25"/>
  <c r="AO213" i="25"/>
  <c r="AO217" i="25"/>
  <c r="AO218" i="25"/>
  <c r="AO215" i="25"/>
  <c r="AO226" i="25"/>
  <c r="AO214" i="25"/>
  <c r="AO221" i="25"/>
  <c r="AO223" i="25"/>
  <c r="AO225" i="25"/>
  <c r="AQ32" i="25"/>
  <c r="AQ34" i="25"/>
  <c r="AR33" i="25"/>
  <c r="AP211" i="25"/>
  <c r="AP205" i="25"/>
  <c r="AP204" i="25"/>
  <c r="AP203" i="25"/>
  <c r="AP202" i="25"/>
  <c r="AP201" i="25"/>
  <c r="AP200" i="25"/>
  <c r="AP199" i="25"/>
  <c r="AP198" i="25"/>
  <c r="AP195" i="25"/>
  <c r="AP194" i="25"/>
  <c r="AP196" i="25"/>
  <c r="AP197" i="25"/>
  <c r="AP191" i="25"/>
  <c r="AP192" i="25"/>
  <c r="AP193" i="25"/>
  <c r="AR34" i="25" l="1"/>
  <c r="AS33" i="25"/>
  <c r="AR32" i="25"/>
  <c r="AP226" i="25"/>
  <c r="AP225" i="25"/>
  <c r="AP224" i="25"/>
  <c r="AP223" i="25"/>
  <c r="AP222" i="25"/>
  <c r="AP221" i="25"/>
  <c r="AP220" i="25"/>
  <c r="AP219" i="25"/>
  <c r="AP218" i="25"/>
  <c r="AP217" i="25"/>
  <c r="AP216" i="25"/>
  <c r="AP215" i="25"/>
  <c r="AP214" i="25"/>
  <c r="AP213" i="25"/>
  <c r="AP212" i="25"/>
  <c r="AS34" i="25" l="1"/>
  <c r="AS32" i="25"/>
  <c r="AT33" i="25"/>
  <c r="AT34" i="25" l="1"/>
  <c r="AU33" i="25"/>
  <c r="AT32" i="25"/>
  <c r="AU34" i="25" l="1"/>
  <c r="AV33" i="25"/>
  <c r="AU32" i="25"/>
  <c r="AV32" i="25" l="1"/>
  <c r="AW33" i="25"/>
  <c r="AV34" i="25"/>
  <c r="AW32" i="25" l="1"/>
  <c r="AW34" i="25"/>
  <c r="AX33" i="25"/>
  <c r="AX32" i="25" l="1"/>
  <c r="AY33" i="25"/>
  <c r="AX34" i="25"/>
  <c r="AY32" i="25" l="1"/>
  <c r="AZ33" i="25"/>
  <c r="AY34" i="25"/>
  <c r="AZ34" i="25" l="1"/>
  <c r="BA33" i="25"/>
  <c r="AZ32" i="25"/>
  <c r="BB33" i="25" l="1"/>
  <c r="BA34" i="25"/>
  <c r="BA32" i="25"/>
  <c r="BB34" i="25" l="1"/>
  <c r="BC33" i="25"/>
  <c r="BB32" i="25"/>
  <c r="BC34" i="25" l="1"/>
  <c r="BD33" i="25"/>
  <c r="BC32" i="25"/>
  <c r="BD32" i="25" l="1"/>
  <c r="BD34" i="25"/>
  <c r="BE33" i="25"/>
  <c r="BE32" i="25" l="1"/>
  <c r="BE34" i="25"/>
  <c r="BF33" i="25"/>
  <c r="BF34" i="25" l="1"/>
  <c r="BF32" i="25"/>
  <c r="BG33" i="25"/>
  <c r="BG32" i="25" l="1"/>
  <c r="BG34" i="25"/>
  <c r="BH33" i="25"/>
  <c r="BH34" i="25" l="1"/>
  <c r="BI33" i="25"/>
  <c r="BH32" i="25"/>
  <c r="BI34" i="25" l="1"/>
  <c r="BI32" i="25"/>
  <c r="BJ33" i="25"/>
  <c r="BJ34" i="25" l="1"/>
  <c r="BK33" i="25"/>
  <c r="BJ32" i="25"/>
  <c r="BK34" i="25" l="1"/>
  <c r="BL33" i="25"/>
  <c r="BK32" i="25"/>
  <c r="BL32" i="25" l="1"/>
  <c r="BM33" i="25"/>
  <c r="BL34" i="25"/>
  <c r="BM32" i="25" l="1"/>
  <c r="BM34" i="25"/>
  <c r="BN33" i="25"/>
  <c r="BN32" i="25" l="1"/>
  <c r="BO33" i="25"/>
  <c r="BN34" i="25"/>
  <c r="BO32" i="25" l="1"/>
  <c r="BP33" i="25"/>
  <c r="BO34" i="25"/>
  <c r="BP34" i="25" l="1"/>
  <c r="BQ33" i="25"/>
  <c r="BP32" i="25"/>
  <c r="BR33" i="25" l="1"/>
  <c r="BQ34" i="25"/>
  <c r="BQ32" i="25"/>
  <c r="BR34" i="25" l="1"/>
  <c r="BS33" i="25"/>
  <c r="BR32" i="25"/>
  <c r="BS34" i="25" l="1"/>
  <c r="BT33" i="25"/>
  <c r="BS32" i="25"/>
  <c r="BT32" i="25" l="1"/>
  <c r="BT34" i="25"/>
  <c r="BU33" i="25"/>
  <c r="BU32" i="25" l="1"/>
  <c r="BU34" i="25"/>
  <c r="BV33" i="25"/>
  <c r="BV34" i="25" l="1"/>
  <c r="BV32" i="25"/>
  <c r="BW33" i="25"/>
  <c r="BW32" i="25" l="1"/>
  <c r="BW34" i="25"/>
  <c r="BX33" i="25"/>
  <c r="BX34" i="25" l="1"/>
  <c r="BY33" i="25"/>
  <c r="BX32" i="25"/>
  <c r="BY34" i="25" l="1"/>
  <c r="BY32" i="25"/>
  <c r="BZ33" i="25"/>
  <c r="BZ34" i="25" l="1"/>
  <c r="CA33" i="25"/>
  <c r="BZ32" i="25"/>
  <c r="CA34" i="25" l="1"/>
  <c r="CB33" i="25"/>
  <c r="CA32" i="25"/>
  <c r="CB32" i="25" l="1"/>
  <c r="CC33" i="25"/>
  <c r="CB34" i="25"/>
  <c r="CC32" i="25" l="1"/>
  <c r="CC34" i="25"/>
  <c r="CD33" i="25"/>
  <c r="CD32" i="25" l="1"/>
  <c r="CE33" i="25"/>
  <c r="CD34" i="25"/>
  <c r="CE32" i="25" l="1"/>
  <c r="CF33" i="25"/>
  <c r="CE34" i="25"/>
  <c r="CF34" i="25" l="1"/>
  <c r="CG33" i="25"/>
  <c r="CF32" i="25"/>
  <c r="CH33" i="25" l="1"/>
  <c r="CG34" i="25"/>
  <c r="CG32" i="25"/>
  <c r="CH34" i="25" l="1"/>
  <c r="CI33" i="25"/>
  <c r="CH32" i="25"/>
  <c r="CI34" i="25" l="1"/>
  <c r="CJ33" i="25"/>
  <c r="CI32" i="25"/>
  <c r="CJ32" i="25" l="1"/>
  <c r="CJ34" i="25"/>
  <c r="CK33" i="25"/>
  <c r="CK32" i="25" l="1"/>
  <c r="CK34" i="25"/>
  <c r="CL33" i="25"/>
  <c r="CL34" i="25" l="1"/>
  <c r="CL32" i="25"/>
  <c r="CM33" i="25"/>
  <c r="CM32" i="25" l="1"/>
  <c r="CM34" i="25"/>
  <c r="CN33" i="25"/>
  <c r="CN34" i="25" l="1"/>
  <c r="CO33" i="25"/>
  <c r="CN32" i="25"/>
  <c r="CO34" i="25" l="1"/>
  <c r="CO32" i="25"/>
  <c r="CP33" i="25"/>
  <c r="CP34" i="25" l="1"/>
  <c r="CQ33" i="25"/>
  <c r="CP32" i="25"/>
  <c r="CQ34" i="25" l="1"/>
  <c r="CR33" i="25"/>
  <c r="CQ32" i="25"/>
  <c r="CR32" i="25" l="1"/>
  <c r="CS33" i="25"/>
  <c r="CR34" i="25"/>
  <c r="CS32" i="25" l="1"/>
  <c r="CS34" i="25"/>
  <c r="CT33" i="25"/>
  <c r="CT32" i="25" l="1"/>
  <c r="CU33" i="25"/>
  <c r="CT34" i="25"/>
  <c r="CU32" i="25" l="1"/>
  <c r="CV33" i="25"/>
  <c r="CU34" i="25"/>
  <c r="CV34" i="25" l="1"/>
  <c r="CW33" i="25"/>
  <c r="CV32" i="25"/>
  <c r="CX33" i="25" l="1"/>
  <c r="CW34" i="25"/>
  <c r="CW32" i="25"/>
  <c r="CX34" i="25" l="1"/>
  <c r="CY33" i="25"/>
  <c r="CX32" i="25"/>
  <c r="CY34" i="25" l="1"/>
  <c r="CZ33" i="25"/>
  <c r="CY32" i="25"/>
  <c r="CZ32" i="25" l="1"/>
  <c r="CZ34" i="25"/>
  <c r="DA33" i="25"/>
  <c r="DA32" i="25" l="1"/>
  <c r="DA34" i="25"/>
  <c r="DB33" i="25"/>
  <c r="DB34" i="25" l="1"/>
  <c r="DB32" i="25"/>
  <c r="DC33" i="25"/>
  <c r="DC32" i="25" l="1"/>
  <c r="DC34" i="25"/>
  <c r="DD33" i="25"/>
  <c r="DD34" i="25" l="1"/>
  <c r="DE33" i="25"/>
  <c r="DD32" i="25"/>
  <c r="DE34" i="25" l="1"/>
  <c r="DE32" i="25"/>
  <c r="DF33" i="25"/>
  <c r="DF34" i="25" l="1"/>
  <c r="DG33" i="25"/>
  <c r="DF32" i="25"/>
  <c r="DG34" i="25" l="1"/>
  <c r="DH33" i="25"/>
  <c r="DG32" i="25"/>
  <c r="DH32" i="25" l="1"/>
  <c r="DI33" i="25"/>
  <c r="DH34" i="25"/>
  <c r="DI32" i="25" l="1"/>
  <c r="DI34" i="25"/>
  <c r="DJ33" i="25"/>
  <c r="DJ32" i="25" l="1"/>
  <c r="DK33" i="25"/>
  <c r="DJ34" i="25"/>
  <c r="DK32" i="25" l="1"/>
  <c r="DL33" i="25"/>
  <c r="DK34" i="25"/>
  <c r="DL34" i="25" l="1"/>
  <c r="DM33" i="25"/>
  <c r="DL32" i="25"/>
  <c r="DN33" i="25" l="1"/>
  <c r="DM34" i="25"/>
  <c r="DM32" i="25"/>
  <c r="DN34" i="25" l="1"/>
  <c r="DO33" i="25"/>
  <c r="DN32" i="25"/>
  <c r="DO34" i="25" l="1"/>
  <c r="DO32" i="25"/>
  <c r="P120" i="25" l="1"/>
  <c r="AQ113" i="25"/>
  <c r="AR110" i="25"/>
  <c r="O108" i="25"/>
  <c r="CQ109" i="25"/>
  <c r="CS114" i="25"/>
  <c r="AS118" i="25"/>
  <c r="AQ116" i="25"/>
  <c r="CS113" i="25"/>
  <c r="BO114" i="25"/>
  <c r="BP116" i="25"/>
  <c r="P113" i="25"/>
  <c r="BO106" i="25"/>
  <c r="BQ109" i="25"/>
  <c r="AR117" i="25"/>
  <c r="AR120" i="25"/>
  <c r="CQ112" i="25"/>
  <c r="BP115" i="25"/>
  <c r="AQ107" i="25"/>
  <c r="AS119" i="25"/>
  <c r="P112" i="25"/>
  <c r="O115" i="25"/>
  <c r="AS111" i="25"/>
  <c r="BO109" i="25"/>
  <c r="P117" i="25"/>
  <c r="CS119" i="25"/>
  <c r="CS107" i="25"/>
  <c r="CQ116" i="25"/>
  <c r="O109" i="25"/>
  <c r="CR107" i="25"/>
  <c r="CR108" i="25"/>
  <c r="BO117" i="25"/>
  <c r="AR114" i="25"/>
  <c r="P119" i="25"/>
  <c r="CR113" i="25"/>
  <c r="CS109" i="25"/>
  <c r="P116" i="25"/>
  <c r="AR109" i="25"/>
  <c r="CQ107" i="25"/>
  <c r="O117" i="25"/>
  <c r="BO112" i="25"/>
  <c r="CS118" i="25"/>
  <c r="AQ114" i="25"/>
  <c r="CQ111" i="25"/>
  <c r="O120" i="25"/>
  <c r="P118" i="25"/>
  <c r="CR116" i="25"/>
  <c r="CR115" i="25"/>
  <c r="CQ106" i="25"/>
  <c r="AR115" i="25"/>
  <c r="BO110" i="25"/>
  <c r="O113" i="25"/>
  <c r="O106" i="25"/>
  <c r="BP112" i="25"/>
  <c r="BO120" i="25"/>
  <c r="CQ117" i="25"/>
  <c r="CR117" i="25"/>
  <c r="O119" i="25"/>
  <c r="AR107" i="25"/>
  <c r="BP119" i="25"/>
  <c r="CS112" i="25"/>
  <c r="BP106" i="25"/>
  <c r="AQ106" i="25"/>
  <c r="BQ119" i="25"/>
  <c r="P109" i="25"/>
  <c r="AS117" i="25"/>
  <c r="CR120" i="25"/>
  <c r="AS115" i="25"/>
  <c r="AQ110" i="25"/>
  <c r="AS108" i="25"/>
  <c r="Q110" i="25"/>
  <c r="BP114" i="25"/>
  <c r="CR106" i="25"/>
  <c r="CS117" i="25"/>
  <c r="AQ111" i="25"/>
  <c r="CS116" i="25"/>
  <c r="AQ108" i="25"/>
  <c r="CQ115" i="25"/>
  <c r="AQ119" i="25"/>
  <c r="O114" i="25"/>
  <c r="BP109" i="25"/>
  <c r="AR118" i="25"/>
  <c r="AS112" i="25"/>
  <c r="P106" i="25"/>
  <c r="AQ117" i="25"/>
  <c r="CQ110" i="25"/>
  <c r="CQ113" i="25"/>
  <c r="AS120" i="25"/>
  <c r="P108" i="25"/>
  <c r="Q118" i="25"/>
  <c r="CQ114" i="25"/>
  <c r="AR113" i="25"/>
  <c r="CS115" i="25"/>
  <c r="P110" i="25"/>
  <c r="CS120" i="25"/>
  <c r="BO113" i="25"/>
  <c r="BP120" i="25"/>
  <c r="AS107" i="25"/>
  <c r="Q109" i="25"/>
  <c r="BP111" i="25"/>
  <c r="P115" i="25"/>
  <c r="BO118" i="25"/>
  <c r="CS111" i="25"/>
  <c r="AR116" i="25"/>
  <c r="CR109" i="25"/>
  <c r="AS109" i="25"/>
  <c r="O112" i="25"/>
  <c r="BP108" i="25"/>
  <c r="O110" i="25"/>
  <c r="R120" i="25"/>
  <c r="BP118" i="25"/>
  <c r="Q115" i="25"/>
  <c r="Q117" i="25"/>
  <c r="BO111" i="25"/>
  <c r="BQ108" i="25"/>
  <c r="BO116" i="25"/>
  <c r="BQ118" i="25"/>
  <c r="Q106" i="25"/>
  <c r="O116" i="25"/>
  <c r="CS108" i="25"/>
  <c r="CQ119" i="25"/>
  <c r="P111" i="25"/>
  <c r="P107" i="25"/>
  <c r="Q116" i="25"/>
  <c r="Q111" i="25"/>
  <c r="Q120" i="25"/>
  <c r="CS110" i="25"/>
  <c r="CR112" i="25"/>
  <c r="BO115" i="25"/>
  <c r="AQ115" i="25"/>
  <c r="O118" i="25"/>
  <c r="BQ107" i="25"/>
  <c r="BO119" i="25"/>
  <c r="BP110" i="25"/>
  <c r="BR113" i="25"/>
  <c r="Q119" i="25"/>
  <c r="AQ109" i="25"/>
  <c r="CS106" i="25"/>
  <c r="BQ114" i="25"/>
  <c r="P114" i="25"/>
  <c r="CR114" i="25"/>
  <c r="AR108" i="25"/>
  <c r="CQ118" i="25"/>
  <c r="AS116" i="25"/>
  <c r="BQ106" i="25"/>
  <c r="AR119" i="25"/>
  <c r="CQ108" i="25"/>
  <c r="AS114" i="25"/>
  <c r="Q107" i="25"/>
  <c r="AR112" i="25"/>
  <c r="AS106" i="25"/>
  <c r="CR110" i="25"/>
  <c r="Q108" i="25"/>
  <c r="BO107" i="25"/>
  <c r="CR118" i="25"/>
  <c r="R111" i="25"/>
  <c r="CR119" i="25"/>
  <c r="CQ120" i="25"/>
  <c r="O111" i="25"/>
  <c r="AR111" i="25"/>
  <c r="Q113" i="25"/>
  <c r="AS110" i="25"/>
  <c r="AS113" i="25"/>
  <c r="AR106" i="25"/>
  <c r="BP113" i="25"/>
  <c r="O107" i="25"/>
  <c r="AQ112" i="25"/>
  <c r="BR108" i="25"/>
  <c r="AQ120" i="25"/>
  <c r="R114" i="25"/>
  <c r="BQ116" i="25"/>
  <c r="BR109" i="25"/>
  <c r="BQ110" i="25"/>
  <c r="BS115" i="25"/>
  <c r="BR106" i="25"/>
  <c r="R112" i="25"/>
  <c r="BS119" i="25"/>
  <c r="AQ118" i="25"/>
  <c r="BO108" i="25"/>
  <c r="R116" i="25"/>
  <c r="BQ117" i="25"/>
  <c r="BR119" i="25"/>
  <c r="Q112" i="25"/>
  <c r="S119" i="25"/>
  <c r="R107" i="25"/>
  <c r="S110" i="25"/>
  <c r="R108" i="25"/>
  <c r="S117" i="25"/>
  <c r="BP117" i="25"/>
  <c r="BS117" i="25"/>
  <c r="S115" i="25"/>
  <c r="BQ120" i="25"/>
  <c r="BR107" i="25"/>
  <c r="S107" i="25"/>
  <c r="BR114" i="25"/>
  <c r="BQ111" i="25"/>
  <c r="BR111" i="25"/>
  <c r="R115" i="25"/>
  <c r="BP107" i="25"/>
  <c r="CR111" i="25"/>
  <c r="BS114" i="25"/>
  <c r="R113" i="25"/>
  <c r="BQ113" i="25"/>
  <c r="BQ115" i="25"/>
  <c r="Q114" i="25"/>
  <c r="BR116" i="25"/>
  <c r="T109" i="25"/>
  <c r="U115" i="25"/>
  <c r="S118" i="25"/>
  <c r="BS120" i="25"/>
  <c r="S113" i="25"/>
  <c r="T112" i="25"/>
  <c r="T111" i="25"/>
  <c r="BS106" i="25"/>
  <c r="S112" i="25"/>
  <c r="T107" i="25"/>
  <c r="T115" i="25"/>
  <c r="BS107" i="25"/>
  <c r="BR110" i="25"/>
  <c r="R109" i="25"/>
  <c r="BR118" i="25"/>
  <c r="R117" i="25"/>
  <c r="BS116" i="25"/>
  <c r="S108" i="25"/>
  <c r="R118" i="25"/>
  <c r="BS110" i="25"/>
  <c r="S111" i="25"/>
  <c r="BS118" i="25"/>
  <c r="S114" i="25"/>
  <c r="U118" i="25"/>
  <c r="BR115" i="25"/>
  <c r="S106" i="25"/>
  <c r="BR117" i="25"/>
  <c r="T120" i="25"/>
  <c r="S116" i="25"/>
  <c r="BS113" i="25"/>
  <c r="BS108" i="25"/>
  <c r="T108" i="25"/>
  <c r="BR112" i="25"/>
  <c r="BQ112" i="25"/>
  <c r="R110" i="25"/>
  <c r="BS111" i="25"/>
  <c r="R106" i="25"/>
  <c r="S120" i="25"/>
  <c r="BS109" i="25"/>
  <c r="S109" i="25"/>
  <c r="T110" i="25"/>
  <c r="BS112" i="25"/>
  <c r="T114" i="25"/>
  <c r="BU118" i="25"/>
  <c r="R119" i="25"/>
  <c r="BT111" i="25"/>
  <c r="BU109" i="25"/>
  <c r="BU116" i="25"/>
  <c r="BU113" i="25"/>
  <c r="U109" i="25"/>
  <c r="U114" i="25"/>
  <c r="BR120" i="25"/>
  <c r="BU117" i="25"/>
  <c r="U108" i="25"/>
  <c r="BU119" i="25"/>
  <c r="BU112" i="25"/>
  <c r="BU108" i="25"/>
  <c r="BT108" i="25"/>
  <c r="T119" i="25"/>
  <c r="BT114" i="25"/>
  <c r="BT110" i="25"/>
  <c r="BT119" i="25"/>
  <c r="BU115" i="25"/>
  <c r="BT120" i="25"/>
  <c r="BT107" i="25"/>
  <c r="BT118" i="25"/>
  <c r="U107" i="25"/>
  <c r="BT115" i="25"/>
  <c r="T113" i="25"/>
  <c r="BT106" i="25"/>
  <c r="V119" i="25"/>
  <c r="BT112" i="25"/>
  <c r="U111" i="25"/>
  <c r="U120" i="25"/>
  <c r="BT116" i="25"/>
  <c r="BT117" i="25"/>
  <c r="T117" i="25"/>
  <c r="U113" i="25"/>
  <c r="T116" i="25"/>
  <c r="BU110" i="25"/>
  <c r="BU111" i="25"/>
  <c r="T106" i="25"/>
  <c r="BT113" i="25"/>
  <c r="U110" i="25"/>
  <c r="T118" i="25"/>
  <c r="V112" i="25"/>
  <c r="V109" i="25"/>
  <c r="V111" i="25"/>
  <c r="V113" i="25"/>
  <c r="U117" i="25"/>
  <c r="BV119" i="25"/>
  <c r="V115" i="25"/>
  <c r="BV116" i="25"/>
  <c r="BV110" i="25"/>
  <c r="BV111" i="25"/>
  <c r="BU107" i="25"/>
  <c r="BV109" i="25"/>
  <c r="U119" i="25"/>
  <c r="V110" i="25"/>
  <c r="BV108" i="25"/>
  <c r="V107" i="25"/>
  <c r="U106" i="25"/>
  <c r="V118" i="25"/>
  <c r="BV117" i="25"/>
  <c r="BU114" i="25"/>
  <c r="U112" i="25"/>
  <c r="BV114" i="25"/>
  <c r="BT109" i="25"/>
  <c r="BU120" i="25"/>
  <c r="BV115" i="25"/>
  <c r="V120" i="25"/>
  <c r="BU106" i="25"/>
  <c r="BW118" i="25"/>
  <c r="BW114" i="25"/>
  <c r="V114" i="25"/>
  <c r="V117" i="25"/>
  <c r="BW116" i="25"/>
  <c r="W118" i="25"/>
  <c r="W107" i="25"/>
  <c r="W110" i="25"/>
  <c r="BW120" i="25"/>
  <c r="Y117" i="25"/>
  <c r="W113" i="25"/>
  <c r="BV113" i="25"/>
  <c r="W116" i="25"/>
  <c r="U116" i="25"/>
  <c r="X108" i="25"/>
  <c r="W119" i="25"/>
  <c r="BV112" i="25"/>
  <c r="V116" i="25"/>
  <c r="W112" i="25"/>
  <c r="W106" i="25"/>
  <c r="BV107" i="25"/>
  <c r="V106" i="25"/>
  <c r="V108" i="25"/>
  <c r="BX107" i="25"/>
  <c r="BX111" i="25"/>
  <c r="BX120" i="25"/>
  <c r="BW109" i="25"/>
  <c r="BW110" i="25"/>
  <c r="BV118" i="25"/>
  <c r="BW106" i="25"/>
  <c r="BZ113" i="25"/>
  <c r="BV106" i="25"/>
  <c r="BV120" i="25"/>
  <c r="BW111" i="25"/>
  <c r="Z116" i="25"/>
  <c r="BY119" i="25"/>
  <c r="W115" i="25"/>
  <c r="X114" i="25"/>
  <c r="X112" i="25"/>
  <c r="BW107" i="25"/>
  <c r="BW115" i="25"/>
  <c r="BX113" i="25"/>
  <c r="BY109" i="25"/>
  <c r="X111" i="25"/>
  <c r="X116" i="25"/>
  <c r="W120" i="25"/>
  <c r="X115" i="25"/>
  <c r="BW113" i="25"/>
  <c r="W114" i="25"/>
  <c r="X120" i="25"/>
  <c r="X113" i="25"/>
  <c r="W117" i="25"/>
  <c r="BX115" i="25"/>
  <c r="X109" i="25"/>
  <c r="BY118" i="25"/>
  <c r="X106" i="25"/>
  <c r="CA112" i="25"/>
  <c r="X110" i="25"/>
  <c r="Y120" i="25"/>
  <c r="BW112" i="25"/>
  <c r="X117" i="25"/>
  <c r="BZ115" i="25"/>
  <c r="BW117" i="25"/>
  <c r="Y112" i="25"/>
  <c r="W111" i="25"/>
  <c r="BY111" i="25"/>
  <c r="W108" i="25"/>
  <c r="Z110" i="25"/>
  <c r="AB120" i="25"/>
  <c r="Y106" i="25"/>
  <c r="Z106" i="25"/>
  <c r="BX110" i="25"/>
  <c r="BX118" i="25"/>
  <c r="BX106" i="25"/>
  <c r="BY113" i="25"/>
  <c r="BX116" i="25"/>
  <c r="BX119" i="25"/>
  <c r="X119" i="25"/>
  <c r="BZ111" i="25"/>
  <c r="Z115" i="25"/>
  <c r="BZ114" i="25"/>
  <c r="AA110" i="25"/>
  <c r="BZ107" i="25"/>
  <c r="BX108" i="25"/>
  <c r="AB119" i="25"/>
  <c r="BX112" i="25"/>
  <c r="Y118" i="25"/>
  <c r="BY108" i="25"/>
  <c r="Y115" i="25"/>
  <c r="BZ118" i="25"/>
  <c r="Y110" i="25"/>
  <c r="BZ108" i="25"/>
  <c r="BY110" i="25"/>
  <c r="BW119" i="25"/>
  <c r="Y116" i="25"/>
  <c r="BY120" i="25"/>
  <c r="CA120" i="25"/>
  <c r="BZ109" i="25"/>
  <c r="BZ106" i="25"/>
  <c r="BZ117" i="25"/>
  <c r="Y107" i="25"/>
  <c r="X107" i="25"/>
  <c r="BX117" i="25"/>
  <c r="Z114" i="25"/>
  <c r="Z109" i="25"/>
  <c r="Z107" i="25"/>
  <c r="CA110" i="25"/>
  <c r="Z112" i="25"/>
  <c r="W109" i="25"/>
  <c r="BW108" i="25"/>
  <c r="BY115" i="25"/>
  <c r="BX109" i="25"/>
  <c r="X118" i="25"/>
  <c r="BX114" i="25"/>
  <c r="Z119" i="25"/>
  <c r="AC119" i="25"/>
  <c r="AB114" i="25"/>
  <c r="Z113" i="25"/>
  <c r="Y109" i="25"/>
  <c r="Y108" i="25"/>
  <c r="AA113" i="25"/>
  <c r="AA107" i="25"/>
  <c r="AA106" i="25"/>
  <c r="AB118" i="25"/>
  <c r="CA113" i="25"/>
  <c r="AB111" i="25"/>
  <c r="CA108" i="25"/>
  <c r="AA109" i="25"/>
  <c r="AB107" i="25"/>
  <c r="BY112" i="25"/>
  <c r="Z120" i="25"/>
  <c r="Y114" i="25"/>
  <c r="CA106" i="25"/>
  <c r="AB117" i="25"/>
  <c r="BY117" i="25"/>
  <c r="CA111" i="25"/>
  <c r="CD120" i="25"/>
  <c r="CB113" i="25"/>
  <c r="BZ119" i="25"/>
  <c r="BZ120" i="25"/>
  <c r="CB112" i="25"/>
  <c r="BZ116" i="25"/>
  <c r="Y111" i="25"/>
  <c r="AB109" i="25"/>
  <c r="BY116" i="25"/>
  <c r="BY106" i="25"/>
  <c r="CC107" i="25"/>
  <c r="CB106" i="25"/>
  <c r="AB115" i="25"/>
  <c r="CA115" i="25"/>
  <c r="Z111" i="25"/>
  <c r="BZ112" i="25"/>
  <c r="Z108" i="25"/>
  <c r="CA117" i="25"/>
  <c r="BY114" i="25"/>
  <c r="AB108" i="25"/>
  <c r="Y119" i="25"/>
  <c r="CB114" i="25"/>
  <c r="CB120" i="25"/>
  <c r="AB116" i="25"/>
  <c r="AA116" i="25"/>
  <c r="CA114" i="25"/>
  <c r="CB111" i="25"/>
  <c r="Y113" i="25"/>
  <c r="Z117" i="25"/>
  <c r="AB112" i="25"/>
  <c r="AA119" i="25"/>
  <c r="BY107" i="25"/>
  <c r="CB110" i="25"/>
  <c r="AA108" i="25"/>
  <c r="CB118" i="25"/>
  <c r="CA107" i="25"/>
  <c r="BZ110" i="25"/>
  <c r="CA118" i="25"/>
  <c r="AA118" i="25"/>
  <c r="Z118" i="25"/>
  <c r="AA115" i="25"/>
  <c r="AC112" i="25"/>
  <c r="AA117" i="25"/>
  <c r="CB119" i="25"/>
  <c r="CB116" i="25"/>
  <c r="CB108" i="25"/>
  <c r="AC111" i="25"/>
  <c r="CC112" i="25"/>
  <c r="AA111" i="25"/>
  <c r="CA116" i="25"/>
  <c r="AC107" i="25"/>
  <c r="AA112" i="25"/>
  <c r="AA120" i="25"/>
  <c r="AB113" i="25"/>
  <c r="CB117" i="25"/>
  <c r="CD119" i="25"/>
  <c r="CB109" i="25"/>
  <c r="AC110" i="25"/>
  <c r="AD108" i="25"/>
  <c r="AC109" i="25"/>
  <c r="AC106" i="25"/>
  <c r="CC109" i="25"/>
  <c r="CC117" i="25"/>
  <c r="CB115" i="25"/>
  <c r="AA114" i="25"/>
  <c r="AC116" i="25"/>
  <c r="CC115" i="25"/>
  <c r="CC106" i="25"/>
  <c r="CC116" i="25"/>
  <c r="AC115" i="25"/>
  <c r="CA119" i="25"/>
  <c r="AB106" i="25"/>
  <c r="CB107" i="25"/>
  <c r="AB110" i="25"/>
  <c r="CA109" i="25"/>
  <c r="CC118" i="25"/>
  <c r="CE115" i="25"/>
  <c r="CD107" i="25"/>
  <c r="AD109" i="25"/>
  <c r="CE113" i="25"/>
  <c r="CD108" i="25"/>
  <c r="CD118" i="25"/>
  <c r="CD106" i="25"/>
  <c r="CD116" i="25"/>
  <c r="CD112" i="25"/>
  <c r="AC120" i="25"/>
  <c r="CD115" i="25"/>
  <c r="AD119" i="25"/>
  <c r="AD107" i="25"/>
  <c r="AD113" i="25"/>
  <c r="AC114" i="25"/>
  <c r="AD110" i="25"/>
  <c r="AD117" i="25"/>
  <c r="CD113" i="25"/>
  <c r="AD114" i="25"/>
  <c r="AE111" i="25"/>
  <c r="CC110" i="25"/>
  <c r="AD111" i="25"/>
  <c r="CD117" i="25"/>
  <c r="CC108" i="25"/>
  <c r="AE113" i="25"/>
  <c r="CE112" i="25"/>
  <c r="AE107" i="25"/>
  <c r="AD116" i="25"/>
  <c r="CE120" i="25"/>
  <c r="CE108" i="25"/>
  <c r="AD106" i="25"/>
  <c r="CE107" i="25"/>
  <c r="CF120" i="25"/>
  <c r="CE111" i="25"/>
  <c r="CD114" i="25"/>
  <c r="CC119" i="25"/>
  <c r="AF108" i="25"/>
  <c r="CC120" i="25"/>
  <c r="AE114" i="25"/>
  <c r="AC118" i="25"/>
  <c r="CE114" i="25"/>
  <c r="AE115" i="25"/>
  <c r="CF111" i="25"/>
  <c r="AE120" i="25"/>
  <c r="CC111" i="25"/>
  <c r="AC108" i="25"/>
  <c r="CE118" i="25"/>
  <c r="AE110" i="25"/>
  <c r="CD111" i="25"/>
  <c r="CE116" i="25"/>
  <c r="AC117" i="25"/>
  <c r="AF117" i="25"/>
  <c r="CF109" i="25"/>
  <c r="CE106" i="25"/>
  <c r="AD115" i="25"/>
  <c r="AC113" i="25"/>
  <c r="AD118" i="25"/>
  <c r="CD109" i="25"/>
  <c r="AE108" i="25"/>
  <c r="CC113" i="25"/>
  <c r="CF106" i="25"/>
  <c r="CE110" i="25"/>
  <c r="CC114" i="25"/>
  <c r="AD120" i="25"/>
  <c r="CD110" i="25"/>
  <c r="AD112" i="25"/>
  <c r="AF106" i="25"/>
  <c r="AG115" i="25"/>
  <c r="AF115" i="25"/>
  <c r="AE118" i="25"/>
  <c r="CF115" i="25"/>
  <c r="AE112" i="25"/>
  <c r="AF114" i="25"/>
  <c r="CE119" i="25"/>
  <c r="CE117" i="25"/>
  <c r="AE109" i="25"/>
  <c r="AF116" i="25"/>
  <c r="AE117" i="25"/>
  <c r="AF111" i="25"/>
  <c r="AF120" i="25"/>
  <c r="AF112" i="25"/>
  <c r="AF107" i="25"/>
  <c r="AE106" i="25"/>
  <c r="CG116" i="25"/>
  <c r="CG114" i="25"/>
  <c r="CI119" i="25"/>
  <c r="CF116" i="25"/>
  <c r="AG106" i="25"/>
  <c r="CI110" i="25"/>
  <c r="AI113" i="25"/>
  <c r="AG114" i="25"/>
  <c r="CG110" i="25"/>
  <c r="CG115" i="25"/>
  <c r="AE119" i="25"/>
  <c r="CF108" i="25"/>
  <c r="AF113" i="25"/>
  <c r="AG120" i="25"/>
  <c r="CE109" i="25"/>
  <c r="CF113" i="25"/>
  <c r="CF107" i="25"/>
  <c r="CF114" i="25"/>
  <c r="CF117" i="25"/>
  <c r="AI111" i="25"/>
  <c r="AE116" i="25"/>
  <c r="CG106" i="25"/>
  <c r="CI111" i="25"/>
  <c r="CF112" i="25"/>
  <c r="AG109" i="25"/>
  <c r="AG119" i="25"/>
  <c r="AF118" i="25"/>
  <c r="AG116" i="25"/>
  <c r="AF109" i="25"/>
  <c r="CF119" i="25"/>
  <c r="CG112" i="25"/>
  <c r="AF110" i="25"/>
  <c r="CG117" i="25"/>
  <c r="CG119" i="25"/>
  <c r="AF119" i="25"/>
  <c r="AG107" i="25"/>
  <c r="CF110" i="25"/>
  <c r="AH106" i="25"/>
  <c r="CG111" i="25"/>
  <c r="AI114" i="25"/>
  <c r="AH114" i="25"/>
  <c r="AG113" i="25"/>
  <c r="CI107" i="25"/>
  <c r="CI113" i="25"/>
  <c r="CF118" i="25"/>
  <c r="AG110" i="25"/>
  <c r="AG111" i="25"/>
  <c r="AG117" i="25"/>
  <c r="AI120" i="25"/>
  <c r="AH119" i="25"/>
  <c r="AH107" i="25"/>
  <c r="CI120" i="25"/>
  <c r="AH116" i="25"/>
  <c r="AG112" i="25"/>
  <c r="CI117" i="25"/>
  <c r="CG120" i="25"/>
  <c r="CG107" i="25"/>
  <c r="AG118" i="25"/>
  <c r="CH116" i="25"/>
  <c r="CH107" i="25"/>
  <c r="AH115" i="25"/>
  <c r="AI110" i="25"/>
  <c r="AH113" i="25"/>
  <c r="AH118" i="25"/>
  <c r="AH120" i="25"/>
  <c r="AH108" i="25"/>
  <c r="CJ107" i="25"/>
  <c r="AH117" i="25"/>
  <c r="CH120" i="25"/>
  <c r="CJ108" i="25"/>
  <c r="CH114" i="25"/>
  <c r="AJ112" i="25"/>
  <c r="AI108" i="25"/>
  <c r="CI109" i="25"/>
  <c r="AH110" i="25"/>
  <c r="AG108" i="25"/>
  <c r="CG109" i="25"/>
  <c r="AJ110" i="25"/>
  <c r="AJ119" i="25"/>
  <c r="CI115" i="25"/>
  <c r="AI112" i="25"/>
  <c r="CH111" i="25"/>
  <c r="AI116" i="25"/>
  <c r="AI106" i="25"/>
  <c r="AJ106" i="25"/>
  <c r="CH110" i="25"/>
  <c r="CH112" i="25"/>
  <c r="AI109" i="25"/>
  <c r="AI115" i="25"/>
  <c r="CH117" i="25"/>
  <c r="AH111" i="25"/>
  <c r="CH115" i="25"/>
  <c r="AJ116" i="25"/>
  <c r="CJ109" i="25"/>
  <c r="CI112" i="25"/>
  <c r="CH119" i="25"/>
  <c r="CI118" i="25"/>
  <c r="CJ118" i="25"/>
  <c r="AJ108" i="25"/>
  <c r="AH109" i="25"/>
  <c r="AI119" i="25"/>
  <c r="CG108" i="25"/>
  <c r="CG118" i="25"/>
  <c r="CI116" i="25"/>
  <c r="CG113" i="25"/>
  <c r="CH118" i="25"/>
  <c r="AJ109" i="25"/>
  <c r="CI114" i="25"/>
  <c r="CH109" i="25"/>
  <c r="CH106" i="25"/>
  <c r="AH112" i="25"/>
  <c r="AI107" i="25"/>
  <c r="AI117" i="25"/>
  <c r="CH113" i="25"/>
  <c r="CH108" i="25"/>
  <c r="CL113" i="25"/>
  <c r="CJ113" i="25"/>
  <c r="CJ111" i="25"/>
  <c r="AK119" i="25"/>
  <c r="CJ116" i="25"/>
  <c r="AK106" i="25"/>
  <c r="CI106" i="25"/>
  <c r="AJ115" i="25"/>
  <c r="AJ107" i="25"/>
  <c r="AJ113" i="25"/>
  <c r="AK112" i="25"/>
  <c r="CK120" i="25"/>
  <c r="CI108" i="25"/>
  <c r="AJ114" i="25"/>
  <c r="CJ119" i="25"/>
  <c r="AK113" i="25"/>
  <c r="CJ115" i="25"/>
  <c r="AI118" i="25"/>
  <c r="CJ110" i="25"/>
  <c r="CL116" i="25"/>
  <c r="CJ114" i="25"/>
  <c r="AK116" i="25"/>
  <c r="AL109" i="25"/>
  <c r="CK114" i="25"/>
  <c r="CM118" i="25"/>
  <c r="CL119" i="25"/>
  <c r="CL108" i="25"/>
  <c r="CL109" i="25"/>
  <c r="CM115" i="25"/>
  <c r="CK112" i="25"/>
  <c r="CK111" i="25"/>
  <c r="AM116" i="25"/>
  <c r="AJ111" i="25"/>
  <c r="AL108" i="25"/>
  <c r="CK106" i="25"/>
  <c r="AK115" i="25"/>
  <c r="AK108" i="25"/>
  <c r="CL112" i="25"/>
  <c r="CL120" i="25"/>
  <c r="AM112" i="25"/>
  <c r="CK110" i="25"/>
  <c r="CM108" i="25"/>
  <c r="CL106" i="25"/>
  <c r="AL111" i="25"/>
  <c r="AM108" i="25"/>
  <c r="CK108" i="25"/>
  <c r="CK119" i="25"/>
  <c r="AL118" i="25"/>
  <c r="CK118" i="25"/>
  <c r="CJ106" i="25"/>
  <c r="CK117" i="25"/>
  <c r="CL107" i="25"/>
  <c r="CL118" i="25"/>
  <c r="AL107" i="25"/>
  <c r="AM118" i="25"/>
  <c r="AM113" i="25"/>
  <c r="AK111" i="25"/>
  <c r="AL119" i="25"/>
  <c r="CL111" i="25"/>
  <c r="AK109" i="25"/>
  <c r="AK118" i="25"/>
  <c r="CJ112" i="25"/>
  <c r="CJ117" i="25"/>
  <c r="AJ118" i="25"/>
  <c r="CK109" i="25"/>
  <c r="CK115" i="25"/>
  <c r="AK110" i="25"/>
  <c r="CL117" i="25"/>
  <c r="AL120" i="25"/>
  <c r="AJ120" i="25"/>
  <c r="CM114" i="25"/>
  <c r="AM120" i="25"/>
  <c r="CJ120" i="25"/>
  <c r="AJ117" i="25"/>
  <c r="AL113" i="25"/>
  <c r="AM114" i="25"/>
  <c r="CM113" i="25"/>
  <c r="CN120" i="25"/>
  <c r="CL114" i="25"/>
  <c r="AN110" i="25"/>
  <c r="AN119" i="25"/>
  <c r="CK113" i="25"/>
  <c r="AN116" i="25"/>
  <c r="AK120" i="25"/>
  <c r="CM110" i="25"/>
  <c r="AL114" i="25"/>
  <c r="CL110" i="25"/>
  <c r="CN115" i="25"/>
  <c r="AL116" i="25"/>
  <c r="CM120" i="25"/>
  <c r="AL106" i="25"/>
  <c r="AL117" i="25"/>
  <c r="AL110" i="25"/>
  <c r="CM117" i="25"/>
  <c r="AL112" i="25"/>
  <c r="CN119" i="25"/>
  <c r="CK107" i="25"/>
  <c r="CM107" i="25"/>
  <c r="AK107" i="25"/>
  <c r="CM119" i="25"/>
  <c r="CM116" i="25"/>
  <c r="CN117" i="25"/>
  <c r="AN115" i="25"/>
  <c r="AK117" i="25"/>
  <c r="CM109" i="25"/>
  <c r="CN108" i="25"/>
  <c r="CM112" i="25"/>
  <c r="AK114" i="25"/>
  <c r="AP116" i="25"/>
  <c r="AN112" i="25"/>
  <c r="CK116" i="25"/>
  <c r="CN112" i="25"/>
  <c r="AO107" i="25"/>
  <c r="AN113" i="25"/>
  <c r="AN106" i="25"/>
  <c r="AN111" i="25"/>
  <c r="AO106" i="25"/>
  <c r="CO110" i="25"/>
  <c r="CN109" i="25"/>
  <c r="AM107" i="25"/>
  <c r="CP120" i="25"/>
  <c r="AP120" i="25"/>
  <c r="CO112" i="25"/>
  <c r="CO111" i="25"/>
  <c r="CN106" i="25"/>
  <c r="AN107" i="25"/>
  <c r="CO107" i="25"/>
  <c r="AN117" i="25"/>
  <c r="CM111" i="25"/>
  <c r="CN107" i="25"/>
  <c r="AO111" i="25"/>
  <c r="AM115" i="25"/>
  <c r="AN114" i="25"/>
  <c r="AM106" i="25"/>
  <c r="AO109" i="25"/>
  <c r="AM111" i="25"/>
  <c r="CN116" i="25"/>
  <c r="AO120" i="25"/>
  <c r="AM119" i="25"/>
  <c r="AL115" i="25"/>
  <c r="CM106" i="25"/>
  <c r="AO115" i="25"/>
  <c r="CL115" i="25"/>
  <c r="AN118" i="25"/>
  <c r="AM117" i="25"/>
  <c r="CN118" i="25"/>
  <c r="CO108" i="25"/>
  <c r="AN120" i="25"/>
  <c r="AM110" i="25"/>
  <c r="AO118" i="25"/>
  <c r="CN114" i="25"/>
  <c r="CN110" i="25"/>
  <c r="AN109" i="25"/>
  <c r="CN111" i="25"/>
  <c r="AO110" i="25"/>
  <c r="CO109" i="25"/>
  <c r="CP109" i="25"/>
  <c r="AO119" i="25"/>
  <c r="AO112" i="25"/>
  <c r="AP114" i="25"/>
  <c r="AO113" i="25"/>
  <c r="AO114" i="25"/>
  <c r="AO117" i="25"/>
  <c r="CO116" i="25"/>
  <c r="CO117" i="25"/>
  <c r="AP117" i="25"/>
  <c r="CP111" i="25"/>
  <c r="CP116" i="25"/>
  <c r="CO115" i="25"/>
  <c r="AP110" i="25"/>
  <c r="CO120" i="25"/>
  <c r="CP119" i="25"/>
  <c r="AP118" i="25"/>
  <c r="AN108" i="25"/>
  <c r="CP118" i="25"/>
  <c r="CP107" i="25"/>
  <c r="CO113" i="25"/>
  <c r="AM109" i="25"/>
  <c r="CP108" i="25"/>
  <c r="CO118" i="25"/>
  <c r="AP106" i="25"/>
  <c r="CP113" i="25"/>
  <c r="AO116" i="25"/>
  <c r="CO119" i="25"/>
  <c r="AP108" i="25"/>
  <c r="AP119" i="25"/>
  <c r="CN113" i="25"/>
  <c r="CP106" i="25"/>
  <c r="CP117" i="25"/>
  <c r="AP112" i="25"/>
  <c r="CO114" i="25"/>
  <c r="AP109" i="25"/>
  <c r="AP113" i="25"/>
  <c r="CP114" i="25"/>
  <c r="CP110" i="25"/>
  <c r="CO106" i="25"/>
  <c r="AP107" i="25"/>
  <c r="AP115" i="25"/>
  <c r="CP115" i="25"/>
  <c r="AO108" i="25"/>
  <c r="AP111" i="25"/>
  <c r="CP112" i="25"/>
  <c r="AJ14" i="25" l="1"/>
  <c r="AJ9" i="25"/>
  <c r="AJ21" i="25"/>
  <c r="AJ15" i="25"/>
  <c r="AJ19" i="25"/>
  <c r="AJ17" i="25"/>
  <c r="AJ10" i="25"/>
  <c r="AJ20" i="25"/>
  <c r="AJ11" i="25"/>
  <c r="AJ13" i="25"/>
  <c r="AJ22" i="25"/>
  <c r="AJ8" i="25"/>
  <c r="AJ16" i="25"/>
  <c r="AJ18" i="25"/>
  <c r="AJ12" i="25"/>
  <c r="AB8" i="25"/>
  <c r="AN150" i="25"/>
  <c r="CN150" i="25"/>
  <c r="AO157" i="25"/>
  <c r="CO157" i="25"/>
  <c r="AN154" i="25"/>
  <c r="CN154" i="25"/>
  <c r="AL156" i="25"/>
  <c r="CL156" i="25"/>
  <c r="AL149" i="25"/>
  <c r="CL149" i="25"/>
  <c r="CJ156" i="25"/>
  <c r="AJ156" i="25"/>
  <c r="CI150" i="25"/>
  <c r="AI150" i="25"/>
  <c r="AO150" i="25"/>
  <c r="CO150" i="25"/>
  <c r="CP151" i="25"/>
  <c r="AP151" i="25"/>
  <c r="AP156" i="25"/>
  <c r="CP156" i="25"/>
  <c r="CN160" i="25"/>
  <c r="AN160" i="25"/>
  <c r="CM153" i="25"/>
  <c r="AM153" i="25"/>
  <c r="CN159" i="25"/>
  <c r="AN159" i="25"/>
  <c r="AM149" i="25"/>
  <c r="CM149" i="25"/>
  <c r="AK159" i="25"/>
  <c r="CK159" i="25"/>
  <c r="CN152" i="25"/>
  <c r="AN152" i="25"/>
  <c r="AM162" i="25"/>
  <c r="CM162" i="25"/>
  <c r="AJ160" i="25"/>
  <c r="CJ160" i="25"/>
  <c r="AM155" i="25"/>
  <c r="CM155" i="25"/>
  <c r="AL160" i="25"/>
  <c r="CL160" i="25"/>
  <c r="AM154" i="25"/>
  <c r="CM154" i="25"/>
  <c r="CM158" i="25"/>
  <c r="AM158" i="25"/>
  <c r="CK155" i="25"/>
  <c r="AK155" i="25"/>
  <c r="AJ157" i="25"/>
  <c r="CJ157" i="25"/>
  <c r="AJ151" i="25"/>
  <c r="CJ151" i="25"/>
  <c r="AJ150" i="25"/>
  <c r="CJ150" i="25"/>
  <c r="AH153" i="25"/>
  <c r="CH153" i="25"/>
  <c r="AI158" i="25"/>
  <c r="CI158" i="25"/>
  <c r="CH152" i="25"/>
  <c r="AH152" i="25"/>
  <c r="CH149" i="25"/>
  <c r="AH149" i="25"/>
  <c r="AF161" i="25"/>
  <c r="CF161" i="25"/>
  <c r="CF160" i="25"/>
  <c r="AF160" i="25"/>
  <c r="CE161" i="25"/>
  <c r="AE161" i="25"/>
  <c r="AE159" i="25"/>
  <c r="CE159" i="25"/>
  <c r="AE160" i="25"/>
  <c r="CE160" i="25"/>
  <c r="CC150" i="25"/>
  <c r="AC150" i="25"/>
  <c r="AD153" i="25"/>
  <c r="CD153" i="25"/>
  <c r="AD155" i="25"/>
  <c r="CD155" i="25"/>
  <c r="CB152" i="25"/>
  <c r="AB152" i="25"/>
  <c r="CC158" i="25"/>
  <c r="AC158" i="25"/>
  <c r="CC152" i="25"/>
  <c r="AC152" i="25"/>
  <c r="AC154" i="25"/>
  <c r="CC154" i="25"/>
  <c r="CA150" i="25"/>
  <c r="AA150" i="25"/>
  <c r="CA149" i="25"/>
  <c r="AA149" i="25"/>
  <c r="Z149" i="25"/>
  <c r="BZ149" i="25"/>
  <c r="CA152" i="25"/>
  <c r="AA152" i="25"/>
  <c r="BX152" i="25"/>
  <c r="X152" i="25"/>
  <c r="BX162" i="25"/>
  <c r="X162" i="25"/>
  <c r="V158" i="25"/>
  <c r="BV158" i="25"/>
  <c r="BY159" i="25"/>
  <c r="Y159" i="25"/>
  <c r="BU154" i="25"/>
  <c r="U154" i="25"/>
  <c r="BU161" i="25"/>
  <c r="U161" i="25"/>
  <c r="U159" i="25"/>
  <c r="BU159" i="25"/>
  <c r="T148" i="25"/>
  <c r="BT148" i="25"/>
  <c r="U162" i="25"/>
  <c r="BU162" i="25"/>
  <c r="U151" i="25"/>
  <c r="BU151" i="25"/>
  <c r="BS148" i="25"/>
  <c r="S148" i="25"/>
  <c r="S150" i="25"/>
  <c r="BS150" i="25"/>
  <c r="T149" i="25"/>
  <c r="BT149" i="25"/>
  <c r="BU157" i="25"/>
  <c r="U157" i="25"/>
  <c r="S161" i="25"/>
  <c r="BS161" i="25"/>
  <c r="R154" i="25"/>
  <c r="BR154" i="25"/>
  <c r="CR153" i="25"/>
  <c r="AR153" i="25"/>
  <c r="CS158" i="25"/>
  <c r="AS158" i="25"/>
  <c r="BQ161" i="25"/>
  <c r="Q161" i="25"/>
  <c r="Q157" i="25"/>
  <c r="BQ157" i="25"/>
  <c r="CR158" i="25"/>
  <c r="AR158" i="25"/>
  <c r="CS162" i="25"/>
  <c r="AS162" i="25"/>
  <c r="BO156" i="25"/>
  <c r="O156" i="25"/>
  <c r="AB16" i="25"/>
  <c r="O159" i="25"/>
  <c r="BO159" i="25"/>
  <c r="AB19" i="25"/>
  <c r="CR162" i="25"/>
  <c r="AR162" i="25"/>
  <c r="AQ158" i="25"/>
  <c r="CQ158" i="25"/>
  <c r="CO158" i="25"/>
  <c r="AO158" i="25"/>
  <c r="CO154" i="25"/>
  <c r="AO154" i="25"/>
  <c r="CO151" i="25"/>
  <c r="AO151" i="25"/>
  <c r="CN157" i="25"/>
  <c r="AN157" i="25"/>
  <c r="CL154" i="25"/>
  <c r="AL154" i="25"/>
  <c r="CM160" i="25"/>
  <c r="AM160" i="25"/>
  <c r="CL151" i="25"/>
  <c r="AL151" i="25"/>
  <c r="AH150" i="25"/>
  <c r="CH150" i="25"/>
  <c r="AG160" i="25"/>
  <c r="CG160" i="25"/>
  <c r="CH161" i="25"/>
  <c r="AH161" i="25"/>
  <c r="CG155" i="25"/>
  <c r="AG155" i="25"/>
  <c r="AG161" i="25"/>
  <c r="CG161" i="25"/>
  <c r="CF158" i="25"/>
  <c r="AF158" i="25"/>
  <c r="AF157" i="25"/>
  <c r="CF157" i="25"/>
  <c r="AF150" i="25"/>
  <c r="CF150" i="25"/>
  <c r="CD149" i="25"/>
  <c r="AD149" i="25"/>
  <c r="AA156" i="25"/>
  <c r="CA156" i="25"/>
  <c r="CA153" i="25"/>
  <c r="AA153" i="25"/>
  <c r="CA157" i="25"/>
  <c r="AA157" i="25"/>
  <c r="AA158" i="25"/>
  <c r="CA158" i="25"/>
  <c r="BZ150" i="25"/>
  <c r="Z150" i="25"/>
  <c r="AB149" i="25"/>
  <c r="CB149" i="25"/>
  <c r="AA155" i="25"/>
  <c r="CA155" i="25"/>
  <c r="BX160" i="25"/>
  <c r="X160" i="25"/>
  <c r="Z151" i="25"/>
  <c r="BZ151" i="25"/>
  <c r="BY157" i="25"/>
  <c r="Y157" i="25"/>
  <c r="BW153" i="25"/>
  <c r="W153" i="25"/>
  <c r="BW156" i="25"/>
  <c r="W156" i="25"/>
  <c r="V155" i="25"/>
  <c r="BV155" i="25"/>
  <c r="U153" i="25"/>
  <c r="BU153" i="25"/>
  <c r="T152" i="25"/>
  <c r="BT152" i="25"/>
  <c r="BS154" i="25"/>
  <c r="S154" i="25"/>
  <c r="BT151" i="25"/>
  <c r="T151" i="25"/>
  <c r="BS157" i="25"/>
  <c r="S157" i="25"/>
  <c r="BQ154" i="25"/>
  <c r="Q154" i="25"/>
  <c r="CQ154" i="25"/>
  <c r="AQ154" i="25"/>
  <c r="BO153" i="25"/>
  <c r="O153" i="25"/>
  <c r="AB13" i="25"/>
  <c r="CS148" i="25"/>
  <c r="AS148" i="25"/>
  <c r="O158" i="25"/>
  <c r="BO158" i="25"/>
  <c r="AB18" i="25"/>
  <c r="AQ161" i="25"/>
  <c r="CQ161" i="25"/>
  <c r="Q152" i="25"/>
  <c r="BQ152" i="25"/>
  <c r="CQ148" i="25"/>
  <c r="AQ148" i="25"/>
  <c r="AS153" i="25"/>
  <c r="CS153" i="25"/>
  <c r="CR159" i="25"/>
  <c r="AR159" i="25"/>
  <c r="AS160" i="25"/>
  <c r="CS160" i="25"/>
  <c r="CP157" i="25"/>
  <c r="AP157" i="25"/>
  <c r="AP159" i="25"/>
  <c r="CP159" i="25"/>
  <c r="AM148" i="25"/>
  <c r="CM148" i="25"/>
  <c r="AJ162" i="25"/>
  <c r="CJ162" i="25"/>
  <c r="AK148" i="25"/>
  <c r="CK148" i="25"/>
  <c r="AH162" i="25"/>
  <c r="CH162" i="25"/>
  <c r="CH156" i="25"/>
  <c r="AH156" i="25"/>
  <c r="AE151" i="25"/>
  <c r="CE151" i="25"/>
  <c r="CF159" i="25"/>
  <c r="AF159" i="25"/>
  <c r="AD158" i="25"/>
  <c r="CD158" i="25"/>
  <c r="CB158" i="25"/>
  <c r="AB158" i="25"/>
  <c r="BX148" i="25"/>
  <c r="X148" i="25"/>
  <c r="BW152" i="25"/>
  <c r="W152" i="25"/>
  <c r="U160" i="25"/>
  <c r="BU160" i="25"/>
  <c r="R162" i="25"/>
  <c r="BR162" i="25"/>
  <c r="BP152" i="25"/>
  <c r="P152" i="25"/>
  <c r="AS150" i="25"/>
  <c r="CS150" i="25"/>
  <c r="CR151" i="25"/>
  <c r="AR151" i="25"/>
  <c r="AO148" i="25"/>
  <c r="CO148" i="25"/>
  <c r="AL152" i="25"/>
  <c r="CL152" i="25"/>
  <c r="CL162" i="25"/>
  <c r="AL162" i="25"/>
  <c r="CM150" i="25"/>
  <c r="AM150" i="25"/>
  <c r="AI149" i="25"/>
  <c r="CI149" i="25"/>
  <c r="CI151" i="25"/>
  <c r="AI151" i="25"/>
  <c r="AH160" i="25"/>
  <c r="CH160" i="25"/>
  <c r="AI156" i="25"/>
  <c r="CI156" i="25"/>
  <c r="AC159" i="25"/>
  <c r="CC159" i="25"/>
  <c r="AE149" i="25"/>
  <c r="CE149" i="25"/>
  <c r="CD156" i="25"/>
  <c r="AD156" i="25"/>
  <c r="CD151" i="25"/>
  <c r="AD151" i="25"/>
  <c r="AC153" i="25"/>
  <c r="CC153" i="25"/>
  <c r="CA160" i="25"/>
  <c r="AA160" i="25"/>
  <c r="AA161" i="25"/>
  <c r="CA161" i="25"/>
  <c r="Z153" i="25"/>
  <c r="BZ153" i="25"/>
  <c r="Y153" i="25"/>
  <c r="BY153" i="25"/>
  <c r="BY151" i="25"/>
  <c r="Y151" i="25"/>
  <c r="Y158" i="25"/>
  <c r="BY158" i="25"/>
  <c r="Y160" i="25"/>
  <c r="BY160" i="25"/>
  <c r="Z148" i="25"/>
  <c r="BZ148" i="25"/>
  <c r="BX157" i="25"/>
  <c r="X157" i="25"/>
  <c r="BX154" i="25"/>
  <c r="X154" i="25"/>
  <c r="V150" i="25"/>
  <c r="BV150" i="25"/>
  <c r="X150" i="25"/>
  <c r="BX150" i="25"/>
  <c r="W149" i="25"/>
  <c r="BW149" i="25"/>
  <c r="BV162" i="25"/>
  <c r="V162" i="25"/>
  <c r="BV160" i="25"/>
  <c r="V160" i="25"/>
  <c r="BV151" i="25"/>
  <c r="V151" i="25"/>
  <c r="T158" i="25"/>
  <c r="BT158" i="25"/>
  <c r="V161" i="25"/>
  <c r="BV161" i="25"/>
  <c r="BS156" i="25"/>
  <c r="S156" i="25"/>
  <c r="BT153" i="25"/>
  <c r="T153" i="25"/>
  <c r="BQ156" i="25"/>
  <c r="Q156" i="25"/>
  <c r="Q149" i="25"/>
  <c r="BQ149" i="25"/>
  <c r="BQ153" i="25"/>
  <c r="Q153" i="25"/>
  <c r="O152" i="25"/>
  <c r="BO152" i="25"/>
  <c r="AB12" i="25"/>
  <c r="P157" i="25"/>
  <c r="BP157" i="25"/>
  <c r="AQ159" i="25"/>
  <c r="CQ159" i="25"/>
  <c r="AQ150" i="25"/>
  <c r="CQ150" i="25"/>
  <c r="AQ152" i="25"/>
  <c r="CQ152" i="25"/>
  <c r="O148" i="25"/>
  <c r="BO148" i="25"/>
  <c r="O162" i="25"/>
  <c r="BO162" i="25"/>
  <c r="AB22" i="25"/>
  <c r="BP158" i="25"/>
  <c r="P158" i="25"/>
  <c r="O151" i="25"/>
  <c r="BO151" i="25"/>
  <c r="AB11" i="25"/>
  <c r="P154" i="25"/>
  <c r="BP154" i="25"/>
  <c r="CN162" i="25"/>
  <c r="AN162" i="25"/>
  <c r="CL157" i="25"/>
  <c r="AL157" i="25"/>
  <c r="AM157" i="25"/>
  <c r="CM157" i="25"/>
  <c r="AN153" i="25"/>
  <c r="CN153" i="25"/>
  <c r="AK156" i="25"/>
  <c r="CK156" i="25"/>
  <c r="CL159" i="25"/>
  <c r="AL159" i="25"/>
  <c r="CK162" i="25"/>
  <c r="AK162" i="25"/>
  <c r="CM156" i="25"/>
  <c r="AM156" i="25"/>
  <c r="CK151" i="25"/>
  <c r="AK151" i="25"/>
  <c r="AL153" i="25"/>
  <c r="CL153" i="25"/>
  <c r="AK157" i="25"/>
  <c r="CK157" i="25"/>
  <c r="AK161" i="25"/>
  <c r="CK161" i="25"/>
  <c r="CH154" i="25"/>
  <c r="AH154" i="25"/>
  <c r="CJ161" i="25"/>
  <c r="AJ161" i="25"/>
  <c r="CH155" i="25"/>
  <c r="AH155" i="25"/>
  <c r="CG153" i="25"/>
  <c r="AG153" i="25"/>
  <c r="AI155" i="25"/>
  <c r="CI155" i="25"/>
  <c r="CF149" i="25"/>
  <c r="AF149" i="25"/>
  <c r="CD154" i="25"/>
  <c r="AD154" i="25"/>
  <c r="AE157" i="25"/>
  <c r="CE157" i="25"/>
  <c r="CC162" i="25"/>
  <c r="AC162" i="25"/>
  <c r="CC157" i="25"/>
  <c r="AC157" i="25"/>
  <c r="AB155" i="25"/>
  <c r="CB155" i="25"/>
  <c r="AB154" i="25"/>
  <c r="CB154" i="25"/>
  <c r="CB159" i="25"/>
  <c r="AB159" i="25"/>
  <c r="CB153" i="25"/>
  <c r="AB153" i="25"/>
  <c r="BZ155" i="25"/>
  <c r="Z155" i="25"/>
  <c r="BX149" i="25"/>
  <c r="X149" i="25"/>
  <c r="X161" i="25"/>
  <c r="BX161" i="25"/>
  <c r="BY148" i="25"/>
  <c r="Y148" i="25"/>
  <c r="X151" i="25"/>
  <c r="BX151" i="25"/>
  <c r="W162" i="25"/>
  <c r="BW162" i="25"/>
  <c r="X156" i="25"/>
  <c r="BX156" i="25"/>
  <c r="BV148" i="25"/>
  <c r="V148" i="25"/>
  <c r="BU158" i="25"/>
  <c r="U158" i="25"/>
  <c r="W160" i="25"/>
  <c r="BW160" i="25"/>
  <c r="BU148" i="25"/>
  <c r="U148" i="25"/>
  <c r="BV154" i="25"/>
  <c r="V154" i="25"/>
  <c r="BU155" i="25"/>
  <c r="U155" i="25"/>
  <c r="U150" i="25"/>
  <c r="BU150" i="25"/>
  <c r="S162" i="25"/>
  <c r="BS162" i="25"/>
  <c r="R151" i="25"/>
  <c r="BR151" i="25"/>
  <c r="T154" i="25"/>
  <c r="BT154" i="25"/>
  <c r="BS159" i="25"/>
  <c r="S159" i="25"/>
  <c r="BR158" i="25"/>
  <c r="R158" i="25"/>
  <c r="AR148" i="25"/>
  <c r="CR148" i="25"/>
  <c r="BR153" i="25"/>
  <c r="R153" i="25"/>
  <c r="AS156" i="25"/>
  <c r="CS156" i="25"/>
  <c r="BP156" i="25"/>
  <c r="P156" i="25"/>
  <c r="BQ158" i="25"/>
  <c r="Q158" i="25"/>
  <c r="CR155" i="25"/>
  <c r="AR155" i="25"/>
  <c r="P148" i="25"/>
  <c r="BP148" i="25"/>
  <c r="AS157" i="25"/>
  <c r="CS157" i="25"/>
  <c r="BO155" i="25"/>
  <c r="O155" i="25"/>
  <c r="AB15" i="25"/>
  <c r="CS161" i="25"/>
  <c r="AS161" i="25"/>
  <c r="BP155" i="25"/>
  <c r="P155" i="25"/>
  <c r="BO150" i="25"/>
  <c r="O150" i="25"/>
  <c r="AB10" i="25"/>
  <c r="AO160" i="25"/>
  <c r="CO160" i="25"/>
  <c r="CK158" i="25"/>
  <c r="AK158" i="25"/>
  <c r="CI154" i="25"/>
  <c r="AI154" i="25"/>
  <c r="CI162" i="25"/>
  <c r="AI162" i="25"/>
  <c r="CG151" i="25"/>
  <c r="AG151" i="25"/>
  <c r="CD161" i="25"/>
  <c r="AD161" i="25"/>
  <c r="BZ160" i="25"/>
  <c r="Z160" i="25"/>
  <c r="AA151" i="25"/>
  <c r="CA151" i="25"/>
  <c r="BZ156" i="25"/>
  <c r="Z156" i="25"/>
  <c r="Z157" i="25"/>
  <c r="BZ157" i="25"/>
  <c r="BY154" i="25"/>
  <c r="Y154" i="25"/>
  <c r="BW161" i="25"/>
  <c r="W161" i="25"/>
  <c r="BT150" i="25"/>
  <c r="T150" i="25"/>
  <c r="O149" i="25"/>
  <c r="BO149" i="25"/>
  <c r="AB9" i="25"/>
  <c r="CR150" i="25"/>
  <c r="AR150" i="25"/>
  <c r="BQ148" i="25"/>
  <c r="Q148" i="25"/>
  <c r="O157" i="25"/>
  <c r="BO157" i="25"/>
  <c r="AB17" i="25"/>
  <c r="CP148" i="25"/>
  <c r="AP148" i="25"/>
  <c r="AN156" i="25"/>
  <c r="CN156" i="25"/>
  <c r="CP158" i="25"/>
  <c r="AP158" i="25"/>
  <c r="CK160" i="25"/>
  <c r="AK160" i="25"/>
  <c r="AK150" i="25"/>
  <c r="CK150" i="25"/>
  <c r="CF152" i="25"/>
  <c r="AF152" i="25"/>
  <c r="CG156" i="25"/>
  <c r="AG156" i="25"/>
  <c r="CF148" i="25"/>
  <c r="AF148" i="25"/>
  <c r="AO152" i="25"/>
  <c r="CO152" i="25"/>
  <c r="CM161" i="25"/>
  <c r="AM161" i="25"/>
  <c r="CL148" i="25"/>
  <c r="AL148" i="25"/>
  <c r="AL155" i="25"/>
  <c r="CL155" i="25"/>
  <c r="CK154" i="25"/>
  <c r="AK154" i="25"/>
  <c r="CJ152" i="25"/>
  <c r="AJ152" i="25"/>
  <c r="AI152" i="25"/>
  <c r="CI152" i="25"/>
  <c r="AG152" i="25"/>
  <c r="CG152" i="25"/>
  <c r="CG162" i="25"/>
  <c r="AG162" i="25"/>
  <c r="CF154" i="25"/>
  <c r="AF154" i="25"/>
  <c r="AD159" i="25"/>
  <c r="CD159" i="25"/>
  <c r="AC148" i="25"/>
  <c r="CC148" i="25"/>
  <c r="Z159" i="25"/>
  <c r="BZ159" i="25"/>
  <c r="AB157" i="25"/>
  <c r="CB157" i="25"/>
  <c r="CB156" i="25"/>
  <c r="AB156" i="25"/>
  <c r="Y149" i="25"/>
  <c r="BY149" i="25"/>
  <c r="AB161" i="25"/>
  <c r="CB161" i="25"/>
  <c r="CB162" i="25"/>
  <c r="AB162" i="25"/>
  <c r="W157" i="25"/>
  <c r="BW157" i="25"/>
  <c r="V149" i="25"/>
  <c r="BV149" i="25"/>
  <c r="T160" i="25"/>
  <c r="BT160" i="25"/>
  <c r="BT155" i="25"/>
  <c r="T155" i="25"/>
  <c r="R148" i="25"/>
  <c r="BR148" i="25"/>
  <c r="S153" i="25"/>
  <c r="BS153" i="25"/>
  <c r="S155" i="25"/>
  <c r="BS155" i="25"/>
  <c r="CS155" i="25"/>
  <c r="AS155" i="25"/>
  <c r="BO160" i="25"/>
  <c r="O160" i="25"/>
  <c r="AB20" i="25"/>
  <c r="Q151" i="25"/>
  <c r="BQ151" i="25"/>
  <c r="CS154" i="25"/>
  <c r="AS154" i="25"/>
  <c r="CQ149" i="25"/>
  <c r="AQ149" i="25"/>
  <c r="CP161" i="25"/>
  <c r="AP161" i="25"/>
  <c r="AM151" i="25"/>
  <c r="CM151" i="25"/>
  <c r="AP152" i="25"/>
  <c r="CP152" i="25"/>
  <c r="CO156" i="25"/>
  <c r="AO156" i="25"/>
  <c r="CO162" i="25"/>
  <c r="AO162" i="25"/>
  <c r="AP162" i="25"/>
  <c r="CP162" i="25"/>
  <c r="AN155" i="25"/>
  <c r="CN155" i="25"/>
  <c r="CJ159" i="25"/>
  <c r="AJ159" i="25"/>
  <c r="CL161" i="25"/>
  <c r="AL161" i="25"/>
  <c r="CL150" i="25"/>
  <c r="AL150" i="25"/>
  <c r="CI160" i="25"/>
  <c r="AI160" i="25"/>
  <c r="CJ155" i="25"/>
  <c r="AJ155" i="25"/>
  <c r="AI161" i="25"/>
  <c r="CI161" i="25"/>
  <c r="AJ158" i="25"/>
  <c r="CJ158" i="25"/>
  <c r="AJ148" i="25"/>
  <c r="CJ148" i="25"/>
  <c r="CH157" i="25"/>
  <c r="AH157" i="25"/>
  <c r="CH158" i="25"/>
  <c r="AH158" i="25"/>
  <c r="AF151" i="25"/>
  <c r="CF151" i="25"/>
  <c r="CE158" i="25"/>
  <c r="AE158" i="25"/>
  <c r="AF155" i="25"/>
  <c r="CF155" i="25"/>
  <c r="AG148" i="25"/>
  <c r="CG148" i="25"/>
  <c r="AF162" i="25"/>
  <c r="CF162" i="25"/>
  <c r="AE154" i="25"/>
  <c r="CE154" i="25"/>
  <c r="CD162" i="25"/>
  <c r="AD162" i="25"/>
  <c r="CC155" i="25"/>
  <c r="AC155" i="25"/>
  <c r="AE152" i="25"/>
  <c r="CE152" i="25"/>
  <c r="CC160" i="25"/>
  <c r="AC160" i="25"/>
  <c r="AD152" i="25"/>
  <c r="CD152" i="25"/>
  <c r="AC151" i="25"/>
  <c r="CC151" i="25"/>
  <c r="CA154" i="25"/>
  <c r="AA154" i="25"/>
  <c r="Y155" i="25"/>
  <c r="BY155" i="25"/>
  <c r="AB150" i="25"/>
  <c r="CB150" i="25"/>
  <c r="Y156" i="25"/>
  <c r="BY156" i="25"/>
  <c r="AB160" i="25"/>
  <c r="CB160" i="25"/>
  <c r="CC161" i="25"/>
  <c r="AC161" i="25"/>
  <c r="BZ154" i="25"/>
  <c r="Z154" i="25"/>
  <c r="BZ152" i="25"/>
  <c r="Z152" i="25"/>
  <c r="BW159" i="25"/>
  <c r="W159" i="25"/>
  <c r="X153" i="25"/>
  <c r="BX153" i="25"/>
  <c r="W148" i="25"/>
  <c r="BW148" i="25"/>
  <c r="BV159" i="25"/>
  <c r="V159" i="25"/>
  <c r="BV157" i="25"/>
  <c r="V157" i="25"/>
  <c r="BU152" i="25"/>
  <c r="U152" i="25"/>
  <c r="BT162" i="25"/>
  <c r="T162" i="25"/>
  <c r="BR155" i="25"/>
  <c r="R155" i="25"/>
  <c r="BS149" i="25"/>
  <c r="S149" i="25"/>
  <c r="BS152" i="25"/>
  <c r="S152" i="25"/>
  <c r="CQ160" i="25"/>
  <c r="AQ160" i="25"/>
  <c r="R156" i="25"/>
  <c r="BR156" i="25"/>
  <c r="CS152" i="25"/>
  <c r="AS152" i="25"/>
  <c r="AR161" i="25"/>
  <c r="CR161" i="25"/>
  <c r="CQ157" i="25"/>
  <c r="AQ157" i="25"/>
  <c r="P153" i="25"/>
  <c r="BP153" i="25"/>
  <c r="CS151" i="25"/>
  <c r="AS151" i="25"/>
  <c r="CS149" i="25"/>
  <c r="AS149" i="25"/>
  <c r="Q160" i="25"/>
  <c r="BQ160" i="25"/>
  <c r="AR160" i="25"/>
  <c r="CR160" i="25"/>
  <c r="AS159" i="25"/>
  <c r="CS159" i="25"/>
  <c r="BO161" i="25"/>
  <c r="O161" i="25"/>
  <c r="AB21" i="25"/>
  <c r="AR157" i="25"/>
  <c r="CR157" i="25"/>
  <c r="P161" i="25"/>
  <c r="BP161" i="25"/>
  <c r="AQ155" i="25"/>
  <c r="CQ155" i="25"/>
  <c r="CP154" i="25"/>
  <c r="AP154" i="25"/>
  <c r="AO161" i="25"/>
  <c r="CO161" i="25"/>
  <c r="CN149" i="25"/>
  <c r="AN149" i="25"/>
  <c r="AI159" i="25"/>
  <c r="CI159" i="25"/>
  <c r="CI157" i="25"/>
  <c r="AI157" i="25"/>
  <c r="CG157" i="25"/>
  <c r="AG157" i="25"/>
  <c r="AE162" i="25"/>
  <c r="CE162" i="25"/>
  <c r="CE153" i="25"/>
  <c r="AE153" i="25"/>
  <c r="AB148" i="25"/>
  <c r="CB148" i="25"/>
  <c r="CB151" i="25"/>
  <c r="AB151" i="25"/>
  <c r="BY150" i="25"/>
  <c r="Y150" i="25"/>
  <c r="BV153" i="25"/>
  <c r="V153" i="25"/>
  <c r="S151" i="25"/>
  <c r="BS151" i="25"/>
  <c r="R159" i="25"/>
  <c r="BR159" i="25"/>
  <c r="BR157" i="25"/>
  <c r="R157" i="25"/>
  <c r="AR154" i="25"/>
  <c r="CR154" i="25"/>
  <c r="BQ162" i="25"/>
  <c r="Q162" i="25"/>
  <c r="BP160" i="25"/>
  <c r="P160" i="25"/>
  <c r="AP149" i="25"/>
  <c r="CP149" i="25"/>
  <c r="CP160" i="25"/>
  <c r="AP160" i="25"/>
  <c r="CM152" i="25"/>
  <c r="AM152" i="25"/>
  <c r="AJ154" i="25"/>
  <c r="CJ154" i="25"/>
  <c r="CG159" i="25"/>
  <c r="AG159" i="25"/>
  <c r="AE148" i="25"/>
  <c r="CE148" i="25"/>
  <c r="CE150" i="25"/>
  <c r="AE150" i="25"/>
  <c r="CO159" i="25"/>
  <c r="AO159" i="25"/>
  <c r="AO153" i="25"/>
  <c r="CO153" i="25"/>
  <c r="AN148" i="25"/>
  <c r="CN148" i="25"/>
  <c r="AK149" i="25"/>
  <c r="CK149" i="25"/>
  <c r="AN158" i="25"/>
  <c r="CN158" i="25"/>
  <c r="CK152" i="25"/>
  <c r="AK152" i="25"/>
  <c r="AG154" i="25"/>
  <c r="CG154" i="25"/>
  <c r="CH148" i="25"/>
  <c r="AH148" i="25"/>
  <c r="AF156" i="25"/>
  <c r="CF156" i="25"/>
  <c r="CD160" i="25"/>
  <c r="AD160" i="25"/>
  <c r="CE155" i="25"/>
  <c r="AE155" i="25"/>
  <c r="CA162" i="25"/>
  <c r="AA162" i="25"/>
  <c r="BY161" i="25"/>
  <c r="Y161" i="25"/>
  <c r="W151" i="25"/>
  <c r="BW151" i="25"/>
  <c r="X159" i="25"/>
  <c r="BX159" i="25"/>
  <c r="BX158" i="25"/>
  <c r="X158" i="25"/>
  <c r="W158" i="25"/>
  <c r="BW158" i="25"/>
  <c r="BT159" i="25"/>
  <c r="T159" i="25"/>
  <c r="BR161" i="25"/>
  <c r="R161" i="25"/>
  <c r="S158" i="25"/>
  <c r="BS158" i="25"/>
  <c r="R150" i="25"/>
  <c r="BR150" i="25"/>
  <c r="BP149" i="25"/>
  <c r="P149" i="25"/>
  <c r="O154" i="25"/>
  <c r="BO154" i="25"/>
  <c r="AB14" i="25"/>
  <c r="CQ153" i="25"/>
  <c r="AQ153" i="25"/>
  <c r="CR149" i="25"/>
  <c r="AR149" i="25"/>
  <c r="CQ156" i="25"/>
  <c r="AQ156" i="25"/>
  <c r="CR152" i="25"/>
  <c r="AR152" i="25"/>
  <c r="CP153" i="25"/>
  <c r="AP153" i="25"/>
  <c r="CP155" i="25"/>
  <c r="AP155" i="25"/>
  <c r="CP150" i="25"/>
  <c r="AP150" i="25"/>
  <c r="CO155" i="25"/>
  <c r="AO155" i="25"/>
  <c r="AN151" i="25"/>
  <c r="CN151" i="25"/>
  <c r="AM159" i="25"/>
  <c r="CM159" i="25"/>
  <c r="AO149" i="25"/>
  <c r="CO149" i="25"/>
  <c r="AL158" i="25"/>
  <c r="CL158" i="25"/>
  <c r="AN161" i="25"/>
  <c r="CN161" i="25"/>
  <c r="AK153" i="25"/>
  <c r="CK153" i="25"/>
  <c r="CJ153" i="25"/>
  <c r="AJ153" i="25"/>
  <c r="CJ149" i="25"/>
  <c r="AJ149" i="25"/>
  <c r="CH151" i="25"/>
  <c r="AH151" i="25"/>
  <c r="CI148" i="25"/>
  <c r="AI148" i="25"/>
  <c r="CG150" i="25"/>
  <c r="AG150" i="25"/>
  <c r="AH159" i="25"/>
  <c r="CH159" i="25"/>
  <c r="AG149" i="25"/>
  <c r="CG149" i="25"/>
  <c r="CG158" i="25"/>
  <c r="AG158" i="25"/>
  <c r="AI153" i="25"/>
  <c r="CI153" i="25"/>
  <c r="AF153" i="25"/>
  <c r="CF153" i="25"/>
  <c r="CD157" i="25"/>
  <c r="AD157" i="25"/>
  <c r="CE156" i="25"/>
  <c r="AE156" i="25"/>
  <c r="CD148" i="25"/>
  <c r="AD148" i="25"/>
  <c r="AC156" i="25"/>
  <c r="CC156" i="25"/>
  <c r="AD150" i="25"/>
  <c r="CD150" i="25"/>
  <c r="AC149" i="25"/>
  <c r="CC149" i="25"/>
  <c r="CA159" i="25"/>
  <c r="AA159" i="25"/>
  <c r="Z162" i="25"/>
  <c r="BZ162" i="25"/>
  <c r="CA148" i="25"/>
  <c r="AA148" i="25"/>
  <c r="BZ161" i="25"/>
  <c r="Z161" i="25"/>
  <c r="Y152" i="25"/>
  <c r="BY152" i="25"/>
  <c r="BW150" i="25"/>
  <c r="W150" i="25"/>
  <c r="BY162" i="25"/>
  <c r="Y162" i="25"/>
  <c r="BX155" i="25"/>
  <c r="X155" i="25"/>
  <c r="BZ158" i="25"/>
  <c r="Z158" i="25"/>
  <c r="W154" i="25"/>
  <c r="BW154" i="25"/>
  <c r="BW155" i="25"/>
  <c r="W155" i="25"/>
  <c r="BV156" i="25"/>
  <c r="V156" i="25"/>
  <c r="V152" i="25"/>
  <c r="BV152" i="25"/>
  <c r="BU149" i="25"/>
  <c r="U149" i="25"/>
  <c r="BT161" i="25"/>
  <c r="T161" i="25"/>
  <c r="U156" i="25"/>
  <c r="BU156" i="25"/>
  <c r="BT156" i="25"/>
  <c r="T156" i="25"/>
  <c r="R152" i="25"/>
  <c r="BR152" i="25"/>
  <c r="BR160" i="25"/>
  <c r="R160" i="25"/>
  <c r="T157" i="25"/>
  <c r="BT157" i="25"/>
  <c r="BS160" i="25"/>
  <c r="S160" i="25"/>
  <c r="BR149" i="25"/>
  <c r="R149" i="25"/>
  <c r="AQ162" i="25"/>
  <c r="CQ162" i="25"/>
  <c r="Q155" i="25"/>
  <c r="BQ155" i="25"/>
  <c r="BQ150" i="25"/>
  <c r="Q150" i="25"/>
  <c r="AQ151" i="25"/>
  <c r="CQ151" i="25"/>
  <c r="BQ159" i="25"/>
  <c r="Q159" i="25"/>
  <c r="P150" i="25"/>
  <c r="BP150" i="25"/>
  <c r="BP151" i="25"/>
  <c r="P151" i="25"/>
  <c r="CR156" i="25"/>
  <c r="AR156" i="25"/>
  <c r="BP159" i="25"/>
  <c r="P159" i="25"/>
  <c r="P162" i="25"/>
  <c r="BP162" i="25"/>
  <c r="Y181" i="25"/>
  <c r="AA184" i="25"/>
  <c r="AB183" i="25"/>
  <c r="X172" i="25"/>
  <c r="AB178" i="25"/>
  <c r="R181" i="25"/>
  <c r="S183" i="25"/>
  <c r="X183" i="25"/>
  <c r="O175" i="25"/>
  <c r="Y182" i="25"/>
  <c r="Y174" i="25"/>
  <c r="X178" i="25"/>
  <c r="V174" i="25"/>
  <c r="U170" i="25"/>
  <c r="X180" i="25"/>
  <c r="V181" i="25"/>
  <c r="X181" i="25"/>
  <c r="S182" i="25"/>
  <c r="AB172" i="25"/>
  <c r="P177" i="25"/>
  <c r="AB177" i="25"/>
  <c r="U179" i="25"/>
  <c r="S178" i="25"/>
  <c r="AA172" i="25"/>
  <c r="V183" i="25"/>
  <c r="AA178" i="25"/>
  <c r="P171" i="25"/>
  <c r="Y183" i="25"/>
  <c r="U176" i="25"/>
  <c r="AA174" i="25"/>
  <c r="Y170" i="25"/>
  <c r="O171" i="25"/>
  <c r="R175" i="25"/>
  <c r="AA173" i="25"/>
  <c r="AA182" i="25"/>
  <c r="S170" i="25"/>
  <c r="R176" i="25"/>
  <c r="AB180" i="25"/>
  <c r="X177" i="25"/>
  <c r="AA170" i="25"/>
  <c r="P183" i="25"/>
  <c r="O181" i="25"/>
  <c r="S180" i="25"/>
  <c r="V172" i="25"/>
  <c r="U174" i="25"/>
  <c r="V170" i="25"/>
  <c r="Y178" i="25"/>
  <c r="X176" i="25"/>
  <c r="R179" i="25"/>
  <c r="R172" i="25"/>
  <c r="R184" i="25"/>
  <c r="V173" i="25"/>
  <c r="V176" i="25"/>
  <c r="P176" i="25"/>
  <c r="U183" i="25"/>
  <c r="AB173" i="25"/>
  <c r="O183" i="25"/>
  <c r="AA181" i="25"/>
  <c r="AB181" i="25"/>
  <c r="R183" i="25"/>
  <c r="V182" i="25"/>
  <c r="S181" i="25"/>
  <c r="AA176" i="25"/>
  <c r="P174" i="25"/>
  <c r="S184" i="25"/>
  <c r="O178" i="25"/>
  <c r="X175" i="25"/>
  <c r="O182" i="25"/>
  <c r="S177" i="25"/>
  <c r="S174" i="25"/>
  <c r="Y171" i="25"/>
  <c r="AB182" i="25"/>
  <c r="X174" i="25"/>
  <c r="AA179" i="25"/>
  <c r="Y176" i="25"/>
  <c r="R182" i="25"/>
  <c r="R178" i="25"/>
  <c r="U173" i="25"/>
  <c r="R171" i="25"/>
  <c r="Y173" i="25"/>
  <c r="O184" i="25"/>
  <c r="P184" i="25"/>
  <c r="O173" i="25"/>
  <c r="S173" i="25"/>
  <c r="AA175" i="25"/>
  <c r="P180" i="25"/>
  <c r="P182" i="25"/>
  <c r="X184" i="25"/>
  <c r="O170" i="25"/>
  <c r="O176" i="25"/>
  <c r="AB184" i="25"/>
  <c r="V175" i="25"/>
  <c r="U177" i="25"/>
  <c r="Y184" i="25"/>
  <c r="Y175" i="25"/>
  <c r="O177" i="25"/>
  <c r="R170" i="25"/>
  <c r="O180" i="25"/>
  <c r="AB179" i="25"/>
  <c r="X182" i="25"/>
  <c r="U184" i="25"/>
  <c r="R174" i="25"/>
  <c r="S176" i="25"/>
  <c r="AA171" i="25"/>
  <c r="X171" i="25"/>
  <c r="U178" i="25"/>
  <c r="R177" i="25"/>
  <c r="U175" i="25"/>
  <c r="U171" i="25"/>
  <c r="R180" i="25"/>
  <c r="S175" i="25"/>
  <c r="V184" i="25"/>
  <c r="V177" i="25"/>
  <c r="AB171" i="25"/>
  <c r="P172" i="25"/>
  <c r="AB176" i="25"/>
  <c r="U182" i="25"/>
  <c r="P173" i="25"/>
  <c r="V179" i="25"/>
  <c r="R173" i="25"/>
  <c r="S171" i="25"/>
  <c r="X173" i="25"/>
  <c r="AB175" i="25"/>
  <c r="Y179" i="25"/>
  <c r="P181" i="25"/>
  <c r="P170" i="25"/>
  <c r="O174" i="25"/>
  <c r="V178" i="25"/>
  <c r="O179" i="25"/>
  <c r="U172" i="25"/>
  <c r="AB174" i="25"/>
  <c r="X170" i="25"/>
  <c r="Y177" i="25"/>
  <c r="U180" i="25"/>
  <c r="AA177" i="25"/>
  <c r="Y180" i="25"/>
  <c r="AA183" i="25"/>
  <c r="V180" i="25"/>
  <c r="U181" i="25"/>
  <c r="P178" i="25"/>
  <c r="AA180" i="25"/>
  <c r="P179" i="25"/>
  <c r="Y172" i="25"/>
  <c r="V171" i="25"/>
  <c r="O172" i="25"/>
  <c r="S179" i="25"/>
  <c r="P175" i="25"/>
  <c r="S172" i="25"/>
  <c r="X179" i="25"/>
  <c r="AB170" i="25"/>
  <c r="AC181" i="25" l="1"/>
  <c r="W183" i="25"/>
  <c r="T178" i="25"/>
  <c r="W178" i="25"/>
  <c r="Q182" i="25"/>
  <c r="Q179" i="25"/>
  <c r="T175" i="25"/>
  <c r="Z181" i="25"/>
  <c r="Q180" i="25"/>
  <c r="Z182" i="25"/>
  <c r="AC175" i="25"/>
  <c r="T182" i="25"/>
  <c r="W184" i="25"/>
  <c r="T172" i="25"/>
  <c r="Z178" i="25"/>
  <c r="T181" i="25"/>
  <c r="T170" i="25"/>
  <c r="AC179" i="25"/>
  <c r="W180" i="25"/>
  <c r="Z172" i="25"/>
  <c r="Q172" i="25"/>
  <c r="T173" i="25"/>
  <c r="Z179" i="25"/>
  <c r="Z183" i="25"/>
  <c r="AC177" i="25"/>
  <c r="T174" i="25"/>
  <c r="Z175" i="25"/>
  <c r="T183" i="25"/>
  <c r="W177" i="25"/>
  <c r="W176" i="25"/>
  <c r="T180" i="25"/>
  <c r="Q175" i="25"/>
  <c r="Z180" i="25"/>
  <c r="Q181" i="25"/>
  <c r="W181" i="25"/>
  <c r="AC180" i="25"/>
  <c r="AC174" i="25"/>
  <c r="Z174" i="25"/>
  <c r="Q173" i="25"/>
  <c r="W179" i="25"/>
  <c r="Q176" i="25"/>
  <c r="W175" i="25"/>
  <c r="AC170" i="25"/>
  <c r="T176" i="25"/>
  <c r="W174" i="25"/>
  <c r="T179" i="25"/>
  <c r="W172" i="25"/>
  <c r="Z184" i="25"/>
  <c r="Z173" i="25"/>
  <c r="AC173" i="25"/>
  <c r="Z170" i="25"/>
  <c r="AC178" i="25"/>
  <c r="AC172" i="25"/>
  <c r="Q178" i="25"/>
  <c r="Z177" i="25"/>
  <c r="Z176" i="25"/>
  <c r="AC183" i="25"/>
  <c r="Q177" i="25"/>
  <c r="W170" i="25"/>
  <c r="Z171" i="25"/>
  <c r="Q170" i="25"/>
  <c r="W173" i="25"/>
  <c r="AC182" i="25"/>
  <c r="T171" i="25"/>
  <c r="Q183" i="25"/>
  <c r="Q174" i="25"/>
  <c r="T184" i="25"/>
  <c r="AC171" i="25"/>
  <c r="T177" i="25"/>
  <c r="W171" i="25"/>
  <c r="Q171" i="25"/>
  <c r="Q184" i="25"/>
  <c r="W182" i="25"/>
  <c r="AC176" i="25"/>
  <c r="AC184" i="25"/>
  <c r="AT160" i="25"/>
  <c r="AI20" i="25" s="1"/>
  <c r="AT157" i="25"/>
  <c r="AI17" i="25" s="1"/>
  <c r="AT158" i="25"/>
  <c r="AI18" i="25" s="1"/>
  <c r="AT150" i="25"/>
  <c r="AI10" i="25" s="1"/>
  <c r="AT153" i="25"/>
  <c r="AI13" i="25" s="1"/>
  <c r="AT159" i="25"/>
  <c r="AI19" i="25" s="1"/>
  <c r="AT151" i="25"/>
  <c r="AI11" i="25" s="1"/>
  <c r="AT154" i="25"/>
  <c r="AI14" i="25" s="1"/>
  <c r="AT156" i="25"/>
  <c r="AI16" i="25" s="1"/>
  <c r="AT155" i="25"/>
  <c r="AI15" i="25" s="1"/>
  <c r="AT148" i="25"/>
  <c r="AI8" i="25" s="1"/>
  <c r="AT161" i="25"/>
  <c r="AI21" i="25" s="1"/>
  <c r="AT152" i="25"/>
  <c r="AI12" i="25" s="1"/>
  <c r="AT149" i="25"/>
  <c r="AI9" i="25" s="1"/>
  <c r="AT162" i="25"/>
  <c r="AI22" i="25" s="1"/>
  <c r="AH173" i="25" l="1"/>
  <c r="AA11" i="25" s="1"/>
  <c r="AC11" i="25" s="1"/>
  <c r="AE11" i="25" s="1"/>
  <c r="AH174" i="25"/>
  <c r="AA12" i="25" s="1"/>
  <c r="AC12" i="25" s="1"/>
  <c r="AE12" i="25" s="1"/>
  <c r="AH184" i="25"/>
  <c r="AA22" i="25" s="1"/>
  <c r="AC22" i="25" s="1"/>
  <c r="AE22" i="25" s="1"/>
  <c r="AH175" i="25"/>
  <c r="AA13" i="25" s="1"/>
  <c r="AC13" i="25" s="1"/>
  <c r="AE13" i="25" s="1"/>
  <c r="AH171" i="25"/>
  <c r="AA9" i="25" s="1"/>
  <c r="AC9" i="25" s="1"/>
  <c r="AE9" i="25" s="1"/>
  <c r="AH178" i="25"/>
  <c r="AA16" i="25" s="1"/>
  <c r="AC16" i="25" s="1"/>
  <c r="AE16" i="25" s="1"/>
  <c r="AH170" i="25"/>
  <c r="AH172" i="25"/>
  <c r="AA10" i="25" s="1"/>
  <c r="AC10" i="25" s="1"/>
  <c r="AE10" i="25" s="1"/>
  <c r="AH182" i="25"/>
  <c r="AA20" i="25" s="1"/>
  <c r="AC20" i="25" s="1"/>
  <c r="AE20" i="25" s="1"/>
  <c r="AH179" i="25"/>
  <c r="AA17" i="25" s="1"/>
  <c r="AC17" i="25" s="1"/>
  <c r="AE17" i="25" s="1"/>
  <c r="AH177" i="25"/>
  <c r="AA15" i="25" s="1"/>
  <c r="AC15" i="25" s="1"/>
  <c r="AE15" i="25" s="1"/>
  <c r="AH181" i="25"/>
  <c r="AA19" i="25" s="1"/>
  <c r="AC19" i="25" s="1"/>
  <c r="AE19" i="25" s="1"/>
  <c r="AH183" i="25"/>
  <c r="AA21" i="25" s="1"/>
  <c r="AC21" i="25" s="1"/>
  <c r="AE21" i="25" s="1"/>
  <c r="AH176" i="25"/>
  <c r="AA14" i="25" s="1"/>
  <c r="AC14" i="25" s="1"/>
  <c r="AE14" i="25" s="1"/>
  <c r="AH180" i="25"/>
  <c r="AA18" i="25" s="1"/>
  <c r="AC18" i="25" s="1"/>
  <c r="AE18" i="25" s="1"/>
  <c r="AA8" i="25" l="1"/>
  <c r="AC8" i="25" s="1"/>
  <c r="AE8" i="25" s="1"/>
</calcChain>
</file>

<file path=xl/sharedStrings.xml><?xml version="1.0" encoding="utf-8"?>
<sst xmlns="http://schemas.openxmlformats.org/spreadsheetml/2006/main" count="6898" uniqueCount="437">
  <si>
    <t>조</t>
  </si>
  <si>
    <t>주</t>
  </si>
  <si>
    <t>토</t>
  </si>
  <si>
    <t>금</t>
  </si>
  <si>
    <t>목</t>
  </si>
  <si>
    <t>수</t>
  </si>
  <si>
    <t>화</t>
  </si>
  <si>
    <t>월</t>
  </si>
  <si>
    <t>일</t>
  </si>
  <si>
    <t>주기</t>
    <phoneticPr fontId="7" type="noConversion"/>
  </si>
  <si>
    <t>직원3</t>
  </si>
  <si>
    <t>직원2</t>
  </si>
  <si>
    <t>직원1</t>
  </si>
  <si>
    <t>이름</t>
    <phoneticPr fontId="7" type="noConversion"/>
  </si>
  <si>
    <t>야</t>
  </si>
  <si>
    <t>만</t>
  </si>
  <si>
    <t>직원4</t>
  </si>
  <si>
    <t>일</t>
    <phoneticPr fontId="10" type="noConversion"/>
  </si>
  <si>
    <t>직원2</t>
    <phoneticPr fontId="7" type="noConversion"/>
  </si>
  <si>
    <t>직원1</t>
    <phoneticPr fontId="7" type="noConversion"/>
  </si>
  <si>
    <t>직원5</t>
  </si>
  <si>
    <t>직원7</t>
  </si>
  <si>
    <t>직원8</t>
  </si>
  <si>
    <t>직원6</t>
  </si>
  <si>
    <t>조·만·야</t>
  </si>
  <si>
    <t>송시열</t>
  </si>
  <si>
    <t>박지원</t>
  </si>
  <si>
    <t>이덕무</t>
  </si>
  <si>
    <t>윤선도</t>
  </si>
  <si>
    <t>정약용</t>
  </si>
  <si>
    <t>이율곡</t>
  </si>
  <si>
    <t>장영실</t>
  </si>
  <si>
    <t>직원</t>
  </si>
  <si>
    <t>2·2·2</t>
  </si>
  <si>
    <t>9인조</t>
  </si>
  <si>
    <t>8인조</t>
  </si>
  <si>
    <t>1·1·2</t>
  </si>
  <si>
    <t>7인조</t>
  </si>
  <si>
    <t>2·1·1</t>
  </si>
  <si>
    <t>6인조</t>
  </si>
  <si>
    <t>1·1·1</t>
  </si>
  <si>
    <t>5인조</t>
  </si>
  <si>
    <t>2·2</t>
  </si>
  <si>
    <t>2·1</t>
  </si>
  <si>
    <t>토</t>
    <phoneticPr fontId="10" type="noConversion"/>
  </si>
  <si>
    <t>금</t>
    <phoneticPr fontId="10" type="noConversion"/>
  </si>
  <si>
    <t>목</t>
    <phoneticPr fontId="10" type="noConversion"/>
  </si>
  <si>
    <t>수</t>
    <phoneticPr fontId="10" type="noConversion"/>
  </si>
  <si>
    <t>화</t>
    <phoneticPr fontId="10" type="noConversion"/>
  </si>
  <si>
    <t>월</t>
    <phoneticPr fontId="10" type="noConversion"/>
  </si>
  <si>
    <t>일</t>
    <phoneticPr fontId="10" type="noConversion"/>
  </si>
  <si>
    <t>근무 종류</t>
    <phoneticPr fontId="3" type="noConversion"/>
  </si>
  <si>
    <t>직원9</t>
  </si>
  <si>
    <t>직원10</t>
  </si>
  <si>
    <t>직원11</t>
  </si>
  <si>
    <t>직원12</t>
  </si>
  <si>
    <t>직원13</t>
  </si>
  <si>
    <t>직원14</t>
  </si>
  <si>
    <t>직원15</t>
  </si>
  <si>
    <t>조</t>
    <phoneticPr fontId="3" type="noConversion"/>
  </si>
  <si>
    <t>야</t>
    <phoneticPr fontId="3" type="noConversion"/>
  </si>
  <si>
    <t>1주간 근무횟수</t>
    <phoneticPr fontId="3" type="noConversion"/>
  </si>
  <si>
    <t>한 분이 야간근무를 전담하고, 세 분이 주간근무를 하는 방안</t>
  </si>
  <si>
    <t>1·1·1</t>
    <phoneticPr fontId="3" type="noConversion"/>
  </si>
  <si>
    <t>1·1·1·1</t>
  </si>
  <si>
    <t>주</t>
    <phoneticPr fontId="3" type="noConversion"/>
  </si>
  <si>
    <t>만</t>
    <phoneticPr fontId="3" type="noConversion"/>
  </si>
  <si>
    <t>조</t>
    <phoneticPr fontId="7" type="noConversion"/>
  </si>
  <si>
    <t>야</t>
    <phoneticPr fontId="7" type="noConversion"/>
  </si>
  <si>
    <t>팀장</t>
    <phoneticPr fontId="3" type="noConversion"/>
  </si>
  <si>
    <t>7일</t>
    <phoneticPr fontId="3" type="noConversion"/>
  </si>
  <si>
    <t>이름</t>
    <phoneticPr fontId="7" type="noConversion"/>
  </si>
  <si>
    <t>1일차</t>
    <phoneticPr fontId="3" type="noConversion"/>
  </si>
  <si>
    <t>2일차</t>
    <phoneticPr fontId="3" type="noConversion"/>
  </si>
  <si>
    <t>3일차</t>
    <phoneticPr fontId="3" type="noConversion"/>
  </si>
  <si>
    <t>4일차</t>
    <phoneticPr fontId="3" type="noConversion"/>
  </si>
  <si>
    <t>5일차</t>
    <phoneticPr fontId="3" type="noConversion"/>
  </si>
  <si>
    <r>
      <t xml:space="preserve">6인조 개별형 </t>
    </r>
    <r>
      <rPr>
        <sz val="9"/>
        <rFont val="맑은 고딕"/>
        <family val="3"/>
        <charset val="129"/>
      </rPr>
      <t>- 교대5명+팀장1명</t>
    </r>
    <phoneticPr fontId="3" type="noConversion"/>
  </si>
  <si>
    <t>7일</t>
    <phoneticPr fontId="3" type="noConversion"/>
  </si>
  <si>
    <t>6일차</t>
    <phoneticPr fontId="3" type="noConversion"/>
  </si>
  <si>
    <t>7일차</t>
    <phoneticPr fontId="3" type="noConversion"/>
  </si>
  <si>
    <t>6인조 - 야간 2명</t>
  </si>
  <si>
    <r>
      <t xml:space="preserve">5인조 개별형 </t>
    </r>
    <r>
      <rPr>
        <sz val="9"/>
        <rFont val="맑은 고딕"/>
        <family val="3"/>
        <charset val="129"/>
      </rPr>
      <t>- 교대4명+팀장1명</t>
    </r>
    <phoneticPr fontId="3" type="noConversion"/>
  </si>
  <si>
    <r>
      <t xml:space="preserve">5인조 개별형 </t>
    </r>
    <r>
      <rPr>
        <sz val="9"/>
        <rFont val="맑은 고딕"/>
        <family val="3"/>
        <charset val="129"/>
      </rPr>
      <t>- 교대직 5명</t>
    </r>
    <phoneticPr fontId="3" type="noConversion"/>
  </si>
  <si>
    <t>만</t>
    <phoneticPr fontId="7" type="noConversion"/>
  </si>
  <si>
    <t>* 교대직 4명이 매일 조근,만근,야근 각 1명씩 + 월~금 주간 1명(팀장)</t>
    <phoneticPr fontId="3" type="noConversion"/>
  </si>
  <si>
    <t>* 교대직 5명이 매일 조근,만근,야근 각 1명씩 + 월~금 주간 1명(팀장)</t>
    <phoneticPr fontId="3" type="noConversion"/>
  </si>
  <si>
    <t>공통형</t>
    <phoneticPr fontId="3" type="noConversion"/>
  </si>
  <si>
    <t>4인조</t>
    <phoneticPr fontId="3" type="noConversion"/>
  </si>
  <si>
    <t>개별형</t>
    <phoneticPr fontId="3" type="noConversion"/>
  </si>
  <si>
    <t>* 매일 조근,만근,야근 각 1명씩 = 4인조 공통형과 동일</t>
    <phoneticPr fontId="3" type="noConversion"/>
  </si>
  <si>
    <t>야간2명</t>
    <phoneticPr fontId="3" type="noConversion"/>
  </si>
  <si>
    <t>조만주야</t>
    <phoneticPr fontId="3" type="noConversion"/>
  </si>
  <si>
    <t>1·1·1·2</t>
  </si>
  <si>
    <t>1·1·1·2</t>
    <phoneticPr fontId="3" type="noConversion"/>
  </si>
  <si>
    <t>8인조</t>
    <phoneticPr fontId="3" type="noConversion"/>
  </si>
  <si>
    <t>9인조</t>
    <phoneticPr fontId="3" type="noConversion"/>
  </si>
  <si>
    <t>직원8</t>
    <phoneticPr fontId="3" type="noConversion"/>
  </si>
  <si>
    <t>직원9</t>
    <phoneticPr fontId="3" type="noConversion"/>
  </si>
  <si>
    <t>2·2·1·2</t>
  </si>
  <si>
    <t>(4인조 두 번 반복)</t>
    <phoneticPr fontId="3" type="noConversion"/>
  </si>
  <si>
    <t>조</t>
    <phoneticPr fontId="3" type="noConversion"/>
  </si>
  <si>
    <t>만</t>
    <phoneticPr fontId="3" type="noConversion"/>
  </si>
  <si>
    <t>1·1·0·2</t>
  </si>
  <si>
    <t>1·1·2</t>
    <phoneticPr fontId="3" type="noConversion"/>
  </si>
  <si>
    <t>직원17</t>
    <phoneticPr fontId="3" type="noConversion"/>
  </si>
  <si>
    <t>직원18</t>
    <phoneticPr fontId="3" type="noConversion"/>
  </si>
  <si>
    <t>직원19</t>
    <phoneticPr fontId="3" type="noConversion"/>
  </si>
  <si>
    <t>직원20</t>
    <phoneticPr fontId="3" type="noConversion"/>
  </si>
  <si>
    <t>직원21</t>
    <phoneticPr fontId="3" type="noConversion"/>
  </si>
  <si>
    <t>직원22</t>
    <phoneticPr fontId="3" type="noConversion"/>
  </si>
  <si>
    <t>직원23</t>
    <phoneticPr fontId="3" type="noConversion"/>
  </si>
  <si>
    <t>직원24</t>
    <phoneticPr fontId="3" type="noConversion"/>
  </si>
  <si>
    <t>직원25</t>
    <phoneticPr fontId="3" type="noConversion"/>
  </si>
  <si>
    <t>직원26</t>
    <phoneticPr fontId="3" type="noConversion"/>
  </si>
  <si>
    <t>직원27</t>
    <phoneticPr fontId="3" type="noConversion"/>
  </si>
  <si>
    <t>직원28</t>
    <phoneticPr fontId="3" type="noConversion"/>
  </si>
  <si>
    <t>직원29</t>
    <phoneticPr fontId="3" type="noConversion"/>
  </si>
  <si>
    <t>직원30</t>
    <phoneticPr fontId="3" type="noConversion"/>
  </si>
  <si>
    <t>직원16</t>
    <phoneticPr fontId="3" type="noConversion"/>
  </si>
  <si>
    <t>주</t>
    <phoneticPr fontId="3" type="noConversion"/>
  </si>
  <si>
    <t>종</t>
  </si>
  <si>
    <t>종</t>
    <phoneticPr fontId="3" type="noConversion"/>
  </si>
  <si>
    <t>* 매일 조근,만근,야근 각 1명씩 = 5인조 공통형과 동일</t>
    <phoneticPr fontId="3" type="noConversion"/>
  </si>
  <si>
    <t>1·1·1·1</t>
    <phoneticPr fontId="3" type="noConversion"/>
  </si>
  <si>
    <t>1·1·2·1</t>
  </si>
  <si>
    <t>1·1·2·1</t>
    <phoneticPr fontId="3" type="noConversion"/>
  </si>
  <si>
    <t>조</t>
    <phoneticPr fontId="3" type="noConversion"/>
  </si>
  <si>
    <t>조만종주야</t>
    <phoneticPr fontId="3" type="noConversion"/>
  </si>
  <si>
    <t>1·1·1·1·1</t>
  </si>
  <si>
    <t>1·1·1·1·1</t>
    <phoneticPr fontId="3" type="noConversion"/>
  </si>
  <si>
    <t>1·1·3·1</t>
  </si>
  <si>
    <t>1·1·3·1</t>
    <phoneticPr fontId="3" type="noConversion"/>
  </si>
  <si>
    <t>1·1·1·2·1</t>
  </si>
  <si>
    <t>1·1·1·2·1</t>
    <phoneticPr fontId="3" type="noConversion"/>
  </si>
  <si>
    <t>* 평일엔 조,만,종,야 각 1명과 주 2명씩 / 주말엔 조,만,종,주,야 각 1명씩</t>
    <phoneticPr fontId="3" type="noConversion"/>
  </si>
  <si>
    <t>* 매일 조,만,종,주,야 각 1명씩</t>
    <phoneticPr fontId="3" type="noConversion"/>
  </si>
  <si>
    <t>2·2·0·2</t>
  </si>
  <si>
    <t>2·2·0·2</t>
    <phoneticPr fontId="3" type="noConversion"/>
  </si>
  <si>
    <t>2·2·1·2</t>
    <phoneticPr fontId="3" type="noConversion"/>
  </si>
  <si>
    <t>* 3주차와 7주차 근무가 6회이므로 '전통형' 프로그램에는 적용 불가</t>
    <phoneticPr fontId="3" type="noConversion"/>
  </si>
  <si>
    <t>10인조</t>
  </si>
  <si>
    <t>2·2·2·1</t>
  </si>
  <si>
    <t>2·2·3·1</t>
  </si>
  <si>
    <t>* 7,8주차 평일 '주'를 필요에 따라 '조', '만', '종'으로 바꾸거나 주말로 이동</t>
    <phoneticPr fontId="3" type="noConversion"/>
  </si>
  <si>
    <t>* 9주차 평일 '주'를 필요에 따라 '조', '만', '종'으로 바꾸거나 주말로 이동</t>
    <phoneticPr fontId="3" type="noConversion"/>
  </si>
  <si>
    <t>* 9,10주차 평일 '주'를 필요에 따라 '조', '만', '종'으로 바꾸거나 주말로 이동</t>
    <phoneticPr fontId="3" type="noConversion"/>
  </si>
  <si>
    <t>2·2·1·1·1</t>
  </si>
  <si>
    <t>* 평일엔 조,만 2명과 종,주,야 1명씩 / 주말엔 조,만,종,주,야 각 1명씩</t>
    <phoneticPr fontId="3" type="noConversion"/>
  </si>
  <si>
    <t>2·2·2·2</t>
  </si>
  <si>
    <t>2·2·2·2</t>
    <phoneticPr fontId="3" type="noConversion"/>
  </si>
  <si>
    <t>* 조,만이 1명씩만 있어도 된다면 7,8주차 평일을 모두 '주'로 변경</t>
    <phoneticPr fontId="3" type="noConversion"/>
  </si>
  <si>
    <t>(5인조 두 번 반복)</t>
    <phoneticPr fontId="3" type="noConversion"/>
  </si>
  <si>
    <t>11인조</t>
  </si>
  <si>
    <t>(5인조 두 번 반복하고 한 주는 주간만)</t>
    <phoneticPr fontId="3" type="noConversion"/>
  </si>
  <si>
    <t>2·2·3·2</t>
    <phoneticPr fontId="3" type="noConversion"/>
  </si>
  <si>
    <t>2·2·1·2·1</t>
    <phoneticPr fontId="3" type="noConversion"/>
  </si>
  <si>
    <t>* 9,10,11주차 평일 '주'를 필요에 따라 '조', '만', '종'으로 바꾸거나 주말로 이동</t>
    <phoneticPr fontId="3" type="noConversion"/>
  </si>
  <si>
    <t>2·2·4·1</t>
    <phoneticPr fontId="3" type="noConversion"/>
  </si>
  <si>
    <t>* 9~11주차 평일 '주'를 필요에 따라 '조', '만', '종'으로 바꾸거나 주말로 이동</t>
    <phoneticPr fontId="3" type="noConversion"/>
  </si>
  <si>
    <t>12인조</t>
  </si>
  <si>
    <t>* 9~12주차 평일 '주'를 필요에 따라 '조', '만', '종'으로 바꾸거나 주말로 이동</t>
    <phoneticPr fontId="3" type="noConversion"/>
  </si>
  <si>
    <t>2·2·5·1</t>
    <phoneticPr fontId="3" type="noConversion"/>
  </si>
  <si>
    <t>2·2·1·3·1</t>
    <phoneticPr fontId="3" type="noConversion"/>
  </si>
  <si>
    <t>* 평일엔 조,만 2명+주 4명+종,야 1명 / 주말엔 조,만,종,주,야 각 1명</t>
    <phoneticPr fontId="3" type="noConversion"/>
  </si>
  <si>
    <t>* 평일엔 조,만,주 각 2명과 종,야 각 1명 / 주말엔 조,만,종,주,야 각 1명</t>
    <phoneticPr fontId="3" type="noConversion"/>
  </si>
  <si>
    <t>2·2·4·2</t>
    <phoneticPr fontId="3" type="noConversion"/>
  </si>
  <si>
    <t>(6인조 두 번 반복)</t>
    <phoneticPr fontId="3" type="noConversion"/>
  </si>
  <si>
    <t>13인조</t>
  </si>
  <si>
    <t>2·2·6·1</t>
    <phoneticPr fontId="3" type="noConversion"/>
  </si>
  <si>
    <t>* 9~13주차 평일 '주'를 필요에 따라 '조', '만', '종'으로 바꾸거나 주말로 이동</t>
    <phoneticPr fontId="3" type="noConversion"/>
  </si>
  <si>
    <t>2·2·1·4·1</t>
    <phoneticPr fontId="3" type="noConversion"/>
  </si>
  <si>
    <t>* 평일엔 조,만 2명+주 3명+종,야 1명 / 주말엔 조,만,종,주,야 각 1명</t>
    <phoneticPr fontId="3" type="noConversion"/>
  </si>
  <si>
    <t>2·2·5·2</t>
    <phoneticPr fontId="3" type="noConversion"/>
  </si>
  <si>
    <t>14인조</t>
  </si>
  <si>
    <t>2·2·7·1</t>
    <phoneticPr fontId="3" type="noConversion"/>
  </si>
  <si>
    <t>* 9~14주차 평일 '주'를 필요에 따라 '조', '만', '종'으로 바꾸거나 주말로 이동</t>
    <phoneticPr fontId="3" type="noConversion"/>
  </si>
  <si>
    <t>2·2·1·5·1</t>
    <phoneticPr fontId="3" type="noConversion"/>
  </si>
  <si>
    <t>* 평일엔 조,만 2명+주 5명+종,야 1명 / 주말엔 조,만,종,주,야 각 1명</t>
    <phoneticPr fontId="3" type="noConversion"/>
  </si>
  <si>
    <t>15인조</t>
  </si>
  <si>
    <t>2·2·8·1</t>
    <phoneticPr fontId="3" type="noConversion"/>
  </si>
  <si>
    <t>* 9~15주차 평일 '주'를 필요에 따라 '조', '만', '종'으로 바꾸거나 주말로 이동</t>
    <phoneticPr fontId="3" type="noConversion"/>
  </si>
  <si>
    <t>2·2·1·6·1</t>
    <phoneticPr fontId="3" type="noConversion"/>
  </si>
  <si>
    <t>* 평일엔 조,만 2명+주 66명+종,야 1명 / 주말엔 조,만,종,주,야 각 1명</t>
    <phoneticPr fontId="3" type="noConversion"/>
  </si>
  <si>
    <t>2·2·6·2</t>
    <phoneticPr fontId="3" type="noConversion"/>
  </si>
  <si>
    <t>* 13~15주차 평일 '주'를 필요에 따라 '조', '만'으로 바꾸거나 주말로 이동</t>
    <phoneticPr fontId="3" type="noConversion"/>
  </si>
  <si>
    <t>* 13~14주차 평일 '주'를 필요에 따라 '조', '만'으로 바꾸거나 주말로 이동</t>
    <phoneticPr fontId="3" type="noConversion"/>
  </si>
  <si>
    <t>주야</t>
  </si>
  <si>
    <t>8·1</t>
  </si>
  <si>
    <t>7·2</t>
  </si>
  <si>
    <t>9·1</t>
  </si>
  <si>
    <t>8·2</t>
  </si>
  <si>
    <t>10·1</t>
  </si>
  <si>
    <t>9·2</t>
  </si>
  <si>
    <t>11·1</t>
  </si>
  <si>
    <t>10·2</t>
  </si>
  <si>
    <t>12·1</t>
  </si>
  <si>
    <t xml:space="preserve">
아침엔 조와, 저녁엔 만과 겹치게 시간 설정</t>
    <phoneticPr fontId="3" type="noConversion"/>
  </si>
  <si>
    <r>
      <rPr>
        <b/>
        <sz val="10"/>
        <color rgb="FFFF0000"/>
        <rFont val="맑은 고딕"/>
        <family val="3"/>
        <charset val="129"/>
        <scheme val="minor"/>
      </rPr>
      <t>종(</t>
    </r>
    <r>
      <rPr>
        <sz val="10"/>
        <color theme="1"/>
        <rFont val="맑은 고딕"/>
        <family val="2"/>
        <charset val="129"/>
        <scheme val="minor"/>
      </rPr>
      <t>종일) : 다른 (조나 만) 근무자가 못 나올 때 활용</t>
    </r>
    <phoneticPr fontId="3" type="noConversion"/>
  </si>
  <si>
    <r>
      <rPr>
        <b/>
        <sz val="10"/>
        <color rgb="FFFF0000"/>
        <rFont val="맑은 고딕"/>
        <family val="3"/>
        <charset val="129"/>
        <scheme val="minor"/>
      </rPr>
      <t>주</t>
    </r>
    <r>
      <rPr>
        <sz val="10"/>
        <color theme="1"/>
        <rFont val="맑은 고딕"/>
        <family val="2"/>
        <charset val="129"/>
        <scheme val="minor"/>
      </rPr>
      <t xml:space="preserve"> : 조와 만의 최소 필수 인원이 찼을 때 활용</t>
    </r>
    <phoneticPr fontId="3" type="noConversion"/>
  </si>
  <si>
    <r>
      <rPr>
        <b/>
        <sz val="10"/>
        <color rgb="FFFF0000"/>
        <rFont val="맑은 고딕"/>
        <family val="3"/>
        <charset val="129"/>
        <scheme val="minor"/>
      </rPr>
      <t>야</t>
    </r>
    <r>
      <rPr>
        <sz val="10"/>
        <color theme="1"/>
        <rFont val="맑은 고딕"/>
        <family val="2"/>
        <charset val="129"/>
        <scheme val="minor"/>
      </rPr>
      <t xml:space="preserve"> : 바쁘지 않은 시간대(예:21:00~7:00)로 또는</t>
    </r>
    <phoneticPr fontId="3" type="noConversion"/>
  </si>
  <si>
    <t>1·2·1</t>
  </si>
  <si>
    <t>조만야</t>
    <phoneticPr fontId="3" type="noConversion"/>
  </si>
  <si>
    <t>* 아동시설 - 조 7~16, 만 12~21, 야 21~9:30 (오전이 한가함)</t>
    <phoneticPr fontId="3" type="noConversion"/>
  </si>
  <si>
    <t>일</t>
    <phoneticPr fontId="10" type="noConversion"/>
  </si>
  <si>
    <t>야</t>
    <phoneticPr fontId="3" type="noConversion"/>
  </si>
  <si>
    <t>주</t>
    <phoneticPr fontId="3" type="noConversion"/>
  </si>
  <si>
    <t>조</t>
    <phoneticPr fontId="3" type="noConversion"/>
  </si>
  <si>
    <t>주</t>
    <phoneticPr fontId="3" type="noConversion"/>
  </si>
  <si>
    <t>만</t>
    <phoneticPr fontId="3" type="noConversion"/>
  </si>
  <si>
    <t>1·1·1·1</t>
    <phoneticPr fontId="3" type="noConversion"/>
  </si>
  <si>
    <t>2·2·0·2</t>
    <phoneticPr fontId="3" type="noConversion"/>
  </si>
  <si>
    <t>* 교대직 4명이 매일 주근,주근,야근 각 1명씩 + 월~금 주간 1명(팀장)</t>
  </si>
  <si>
    <t>* 교대직 5명이 매일 주근,주근,야근 각 1명씩 + 월~금 주간 1명(팀장)</t>
  </si>
  <si>
    <t>* 주,주가 1명씩주 있어도 된다면 7,8주차 평일을 모두 '주'로 변경</t>
  </si>
  <si>
    <t>* 13~14주차 평일 '주'를 필요에 따라 '주', '주'으로 바꾸거나 주말로 이동</t>
  </si>
  <si>
    <t>* 13~15주차 평일 '주'를 필요에 따라 '주', '주'으로 바꾸거나 주말로 이동</t>
  </si>
  <si>
    <t>* 7,8주차 평일 '주'를 필요에 따라 '주', '주', '주'으로 바꾸거나 주말로 이동</t>
  </si>
  <si>
    <t>* 매일 주,주,주,주,야 각 1명씩</t>
  </si>
  <si>
    <t>* 9주차 평일 '주'를 필요에 따라 '주', '주', '주'으로 바꾸거나 주말로 이동</t>
  </si>
  <si>
    <t>* 평일엔 주,주,주,야 각 1명과 주 2명씩 / 주말엔 주,주,주,주,야 각 1명씩</t>
  </si>
  <si>
    <t>* 9,10주차 평일 '주'를 필요에 따라 '주', '주', '주'으로 바꾸거나 주말로 이동</t>
  </si>
  <si>
    <t>* 평일엔 주,주 2명과 주,주,야 1명씩 / 주말엔 주,주,주,주,야 각 1명씩</t>
  </si>
  <si>
    <t>* 9~11주차 평일 '주'를 필요에 따라 '주', '주', '주'으로 바꾸거나 주말로 이동</t>
  </si>
  <si>
    <t>* 평일엔 주,주,주 각 2명과 주,야 각 1명 / 주말엔 주,주,주,주,야 각 1명</t>
  </si>
  <si>
    <t>* 9,10,11주차 평일 '주'를 필요에 따라 '주', '주', '주'으로 바꾸거나 주말로 이동</t>
  </si>
  <si>
    <t>* 9~12주차 평일 '주'를 필요에 따라 '주', '주', '주'으로 바꾸거나 주말로 이동</t>
  </si>
  <si>
    <t>* 평일엔 주,주 2명+주 3명+주,야 1명 / 주말엔 주,주,주,주,야 각 1명</t>
  </si>
  <si>
    <t>* 9~13주차 평일 '주'를 필요에 따라 '주', '주', '주'으로 바꾸거나 주말로 이동</t>
  </si>
  <si>
    <t>* 평일엔 주,주 2명+주 4명+주,야 1명 / 주말엔 주,주,주,주,야 각 1명</t>
  </si>
  <si>
    <t>* 9~14주차 평일 '주'를 필요에 따라 '주', '주', '주'으로 바꾸거나 주말로 이동</t>
  </si>
  <si>
    <t>* 평일엔 주,주 2명+주 5명+주,야 1명 / 주말엔 주,주,주,주,야 각 1명</t>
  </si>
  <si>
    <t>* 9~15주차 평일 '주'를 필요에 따라 '주', '주', '주'으로 바꾸거나 주말로 이동</t>
  </si>
  <si>
    <t>* 평일엔 주,주 2명+주 66명+주,야 1명 / 주말엔 주,주,주,주,야 각 1명</t>
  </si>
  <si>
    <t>4인조</t>
  </si>
  <si>
    <t>* 매일 주근,주근,야근 각 1명씩 = 4인조 공통형과 동일</t>
  </si>
  <si>
    <t>5인조 개별형 - 교대직 5명</t>
  </si>
  <si>
    <t>5인조 개별형 - 교대4명+팀장1명</t>
  </si>
  <si>
    <t>* 매일 주근,주근,야근 각 1명씩 = 5인조 공통형과 동일</t>
  </si>
  <si>
    <t>6인조 개별형 - 교대5명+팀장1명</t>
  </si>
  <si>
    <t>(4인조 두 번 반복)</t>
  </si>
  <si>
    <t>(5인조 두 번 반복)</t>
  </si>
  <si>
    <t>(5인조 두 번 반복하고 한 주는 주간주)</t>
  </si>
  <si>
    <t>(6인조 두 번 반복)</t>
  </si>
  <si>
    <t>3·1</t>
  </si>
  <si>
    <t>4·1</t>
  </si>
  <si>
    <t>3·2</t>
  </si>
  <si>
    <t>5·1</t>
  </si>
  <si>
    <t>4·2</t>
  </si>
  <si>
    <t>6·1</t>
  </si>
  <si>
    <t>5·2</t>
  </si>
  <si>
    <t>5·2·1</t>
  </si>
  <si>
    <t>6·2</t>
  </si>
  <si>
    <t>7·1</t>
  </si>
  <si>
    <r>
      <rPr>
        <b/>
        <sz val="10"/>
        <color rgb="FFFF0000"/>
        <rFont val="맑은 고딕"/>
        <family val="3"/>
        <charset val="129"/>
      </rPr>
      <t xml:space="preserve">교대직 </t>
    </r>
    <r>
      <rPr>
        <b/>
        <sz val="10"/>
        <color rgb="FF000000"/>
        <rFont val="맑은 고딕"/>
        <family val="3"/>
        <charset val="129"/>
      </rPr>
      <t xml:space="preserve">공통형 기준근무표 </t>
    </r>
    <phoneticPr fontId="10" type="noConversion"/>
  </si>
  <si>
    <t>7인조 개별형</t>
    <phoneticPr fontId="3" type="noConversion"/>
  </si>
  <si>
    <t>교대직 팀원 6명과 상근 팀장 1명</t>
    <phoneticPr fontId="3" type="noConversion"/>
  </si>
  <si>
    <t>이름</t>
    <phoneticPr fontId="7" type="noConversion"/>
  </si>
  <si>
    <t>주기</t>
    <phoneticPr fontId="7" type="noConversion"/>
  </si>
  <si>
    <t>팀원1</t>
  </si>
  <si>
    <t>팀원2</t>
  </si>
  <si>
    <t>팀원3</t>
  </si>
  <si>
    <t>팀원4</t>
  </si>
  <si>
    <t>팀원5</t>
  </si>
  <si>
    <t>팀원6</t>
  </si>
  <si>
    <t>팀장</t>
    <phoneticPr fontId="7" type="noConversion"/>
  </si>
  <si>
    <t>조만주야</t>
    <phoneticPr fontId="3" type="noConversion"/>
  </si>
  <si>
    <t>1·1·2·1</t>
    <phoneticPr fontId="3" type="noConversion"/>
  </si>
  <si>
    <t>4·1</t>
    <phoneticPr fontId="3" type="noConversion"/>
  </si>
  <si>
    <r>
      <rPr>
        <b/>
        <sz val="10"/>
        <color rgb="FF000000"/>
        <rFont val="맑은 고딕"/>
        <family val="3"/>
        <charset val="129"/>
      </rPr>
      <t>근무종류표</t>
    </r>
    <r>
      <rPr>
        <sz val="10"/>
        <color rgb="FF000000"/>
        <rFont val="맑은 고딕"/>
        <family val="3"/>
        <charset val="129"/>
      </rPr>
      <t/>
    </r>
    <phoneticPr fontId="7" type="noConversion"/>
  </si>
  <si>
    <t>가산수당 지급 대상 근로시간</t>
    <phoneticPr fontId="7" type="noConversion"/>
  </si>
  <si>
    <t>야간</t>
    <phoneticPr fontId="7" type="noConversion"/>
  </si>
  <si>
    <t>근무시간</t>
    <phoneticPr fontId="7" type="noConversion"/>
  </si>
  <si>
    <t>법정휴게</t>
    <phoneticPr fontId="7" type="noConversion"/>
  </si>
  <si>
    <t>이름</t>
    <phoneticPr fontId="3" type="noConversion"/>
  </si>
  <si>
    <t>연장</t>
    <phoneticPr fontId="7" type="noConversion"/>
  </si>
  <si>
    <t>합계</t>
    <phoneticPr fontId="7" type="noConversion"/>
  </si>
  <si>
    <t>유급휴가</t>
    <phoneticPr fontId="7" type="noConversion"/>
  </si>
  <si>
    <t>휴</t>
    <phoneticPr fontId="7" type="noConversion"/>
  </si>
  <si>
    <t>출퇴근시각 입력 : 오전 9시는 9:00  오후 6시는 18:00</t>
    <phoneticPr fontId="7" type="noConversion"/>
  </si>
  <si>
    <t>휴게시간 입력 : 3시간 30분은 3.5</t>
    <phoneticPr fontId="7" type="noConversion"/>
  </si>
  <si>
    <t>위 표에서 '야간'은 22:00~06:00를 포함하는 근무입니다.</t>
    <phoneticPr fontId="3" type="noConversion"/>
  </si>
  <si>
    <t>기준</t>
    <phoneticPr fontId="7" type="noConversion"/>
  </si>
  <si>
    <t>날짜</t>
    <phoneticPr fontId="7" type="noConversion"/>
  </si>
  <si>
    <t>요일</t>
    <phoneticPr fontId="7" type="noConversion"/>
  </si>
  <si>
    <t>근무표</t>
    <phoneticPr fontId="7" type="noConversion"/>
  </si>
  <si>
    <t>* 년,월은 '근무표종합'시트에서 설정</t>
    <phoneticPr fontId="7" type="noConversion"/>
  </si>
  <si>
    <t>근무표 원본</t>
    <phoneticPr fontId="7" type="noConversion"/>
  </si>
  <si>
    <t>날짜</t>
    <phoneticPr fontId="7" type="noConversion"/>
  </si>
  <si>
    <t xml:space="preserve">a=연장근로시간  b=야간근로시간  c=휴일8시간이내  d=휴일8시간초과  e=a+b/3+c+d*4/3 </t>
  </si>
  <si>
    <t>a</t>
    <phoneticPr fontId="7" type="noConversion"/>
  </si>
  <si>
    <t>b</t>
    <phoneticPr fontId="7" type="noConversion"/>
  </si>
  <si>
    <t>c</t>
    <phoneticPr fontId="7" type="noConversion"/>
  </si>
  <si>
    <t>d</t>
    <phoneticPr fontId="7" type="noConversion"/>
  </si>
  <si>
    <t>e</t>
    <phoneticPr fontId="7" type="noConversion"/>
  </si>
  <si>
    <t>이 시간이 너무 적거나 많으면 
근무유형별 출퇴근 시각을 조정하여 실근로시간을 늘리거나 줄이는 편이 좋고 
그렇지 않으면, 조금 적거나 많으면, 다음과 같이 합니다.
① 많으면 이번 달 일일근로시간표에서 근로시간을 줄입니다. 
또는 다음 달에 150%의 시간을 보상휴가로 주되, 별도 수기로 보상휴가를 줍니다. 엑셀 프로그램에서 다음 달 월간 근무표나 일일근로시간표를 수정하지 않습니다.
② 적으면 (40시간까지의 수당을 받기 원하면) 이번 달 비번일에 근무를 추가하거나 일일근로시간표에서 근로시간을 추가합니다.</t>
    <phoneticPr fontId="7" type="noConversion"/>
  </si>
  <si>
    <r>
      <rPr>
        <b/>
        <sz val="10"/>
        <color theme="1"/>
        <rFont val="맑은 고딕"/>
        <family val="3"/>
        <charset val="129"/>
      </rPr>
      <t>유연한 근로시간제에서 연장근로시간</t>
    </r>
    <r>
      <rPr>
        <sz val="10"/>
        <color theme="1"/>
        <rFont val="맑은 고딕"/>
        <family val="3"/>
        <charset val="129"/>
      </rPr>
      <t xml:space="preserve"> :</t>
    </r>
    <phoneticPr fontId="7" type="noConversion"/>
  </si>
  <si>
    <t>휴일근로를 제외한 근로시간의 합계가</t>
    <phoneticPr fontId="7" type="noConversion"/>
  </si>
  <si>
    <t>시간을 초과하는 시간</t>
    <phoneticPr fontId="7" type="noConversion"/>
  </si>
  <si>
    <r>
      <rPr>
        <b/>
        <sz val="10"/>
        <color theme="1"/>
        <rFont val="맑은 고딕"/>
        <family val="3"/>
        <charset val="129"/>
      </rPr>
      <t>일일근로시간</t>
    </r>
    <r>
      <rPr>
        <sz val="11"/>
        <color theme="1"/>
        <rFont val="맑은 고딕"/>
        <family val="2"/>
        <charset val="129"/>
        <scheme val="minor"/>
      </rPr>
      <t xml:space="preserve"> : 이곳에서 근로시간을 가감할 수 있습니다.</t>
    </r>
    <phoneticPr fontId="3" type="noConversion"/>
  </si>
  <si>
    <t>일일근로시간 가감하기 전의 원래 값</t>
    <phoneticPr fontId="3" type="noConversion"/>
  </si>
  <si>
    <t>법정 실근로시간</t>
    <phoneticPr fontId="7" type="noConversion"/>
  </si>
  <si>
    <t>28일</t>
    <phoneticPr fontId="7" type="noConversion"/>
  </si>
  <si>
    <t>29일</t>
    <phoneticPr fontId="7" type="noConversion"/>
  </si>
  <si>
    <t>30일</t>
    <phoneticPr fontId="7" type="noConversion"/>
  </si>
  <si>
    <t>31일</t>
    <phoneticPr fontId="7" type="noConversion"/>
  </si>
  <si>
    <r>
      <t>일반 근로시간제에서 연장근로 합계</t>
    </r>
    <r>
      <rPr>
        <sz val="10"/>
        <rFont val="맑은 고딕"/>
        <family val="3"/>
        <charset val="129"/>
      </rPr>
      <t xml:space="preserve"> : 주별 연장근로시간(ⓐ와 ⓑ 가운데 큰 값)의 합계</t>
    </r>
    <phoneticPr fontId="7" type="noConversion"/>
  </si>
  <si>
    <r>
      <t xml:space="preserve">ⓐ주40+ : 1주 40시간을 초과하는 근로시간 </t>
    </r>
    <r>
      <rPr>
        <b/>
        <sz val="10"/>
        <color rgb="FFFF0000"/>
        <rFont val="맑은 고딕"/>
        <family val="3"/>
        <charset val="129"/>
      </rPr>
      <t>(휴일근로 제외)</t>
    </r>
    <r>
      <rPr>
        <sz val="10"/>
        <rFont val="맑은 고딕"/>
        <family val="3"/>
        <charset val="129"/>
      </rPr>
      <t xml:space="preserve"> | ⓑ일8+ : 1일 8시간을 초과하는 근로시간의 1주간 합계</t>
    </r>
    <r>
      <rPr>
        <b/>
        <sz val="10"/>
        <color rgb="FFFF0000"/>
        <rFont val="맑은 고딕"/>
        <family val="3"/>
        <charset val="129"/>
      </rPr>
      <t xml:space="preserve"> (휴일근로 제외)</t>
    </r>
    <phoneticPr fontId="7" type="noConversion"/>
  </si>
  <si>
    <t>1주차</t>
    <phoneticPr fontId="7" type="noConversion"/>
  </si>
  <si>
    <t>2주차</t>
    <phoneticPr fontId="7" type="noConversion"/>
  </si>
  <si>
    <t>3주차</t>
    <phoneticPr fontId="7" type="noConversion"/>
  </si>
  <si>
    <t>4주차</t>
    <phoneticPr fontId="7" type="noConversion"/>
  </si>
  <si>
    <t>5주차</t>
    <phoneticPr fontId="7" type="noConversion"/>
  </si>
  <si>
    <t>6주차</t>
    <phoneticPr fontId="7" type="noConversion"/>
  </si>
  <si>
    <t>합계</t>
    <phoneticPr fontId="7" type="noConversion"/>
  </si>
  <si>
    <t>a</t>
    <phoneticPr fontId="7" type="noConversion"/>
  </si>
  <si>
    <t>b</t>
    <phoneticPr fontId="7" type="noConversion"/>
  </si>
  <si>
    <t>큰값</t>
    <phoneticPr fontId="7" type="noConversion"/>
  </si>
  <si>
    <t>휴일근로 8시간까지</t>
    <phoneticPr fontId="7" type="noConversion"/>
  </si>
  <si>
    <t>휴일근로 8시간 초과분</t>
    <phoneticPr fontId="7" type="noConversion"/>
  </si>
  <si>
    <t>패턴 마법사 - 기본 (월~일)</t>
    <phoneticPr fontId="3" type="noConversion"/>
  </si>
  <si>
    <r>
      <rPr>
        <b/>
        <sz val="11"/>
        <color rgb="FFFF0000"/>
        <rFont val="맑은 고딕"/>
        <family val="3"/>
        <charset val="129"/>
      </rPr>
      <t>사용법</t>
    </r>
    <r>
      <rPr>
        <sz val="10"/>
        <color rgb="FF000000"/>
        <rFont val="맑은 고딕"/>
        <family val="3"/>
        <charset val="129"/>
      </rPr>
      <t xml:space="preserve"> 
1) 근무조의 인원과 근무 종류를 입력하고 → 2) 요일별 시간대별로 필요한 근무를 배치하십시오. 
근무 종류의 예 : 조만야, 주야, 조주만야, 조종주만야 …</t>
    </r>
  </si>
  <si>
    <t>※ 복사한 데이터를 붙여 넣으려면 '값'만 붙여 넣으십시오. / 잘라내어 붙여넣기 하지 마십시오.</t>
  </si>
  <si>
    <t xml:space="preserve">※ 여기서 완성한 근무 패턴을 복사하여 '근무표 마법사'의 기준근무표에 '값'만 붙여넣기 하십시오. </t>
  </si>
  <si>
    <t>근무종류</t>
  </si>
  <si>
    <t>표기</t>
  </si>
  <si>
    <t>출근</t>
  </si>
  <si>
    <t>퇴근</t>
  </si>
  <si>
    <t>휴게</t>
  </si>
  <si>
    <t>실근로</t>
  </si>
  <si>
    <t>야간</t>
  </si>
  <si>
    <t>주간</t>
  </si>
  <si>
    <r>
      <rPr>
        <b/>
        <sz val="10"/>
        <color rgb="FF000000"/>
        <rFont val="맑은 고딕"/>
        <family val="3"/>
        <charset val="129"/>
      </rPr>
      <t>근무패턴표</t>
    </r>
  </si>
  <si>
    <t>* 연장근로시간을 고르게 하려면 주간근무만 하는 주를 분산</t>
  </si>
  <si>
    <t>1주간
근로시간</t>
    <phoneticPr fontId="10" type="noConversion"/>
  </si>
  <si>
    <t>1일 연장
근로합계</t>
    <phoneticPr fontId="10" type="noConversion"/>
  </si>
  <si>
    <t>근무횟수</t>
    <phoneticPr fontId="3" type="noConversion"/>
  </si>
  <si>
    <t>월간 총 근로시간과 휴무일수</t>
    <phoneticPr fontId="10" type="noConversion"/>
  </si>
  <si>
    <t>이름</t>
  </si>
  <si>
    <t>근로시간</t>
    <phoneticPr fontId="10" type="noConversion"/>
  </si>
  <si>
    <t>휴무일수</t>
    <phoneticPr fontId="10" type="noConversion"/>
  </si>
  <si>
    <t>가산수당 지급 대상 근로시간 (2021년 7월 기준)</t>
  </si>
  <si>
    <r>
      <rPr>
        <b/>
        <sz val="16"/>
        <color rgb="FF000000"/>
        <rFont val="맑은 고딕"/>
        <family val="3"/>
        <charset val="129"/>
      </rPr>
      <t xml:space="preserve">패턴마법사 </t>
    </r>
    <r>
      <rPr>
        <sz val="11"/>
        <color rgb="FF000000"/>
        <rFont val="맑은 고딕"/>
        <family val="3"/>
        <charset val="129"/>
      </rPr>
      <t xml:space="preserve">- </t>
    </r>
    <r>
      <rPr>
        <sz val="11"/>
        <color rgb="FFFF0000"/>
        <rFont val="맑은 고딕"/>
        <family val="3"/>
        <charset val="129"/>
      </rPr>
      <t>1주의 기산점이 월요일</t>
    </r>
    <r>
      <rPr>
        <sz val="11"/>
        <color rgb="FF000000"/>
        <rFont val="맑은 고딕"/>
        <family val="3"/>
        <charset val="129"/>
      </rPr>
      <t xml:space="preserve">인 패턴마법사
</t>
    </r>
    <r>
      <rPr>
        <sz val="10"/>
        <color rgb="FF000000"/>
        <rFont val="맑은 고딕"/>
        <family val="3"/>
        <charset val="129"/>
      </rPr>
      <t xml:space="preserve">
1) 근무조의 인원과 근무 종류를 입력하고 → 2) </t>
    </r>
    <r>
      <rPr>
        <b/>
        <sz val="10"/>
        <color rgb="FFFF0000"/>
        <rFont val="맑은 고딕"/>
        <family val="3"/>
        <charset val="129"/>
      </rPr>
      <t>요일별 시간대별로 필요한 근무를 배치하십시오.</t>
    </r>
    <r>
      <rPr>
        <sz val="10"/>
        <color rgb="FF000000"/>
        <rFont val="맑은 고딕"/>
        <family val="3"/>
        <charset val="129"/>
      </rPr>
      <t xml:space="preserve"> 
* 근무종류표에서 시간까지 설정하면 근로시간까지 계산해 줍니다. 
* 복사한 데이터를 붙여 넣으려면 </t>
    </r>
    <r>
      <rPr>
        <b/>
        <sz val="10"/>
        <color rgb="FFFF0000"/>
        <rFont val="맑은 고딕"/>
        <family val="3"/>
        <charset val="129"/>
      </rPr>
      <t>(Ctrl+V 하지 마시고)</t>
    </r>
    <r>
      <rPr>
        <sz val="10"/>
        <color rgb="FF000000"/>
        <rFont val="맑은 고딕"/>
        <family val="3"/>
        <charset val="129"/>
      </rPr>
      <t xml:space="preserve"> '값'만 붙여 넣으십시오. 마우스 오른쪽 버튼을 클릭하고 '123'아이콘을 선택하는 겁니다.
* 여기서 완성한 근무패턴을 복사하여 '복돌이'에 '값'만 붙여넣기 하십시오</t>
    </r>
    <phoneticPr fontId="10" type="noConversion"/>
  </si>
  <si>
    <t>근무패턴을 만들 때 고려할 점 - 권장 사항</t>
    <phoneticPr fontId="10" type="noConversion"/>
  </si>
  <si>
    <t xml:space="preserve">※ 근로기준법 제53조 연장근로의 제한 규정은 권장 규정이 아니라 의무 규정입니다. </t>
    <phoneticPr fontId="10" type="noConversion"/>
  </si>
  <si>
    <t xml:space="preserve">1. 입주자의 생활 흐름에 따라 인력을 배치합니다. </t>
  </si>
  <si>
    <t xml:space="preserve">요일별 시간대별 지원 수요에 맞게 인력을 배치하는 겁니다. </t>
  </si>
  <si>
    <t xml:space="preserve">예컨대 어느 시설은 주말보다 평일에 수요가 많거나 평일보다 주말에 수요가 많고 어느 시설은 주말과 평일의 차이가 없습니다. </t>
  </si>
  <si>
    <t xml:space="preserve">어느 시설은 아침이 저녁보다 바쁩니다. 어느 시설은 월요일 아침이나 금요일 저녁에 수요가 많을 수 있습니다. </t>
  </si>
  <si>
    <t>아동시설은 보통 평일 오전 시간대(등교 후부터 하교 전까지)에 수요가 적다고 합니다.</t>
  </si>
  <si>
    <t xml:space="preserve">그러므로 지원 수요가 많은 요일이나 시간대에 인력을 더 배치하는 겁니다. </t>
  </si>
  <si>
    <t xml:space="preserve">2. 주 5일제에 가깝게 합니다. </t>
  </si>
  <si>
    <t>근무횟수를 매주 5회 이내이게 하는 겁니다.</t>
  </si>
  <si>
    <t xml:space="preserve">상근직은 매주 5회 근무하되 주로 주간근무만 하므로 시설에 있는 날은 실제로 5일뿐입니다. </t>
  </si>
  <si>
    <t xml:space="preserve">교대직이 야간근무 1회를 포함하여 주 5회 근무하면 시설에 있는 날이 실제로는 6일입니다. </t>
  </si>
  <si>
    <t>그러므로 교대직은 1주의 근무횟수가 5회 이내이게, 4~5회이게, 함이 좋습니다.</t>
  </si>
  <si>
    <t xml:space="preserve">1주에 야간근무가 2회 들어 있으면 그 주의 근무횟수는 3~4회로 줄이는 편이 좋습니다. </t>
  </si>
  <si>
    <t>※ 지도점검에서 1주 40시간을 다 채우라고 요구할 수 있습니다. 근로기준법 위반은 아니지만 이런 지도감독을 따를 수밖에 없다면 근무를 추가해 봅니다.</t>
    <phoneticPr fontId="10" type="noConversion"/>
  </si>
  <si>
    <t>3. 근무를 6회 연속하여 배치하지 않습니다.</t>
  </si>
  <si>
    <t>매주 5회 이내일지라도 근무가 여러 날 이어지지 않게, 특히 6일 내내 근무하지 않게, 주의합니다.</t>
  </si>
  <si>
    <t xml:space="preserve">예컨대 이번주에도 5회이고 다음주에도 5회인데, 이번주 목,금,토요일에 근무가 있고 다음주 일,월,화요일에 근무가 있으면 6일 연속 근무하게 됩니다. </t>
  </si>
  <si>
    <t>4. 야간근무 다음에 이틀을 비번으로 합니다.</t>
  </si>
  <si>
    <t xml:space="preserve">예컨대 야 18:00~9:00, 주 9:00~18:00인 시설에서  </t>
  </si>
  <si>
    <t xml:space="preserve">화요일 근무가 '야'이면 수요일 아침까지 시설에 있게 됩니다. </t>
  </si>
  <si>
    <t xml:space="preserve">수요일 근무가 없고 목요일 근무가 '주'이면 시간상으로는 근무와 근무 사이의 간격이 24시간이니 1일을 쉰다고 할 수 있으나 당사자는 매일 일한다고, 쉬는 날이 없다고, 느끼기 쉽습니다.  </t>
  </si>
  <si>
    <t xml:space="preserve">이러므로 '야' 다음에는 두 칸을 비움이 좋습니다. '야'와 '야'를 이어서 '야야'로 할 때도 그 다음 두 칸은 비움이 좋습니다. </t>
  </si>
  <si>
    <t xml:space="preserve">5. 만근 다음날 조근이 되지 않게 합니다. </t>
  </si>
  <si>
    <t xml:space="preserve">오늘 늦게 퇴근하고 내일 일찍 출근하기는 어려울 겁니다. </t>
  </si>
  <si>
    <t xml:space="preserve">이러므로 '만' 다음날 '조'가 오지 않도록, 예컨대 조만, 만만, 조주만, 조조만만... 이렇게 배치합니다.  조근 다음에 만근을 배치함이 좋습니다. </t>
  </si>
  <si>
    <t xml:space="preserve">6. 주말 근무의 횟수를 최소화합니다. </t>
  </si>
  <si>
    <t xml:space="preserve">생활지도원도 일요일과 토요일에는 가족과 함께하고 싶을 겁니다. </t>
  </si>
  <si>
    <t xml:space="preserve">주말 근무 횟수를 줄일 수 있다면 주말 근무의 시간을 좀 길게 해도 괜찮다 할 겁니다. </t>
  </si>
  <si>
    <t xml:space="preserve">주말에 조근과 만근을 합쳐 하나의 근무로 하면, 예컨대 7시부터 21시까지 종일 근무하는 '종' 한 명으로 '조' 한 명과 '만' 한 명을 대신하면, 주말 근무의 횟수를 줄일 수 있습니다.  </t>
  </si>
  <si>
    <t xml:space="preserve">지원 수요가 주말에 특별히 더 많은 게 아니라면 되도록 이렇게 주말 근무 횟수를 줄이는 편이 좋을 겁니다. </t>
  </si>
  <si>
    <t>7. 야간근무 간격</t>
  </si>
  <si>
    <t>1) 고르게 하기</t>
  </si>
  <si>
    <t>4인조는 4일에 한 번, 5인조는 5일에 한 번, 6인조는 6일에 한 번, 8인조는 8일에 한 번씩 '야'를 배치합니다.</t>
  </si>
  <si>
    <t>이렇게 '야'부터 일정한 간격으로 채워 놓고 나서, 나머지 빈 칸에 요일별 시간대별로 필요한 근무를 배치합니다.</t>
  </si>
  <si>
    <t>2) 몰아서 하기</t>
  </si>
  <si>
    <t xml:space="preserve">야간근무를 한 주에 몰아서 배치하고, 나머지 주는 모두 주간근무만 배치합니다. </t>
  </si>
  <si>
    <t>예컨대 7인조라면 한 주는 야간만, 나머지 6주는 주간만 배치하는 겁니다. 6주 동안은 입주자를 매일 만날 수 있습니다.</t>
  </si>
  <si>
    <t xml:space="preserve">생활에 낮과 밤이 자주 바뀌는 데서 오는 문제를 얼마쯤 해소할 수 있습니다. </t>
  </si>
  <si>
    <t>여느 직장인처럼 거의 평범한 생활을 영위할 수 있다는 점도 큰 장점일 겁니다. (여느 직장인도 야근이 몰릴 때가 있습니다.)</t>
  </si>
  <si>
    <t>8. 여느 직장인처럼 긴 휴가를 쓸 수 있게 합니다.</t>
  </si>
  <si>
    <t>7인조 이상이면 한 주 이상을 주간근무만 배치하는 겁니다. 이렇게 하면</t>
    <phoneticPr fontId="10" type="noConversion"/>
  </si>
  <si>
    <t>1) 휴가를 한 주 이상 길게 갈 수 있습니다.</t>
  </si>
  <si>
    <t>2) 연차휴가나 보상휴가를 이 기간에 쓰면 근무를 바꾸거나 다른 사람의 근무를 건드리지 않아도 됩니다.</t>
    <phoneticPr fontId="10" type="noConversion"/>
  </si>
  <si>
    <t>3) 여러 날 이어서 하는 연수에 참여할 수 있습니다. 1주일씩 보름씩 또는 더 길게 하는 연수나 순례에도 참여할 수 있습니다. 번거롭게 근무를 조정하지 않아도 됩니다.</t>
    <phoneticPr fontId="10" type="noConversion"/>
  </si>
  <si>
    <t>4) 입주자의 과업을 집중 지원할 수 있습니다. 낮과 밤이 자주 바뀌는 데서 오는 문제도 얼마쯤 해소 완화할 수 있습니다.</t>
    <phoneticPr fontId="10" type="noConversion"/>
  </si>
  <si>
    <t xml:space="preserve">30인 시설이면 생활지도원이 13명인데, 2021년 7월에 4~5명씩 증원합니다. </t>
  </si>
  <si>
    <t>6~7인조로 지원하다가 8~9인조로 지원하게 되니 2~3주는 주간만 배치해도 될 겁니다. 2~3주 동안의 주간근무는 이렇게 융통성 있게 활용할 수 있을 겁니다.</t>
  </si>
  <si>
    <t>단, 야간근무와 주간근무의 실근로시간이 비슷해야 합니다. 그렇지 않으면 직원들 간에 월간 연장근로시간의 편차가 크게 됩니다.</t>
    <phoneticPr fontId="10" type="noConversion"/>
  </si>
  <si>
    <t xml:space="preserve">직원들 간에 월간 연장근로시간의 편차가 커서 문제가 된다면, 주간근무만 하는 주를 고르게 분산해야 합니다.  </t>
    <phoneticPr fontId="10" type="noConversion"/>
  </si>
  <si>
    <t xml:space="preserve">9. 한글로 표기합니다. 되도록 한 글자로 표기합니다. 그래야 보기 좋습니다. </t>
    <phoneticPr fontId="10" type="noConversion"/>
  </si>
  <si>
    <t>근무종류별 표기법 예시</t>
    <phoneticPr fontId="10" type="noConversion"/>
  </si>
  <si>
    <t>뜻</t>
  </si>
  <si>
    <t>시간대 예시</t>
  </si>
  <si>
    <t>晝 낮 주</t>
  </si>
  <si>
    <t>9:00~18:00</t>
  </si>
  <si>
    <t>夜 밤 야</t>
  </si>
  <si>
    <t>18:00~9:00</t>
  </si>
  <si>
    <t>20:00~8:00</t>
  </si>
  <si>
    <t>21:00~7:00</t>
  </si>
  <si>
    <t>早 이를 조</t>
  </si>
  <si>
    <t>8:00~17:00</t>
  </si>
  <si>
    <t>7:00~16:00</t>
  </si>
  <si>
    <t>晩 늦을 만</t>
  </si>
  <si>
    <t>11:00~20:00</t>
  </si>
  <si>
    <t>12:00~21:00</t>
  </si>
  <si>
    <t>終日 종일</t>
  </si>
  <si>
    <t>7:00~20:00</t>
  </si>
  <si>
    <t>7:00~21:00</t>
  </si>
  <si>
    <t>주+야</t>
  </si>
  <si>
    <t>9:00~9:00</t>
  </si>
  <si>
    <t>만야</t>
  </si>
  <si>
    <t>만+야</t>
  </si>
  <si>
    <t>12:00~9:00</t>
  </si>
  <si>
    <t>11:00~8:00</t>
  </si>
  <si>
    <t>12:00~7:00</t>
  </si>
  <si>
    <t>당</t>
  </si>
  <si>
    <t>當直(주말.휴일)</t>
  </si>
  <si>
    <t>평일당직</t>
  </si>
  <si>
    <t>9:00~20:00</t>
  </si>
  <si>
    <t>9:00~21:00</t>
  </si>
  <si>
    <t>석/주석</t>
  </si>
  <si>
    <t>주+夕(저녁당직)</t>
  </si>
  <si>
    <t>평일당직도 있고 주말당직도 있으면 평일당직은 '석'이나 '주석'으로 표기</t>
  </si>
  <si>
    <t>단, 평일당직의 시간대가 '만'의 시간대와 같으면 '만'으로 표기</t>
  </si>
  <si>
    <t>분류</t>
  </si>
  <si>
    <t>주, 조, 만, 종, 당, 석</t>
  </si>
  <si>
    <t>야, 주야, 만야</t>
  </si>
  <si>
    <t>근무종류표에서 '야간'은 22:00~06:00를 포함하는 근무를 말합니다.</t>
  </si>
  <si>
    <r>
      <rPr>
        <b/>
        <sz val="14"/>
        <color theme="0"/>
        <rFont val="맑은 고딕"/>
        <family val="3"/>
        <charset val="129"/>
        <scheme val="minor"/>
      </rPr>
      <t xml:space="preserve">* (일~토) 패턴마법사의 예시 활용하기
</t>
    </r>
    <r>
      <rPr>
        <sz val="10"/>
        <color theme="0"/>
        <rFont val="맑은 고딕"/>
        <family val="3"/>
        <charset val="129"/>
        <scheme val="minor"/>
      </rPr>
      <t xml:space="preserve">
일요일부터 토요일까지의 패턴마법사에 다양한 근무패턴 예시가 있습니다.
그 예시를 월요일부터 일요일까지의 패턴으로 바꾸려면, 
1) 월요일부터 토요일까지의 근무내용을 복사하여 여 시트의 해당 요일에 값만 붙여 넣고
2) 일요일의 2행부터 마지막 행까지 복사하여 이 시트의 일요일 1행에 값만 붙여 넣고, 일요일의 1행을 복사하여 이 시트의 일요일 마지막 행에 값만 붙여 넣습니다. </t>
    </r>
    <phoneticPr fontId="3" type="noConversion"/>
  </si>
  <si>
    <t>소계</t>
    <phoneticPr fontId="10" type="noConversion"/>
  </si>
  <si>
    <t>휴일</t>
    <phoneticPr fontId="10" type="noConversion"/>
  </si>
  <si>
    <t>총계</t>
    <phoneticPr fontId="10" type="noConversion"/>
  </si>
  <si>
    <r>
      <rPr>
        <b/>
        <sz val="16"/>
        <color rgb="FF000000"/>
        <rFont val="맑은 고딕"/>
        <family val="3"/>
        <charset val="129"/>
      </rPr>
      <t>점검사항</t>
    </r>
    <r>
      <rPr>
        <b/>
        <sz val="11"/>
        <color rgb="FF0000FF"/>
        <rFont val="맑은 고딕"/>
        <family val="3"/>
        <charset val="129"/>
      </rPr>
      <t xml:space="preserve"> - 큐브퍼즐 맞추기와 같습니다.</t>
    </r>
    <r>
      <rPr>
        <b/>
        <sz val="10"/>
        <color rgb="FF000000"/>
        <rFont val="맑은 고딕"/>
        <family val="3"/>
        <charset val="129"/>
      </rPr>
      <t xml:space="preserve">
</t>
    </r>
    <r>
      <rPr>
        <sz val="10"/>
        <color rgb="FF000000"/>
        <rFont val="맑은 고딕"/>
        <family val="3"/>
        <charset val="129"/>
      </rPr>
      <t xml:space="preserve">
1) </t>
    </r>
    <r>
      <rPr>
        <b/>
        <sz val="10"/>
        <color rgb="FFFF0000"/>
        <rFont val="맑은 고딕"/>
        <family val="3"/>
        <charset val="129"/>
      </rPr>
      <t>요일별 시간대별 필요 근무</t>
    </r>
    <r>
      <rPr>
        <sz val="10"/>
        <color rgb="FF000000"/>
        <rFont val="맑은 고딕"/>
        <family val="3"/>
        <charset val="129"/>
      </rPr>
      <t xml:space="preserve"> : 첫 줄에 표시되는 숫자들을 보고 요일별 시간대별로 필요한 근무가 채워졌는지 확인합니다. 
2) </t>
    </r>
    <r>
      <rPr>
        <b/>
        <sz val="10"/>
        <color rgb="FFFF0000"/>
        <rFont val="맑은 고딕"/>
        <family val="3"/>
        <charset val="129"/>
      </rPr>
      <t>1주간 총 근로시간</t>
    </r>
    <r>
      <rPr>
        <sz val="10"/>
        <color rgb="FF000000"/>
        <rFont val="맑은 고딕"/>
        <family val="3"/>
        <charset val="129"/>
      </rPr>
      <t xml:space="preserve"> : 52시간을 초과하지 않아야 합니다. 초과하면 빨간 색으로 표시해 줍니다. ※ 40시간 미만이면 지도점검에서 문제 삼을 수 있습니다. 
3) </t>
    </r>
    <r>
      <rPr>
        <b/>
        <sz val="10"/>
        <color rgb="FFFF0000"/>
        <rFont val="맑은 고딕"/>
        <family val="3"/>
        <charset val="129"/>
      </rPr>
      <t>1일 8시간을 초과하는 근로시간의 1주간 합계</t>
    </r>
    <r>
      <rPr>
        <sz val="10"/>
        <color rgb="FF000000"/>
        <rFont val="맑은 고딕"/>
        <family val="3"/>
        <charset val="129"/>
      </rPr>
      <t xml:space="preserve"> : 12시간을 초과하지 않아야 합니다. 초과하면 빨간 색으로 표시해 줍니다.
4) </t>
    </r>
    <r>
      <rPr>
        <b/>
        <sz val="10"/>
        <color rgb="FFFF0000"/>
        <rFont val="맑은 고딕"/>
        <family val="3"/>
        <charset val="129"/>
      </rPr>
      <t>시간외근무수당 지급 대상 시수</t>
    </r>
    <r>
      <rPr>
        <sz val="10"/>
        <color rgb="FF000000"/>
        <rFont val="맑은 고딕"/>
        <family val="3"/>
        <charset val="129"/>
      </rPr>
      <t xml:space="preserve"> : 10시간쯤 여유가 있어야 좋습니다. 그래야 비상시에 대처하기 쉽고 직원교육도 할 수 있습니다. 
5) </t>
    </r>
    <r>
      <rPr>
        <b/>
        <sz val="10"/>
        <color rgb="FFFF0000"/>
        <rFont val="맑은 고딕"/>
        <family val="3"/>
        <charset val="129"/>
      </rPr>
      <t>근무횟수</t>
    </r>
    <r>
      <rPr>
        <sz val="10"/>
        <color rgb="FF000000"/>
        <rFont val="맑은 고딕"/>
        <family val="3"/>
        <charset val="129"/>
      </rPr>
      <t xml:space="preserve"> : 되도록 주 5회를 초과하지 않게 하고, 주를 달리하여 이어지는 근무가 연속하여 6회 이상 되지 않게 함이 좋습니다.
6) </t>
    </r>
    <r>
      <rPr>
        <b/>
        <sz val="10"/>
        <color rgb="FFFF0000"/>
        <rFont val="맑은 고딕"/>
        <family val="3"/>
        <charset val="129"/>
      </rPr>
      <t>근무간 간격</t>
    </r>
    <r>
      <rPr>
        <sz val="10"/>
        <color rgb="FF000000"/>
        <rFont val="맑은 고딕"/>
        <family val="3"/>
        <charset val="129"/>
      </rPr>
      <t xml:space="preserve"> : 퇴근 후 다음 근무 개시까지 되도록 11시간 이상 쉴 수 있게 합니다.</t>
    </r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</si>
</sst>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176" formatCode="0&quot;일&quot;"/>
    <numFmt numFmtId="177" formatCode="&quot;C: &quot;0&quot;야&quot;"/>
    <numFmt numFmtId="178" formatCode="0&quot;주&quot;"/>
    <numFmt numFmtId="179" formatCode="&quot;B: &quot;0&quot;야&quot;"/>
    <numFmt numFmtId="180" formatCode="&quot;A: &quot;0&quot;야&quot;"/>
    <numFmt numFmtId="181" formatCode="0&quot;인조&quot;"/>
    <numFmt numFmtId="182" formatCode="0_ "/>
    <numFmt numFmtId="183" formatCode="h:mm;@"/>
    <numFmt numFmtId="184" formatCode="&quot;평균 &quot;0.00&quot;회&quot;"/>
    <numFmt numFmtId="185" formatCode="General&quot;년&quot;"/>
    <numFmt numFmtId="186" formatCode="0&quot;회&quot;"/>
    <numFmt numFmtId="187" formatCode="0.00_ "/>
    <numFmt numFmtId="188" formatCode="0.00_ ;[Red]\-0.00\ "/>
    <numFmt numFmtId="189" formatCode="0&quot;월&quot;"/>
    <numFmt numFmtId="190" formatCode="0_);[Red]\(0\)"/>
    <numFmt numFmtId="191" formatCode="0.00&quot;개 =&quot;"/>
    <numFmt numFmtId="192" formatCode="#&quot;월&quot;"/>
    <numFmt numFmtId="193" formatCode="d&quot;일&quot;"/>
    <numFmt numFmtId="194" formatCode="0&quot;일간&quot;"/>
    <numFmt numFmtId="195" formatCode="0.00&quot;시간&quot;"/>
    <numFmt numFmtId="196" formatCode="0.0_);[Red]\(0.0\)"/>
  </numFmts>
  <fonts count="53" x14ac:knownFonts="1"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</font>
    <font>
      <sz val="9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sz val="9"/>
      <color rgb="FF000000"/>
      <name val="맑은 고딕"/>
      <family val="3"/>
      <charset val="129"/>
    </font>
    <font>
      <sz val="9"/>
      <name val="맑은 고딕"/>
      <family val="3"/>
      <charset val="129"/>
    </font>
    <font>
      <sz val="8"/>
      <name val="맑은 고딕"/>
      <family val="2"/>
      <charset val="129"/>
    </font>
    <font>
      <b/>
      <sz val="9"/>
      <color theme="1"/>
      <name val="맑은 고딕"/>
      <family val="3"/>
      <charset val="129"/>
    </font>
    <font>
      <b/>
      <sz val="9"/>
      <color rgb="FFFF0000"/>
      <name val="맑은 고딕"/>
      <family val="3"/>
      <charset val="129"/>
    </font>
    <font>
      <sz val="8"/>
      <name val="돋움"/>
      <family val="3"/>
      <charset val="129"/>
    </font>
    <font>
      <sz val="9"/>
      <color theme="0"/>
      <name val="맑은 고딕"/>
      <family val="3"/>
      <charset val="129"/>
    </font>
    <font>
      <sz val="9"/>
      <color rgb="FFFF0000"/>
      <name val="맑은 고딕"/>
      <family val="3"/>
      <charset val="129"/>
    </font>
    <font>
      <b/>
      <sz val="9"/>
      <color rgb="FF000000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</font>
    <font>
      <sz val="9"/>
      <color theme="0"/>
      <name val="맑은 고딕"/>
      <family val="2"/>
      <charset val="129"/>
    </font>
    <font>
      <sz val="9"/>
      <color rgb="FF000000"/>
      <name val="맑은 고딕"/>
      <family val="2"/>
      <charset val="129"/>
    </font>
    <font>
      <b/>
      <sz val="9"/>
      <color rgb="FFFF0000"/>
      <name val="맑은 고딕"/>
      <family val="2"/>
      <charset val="129"/>
    </font>
    <font>
      <sz val="10"/>
      <color rgb="FF000000"/>
      <name val="맑은 고딕"/>
      <family val="3"/>
      <charset val="129"/>
    </font>
    <font>
      <sz val="10"/>
      <color rgb="FFFF0000"/>
      <name val="맑은 고딕"/>
      <family val="3"/>
      <charset val="129"/>
    </font>
    <font>
      <sz val="10"/>
      <color rgb="FFFF0000"/>
      <name val="맑은 고딕"/>
      <family val="2"/>
      <charset val="129"/>
    </font>
    <font>
      <sz val="10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sz val="10"/>
      <color theme="1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sz val="10"/>
      <color theme="0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</font>
    <font>
      <sz val="9"/>
      <color theme="1"/>
      <name val="맑은 고딕"/>
      <family val="3"/>
      <charset val="129"/>
      <scheme val="minor"/>
    </font>
    <font>
      <sz val="9"/>
      <name val="맑은 고딕"/>
      <family val="2"/>
      <charset val="129"/>
    </font>
    <font>
      <sz val="10"/>
      <name val="맑은 고딕"/>
      <family val="2"/>
      <charset val="129"/>
    </font>
    <font>
      <b/>
      <sz val="10"/>
      <color rgb="FFFF0000"/>
      <name val="맑은 고딕"/>
      <family val="3"/>
      <charset val="129"/>
      <scheme val="minor"/>
    </font>
    <font>
      <b/>
      <sz val="10"/>
      <color rgb="FF0070C0"/>
      <name val="맑은 고딕"/>
      <family val="3"/>
      <charset val="129"/>
    </font>
    <font>
      <b/>
      <sz val="9"/>
      <color rgb="FF0070C0"/>
      <name val="맑은 고딕"/>
      <family val="3"/>
      <charset val="129"/>
    </font>
    <font>
      <b/>
      <sz val="10"/>
      <name val="맑은 고딕"/>
      <family val="3"/>
      <charset val="129"/>
    </font>
    <font>
      <sz val="9"/>
      <color theme="1"/>
      <name val="맑은 고딕"/>
      <family val="2"/>
      <charset val="129"/>
      <scheme val="minor"/>
    </font>
    <font>
      <b/>
      <sz val="9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sz val="8"/>
      <color rgb="FF000000"/>
      <name val="맑은 고딕"/>
      <family val="3"/>
      <charset val="129"/>
    </font>
    <font>
      <sz val="8"/>
      <color theme="1"/>
      <name val="맑은 고딕"/>
      <family val="2"/>
      <charset val="129"/>
    </font>
    <font>
      <b/>
      <sz val="16"/>
      <color rgb="FF000000"/>
      <name val="맑은 고딕"/>
      <family val="3"/>
      <charset val="129"/>
    </font>
    <font>
      <sz val="10"/>
      <color rgb="FFFFFFFF"/>
      <name val="맑은 고딕"/>
      <family val="3"/>
      <charset val="129"/>
    </font>
    <font>
      <b/>
      <sz val="11"/>
      <color rgb="FFFF00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b/>
      <sz val="11"/>
      <color rgb="FF0000FF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8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sz val="10"/>
      <color theme="0"/>
      <name val="맑은 고딕"/>
      <family val="3"/>
      <charset val="129"/>
      <scheme val="minor"/>
    </font>
    <font>
      <b/>
      <sz val="14"/>
      <color theme="0"/>
      <name val="맑은 고딕"/>
      <family val="3"/>
      <charset val="129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8FCC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8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4" fillId="0" borderId="0"/>
    <xf numFmtId="0" fontId="19" fillId="0" borderId="0">
      <alignment vertical="center"/>
    </xf>
    <xf numFmtId="0" fontId="29" fillId="0" borderId="0"/>
  </cellStyleXfs>
  <cellXfs count="500">
    <xf numFmtId="0" fontId="0" fillId="0" borderId="0" xfId="0">
      <alignment vertical="center"/>
    </xf>
    <xf numFmtId="0" fontId="2" fillId="0" borderId="0" xfId="1" applyFont="1">
      <alignment vertical="center"/>
    </xf>
    <xf numFmtId="0" fontId="1" fillId="0" borderId="0" xfId="1">
      <alignment vertical="center"/>
    </xf>
    <xf numFmtId="0" fontId="5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2" applyNumberFormat="1" applyFont="1" applyFill="1" applyBorder="1" applyAlignment="1" applyProtection="1">
      <alignment horizontal="center" vertical="center" wrapText="1"/>
      <protection locked="0"/>
    </xf>
    <xf numFmtId="177" fontId="11" fillId="0" borderId="0" xfId="2" applyNumberFormat="1" applyFont="1" applyFill="1" applyAlignment="1" applyProtection="1">
      <alignment horizontal="right" vertical="center"/>
    </xf>
    <xf numFmtId="178" fontId="11" fillId="0" borderId="0" xfId="2" applyNumberFormat="1" applyFont="1" applyFill="1" applyAlignment="1" applyProtection="1">
      <alignment horizontal="left" vertical="center"/>
    </xf>
    <xf numFmtId="179" fontId="11" fillId="0" borderId="0" xfId="2" applyNumberFormat="1" applyFont="1" applyFill="1" applyAlignment="1" applyProtection="1">
      <alignment horizontal="right" vertical="center"/>
    </xf>
    <xf numFmtId="180" fontId="12" fillId="0" borderId="0" xfId="2" applyNumberFormat="1" applyFont="1" applyFill="1" applyAlignment="1" applyProtection="1">
      <alignment horizontal="left" vertical="center"/>
    </xf>
    <xf numFmtId="0" fontId="8" fillId="0" borderId="0" xfId="1" applyFont="1">
      <alignment vertical="center"/>
    </xf>
    <xf numFmtId="0" fontId="15" fillId="0" borderId="0" xfId="1" applyFont="1">
      <alignment vertical="center"/>
    </xf>
    <xf numFmtId="0" fontId="5" fillId="2" borderId="1" xfId="2" applyNumberFormat="1" applyFont="1" applyFill="1" applyBorder="1" applyAlignment="1" applyProtection="1">
      <alignment horizontal="center" vertical="center" wrapText="1"/>
    </xf>
    <xf numFmtId="0" fontId="5" fillId="2" borderId="2" xfId="2" applyNumberFormat="1" applyFont="1" applyFill="1" applyBorder="1" applyAlignment="1" applyProtection="1">
      <alignment horizontal="center" vertical="center" wrapText="1"/>
    </xf>
    <xf numFmtId="0" fontId="5" fillId="0" borderId="6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8" xfId="2" applyNumberFormat="1" applyFont="1" applyFill="1" applyBorder="1" applyAlignment="1" applyProtection="1">
      <alignment horizontal="center" vertical="center" wrapText="1"/>
    </xf>
    <xf numFmtId="0" fontId="5" fillId="2" borderId="9" xfId="2" applyNumberFormat="1" applyFont="1" applyFill="1" applyBorder="1" applyAlignment="1" applyProtection="1">
      <alignment horizontal="center" vertical="center" wrapText="1"/>
    </xf>
    <xf numFmtId="178" fontId="16" fillId="0" borderId="0" xfId="2" applyNumberFormat="1" applyFont="1" applyFill="1" applyAlignment="1" applyProtection="1">
      <alignment horizontal="left" vertical="center"/>
    </xf>
    <xf numFmtId="177" fontId="16" fillId="0" borderId="0" xfId="2" applyNumberFormat="1" applyFont="1" applyFill="1" applyAlignment="1" applyProtection="1">
      <alignment horizontal="right" vertical="center"/>
    </xf>
    <xf numFmtId="179" fontId="16" fillId="0" borderId="0" xfId="2" applyNumberFormat="1" applyFont="1" applyFill="1" applyAlignment="1" applyProtection="1">
      <alignment horizontal="right" vertical="center"/>
    </xf>
    <xf numFmtId="180" fontId="16" fillId="0" borderId="0" xfId="2" applyNumberFormat="1" applyFont="1" applyFill="1" applyAlignment="1" applyProtection="1">
      <alignment horizontal="right" vertical="center"/>
    </xf>
    <xf numFmtId="0" fontId="5" fillId="0" borderId="0" xfId="2" applyNumberFormat="1" applyFont="1" applyAlignment="1">
      <alignment horizontal="center" vertical="center"/>
    </xf>
    <xf numFmtId="1" fontId="9" fillId="0" borderId="0" xfId="2" applyNumberFormat="1" applyFont="1" applyAlignment="1">
      <alignment horizontal="center" vertical="center"/>
    </xf>
    <xf numFmtId="0" fontId="5" fillId="0" borderId="4" xfId="2" applyNumberFormat="1" applyFont="1" applyFill="1" applyBorder="1" applyAlignment="1" applyProtection="1">
      <alignment horizontal="center" vertical="center"/>
      <protection locked="0"/>
    </xf>
    <xf numFmtId="0" fontId="5" fillId="0" borderId="5" xfId="2" applyNumberFormat="1" applyFont="1" applyFill="1" applyBorder="1" applyAlignment="1" applyProtection="1">
      <alignment horizontal="center" vertical="center"/>
      <protection locked="0"/>
    </xf>
    <xf numFmtId="0" fontId="5" fillId="0" borderId="5" xfId="2" applyNumberFormat="1" applyFont="1" applyFill="1" applyBorder="1" applyAlignment="1" applyProtection="1">
      <alignment vertical="center"/>
      <protection locked="0"/>
    </xf>
    <xf numFmtId="0" fontId="13" fillId="0" borderId="0" xfId="2" applyNumberFormat="1" applyFont="1" applyAlignment="1">
      <alignment horizontal="center" vertical="center"/>
    </xf>
    <xf numFmtId="0" fontId="5" fillId="2" borderId="8" xfId="2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2" applyNumberFormat="1" applyFont="1" applyAlignment="1" applyProtection="1">
      <alignment horizontal="center" vertical="center"/>
      <protection locked="0"/>
    </xf>
    <xf numFmtId="180" fontId="11" fillId="0" borderId="0" xfId="2" applyNumberFormat="1" applyFont="1" applyFill="1" applyAlignment="1" applyProtection="1">
      <alignment horizontal="right" vertical="center"/>
    </xf>
    <xf numFmtId="0" fontId="5" fillId="0" borderId="0" xfId="2" applyNumberFormat="1" applyFont="1" applyAlignment="1" applyProtection="1">
      <alignment horizontal="center" vertical="center"/>
      <protection locked="0"/>
    </xf>
    <xf numFmtId="0" fontId="19" fillId="0" borderId="0" xfId="2" applyNumberFormat="1" applyFont="1">
      <alignment vertical="center"/>
    </xf>
    <xf numFmtId="0" fontId="19" fillId="0" borderId="0" xfId="2" applyNumberFormat="1" applyFont="1" applyAlignment="1">
      <alignment horizontal="center" vertical="center"/>
    </xf>
    <xf numFmtId="0" fontId="19" fillId="0" borderId="0" xfId="2" applyNumberFormat="1" applyFont="1" applyFill="1">
      <alignment vertical="center"/>
    </xf>
    <xf numFmtId="0" fontId="20" fillId="0" borderId="0" xfId="1" applyFont="1">
      <alignment vertical="center"/>
    </xf>
    <xf numFmtId="0" fontId="20" fillId="0" borderId="0" xfId="2" applyNumberFormat="1" applyFont="1">
      <alignment vertical="center"/>
    </xf>
    <xf numFmtId="0" fontId="20" fillId="0" borderId="0" xfId="2" applyNumberFormat="1" applyFont="1" applyAlignment="1">
      <alignment horizontal="center" vertical="center"/>
    </xf>
    <xf numFmtId="0" fontId="20" fillId="0" borderId="0" xfId="2" applyNumberFormat="1" applyFont="1" applyFill="1">
      <alignment vertical="center"/>
    </xf>
    <xf numFmtId="0" fontId="20" fillId="0" borderId="0" xfId="1" applyFont="1" applyFill="1">
      <alignment vertical="center"/>
    </xf>
    <xf numFmtId="0" fontId="21" fillId="0" borderId="0" xfId="1" applyFont="1">
      <alignment vertical="center"/>
    </xf>
    <xf numFmtId="0" fontId="21" fillId="0" borderId="0" xfId="1" applyFont="1" applyFill="1">
      <alignment vertical="center"/>
    </xf>
    <xf numFmtId="0" fontId="1" fillId="0" borderId="0" xfId="1" applyFill="1">
      <alignment vertical="center"/>
    </xf>
    <xf numFmtId="0" fontId="19" fillId="0" borderId="5" xfId="2" applyNumberFormat="1" applyFont="1" applyFill="1" applyBorder="1" applyAlignment="1" applyProtection="1">
      <alignment horizontal="center" vertical="center" wrapText="1"/>
      <protection locked="0"/>
    </xf>
    <xf numFmtId="182" fontId="24" fillId="0" borderId="12" xfId="2" applyNumberFormat="1" applyFont="1" applyBorder="1" applyAlignment="1">
      <alignment horizontal="center" vertical="center"/>
    </xf>
    <xf numFmtId="182" fontId="24" fillId="0" borderId="13" xfId="2" applyNumberFormat="1" applyFont="1" applyBorder="1" applyAlignment="1">
      <alignment horizontal="center" vertical="center"/>
    </xf>
    <xf numFmtId="182" fontId="24" fillId="0" borderId="5" xfId="2" applyNumberFormat="1" applyFont="1" applyBorder="1" applyAlignment="1">
      <alignment horizontal="center" vertical="center"/>
    </xf>
    <xf numFmtId="182" fontId="24" fillId="0" borderId="14" xfId="2" applyNumberFormat="1" applyFont="1" applyBorder="1" applyAlignment="1">
      <alignment horizontal="center" vertical="center"/>
    </xf>
    <xf numFmtId="182" fontId="24" fillId="0" borderId="15" xfId="2" applyNumberFormat="1" applyFont="1" applyBorder="1" applyAlignment="1">
      <alignment horizontal="center" vertical="center"/>
    </xf>
    <xf numFmtId="182" fontId="24" fillId="0" borderId="16" xfId="2" applyNumberFormat="1" applyFont="1" applyBorder="1" applyAlignment="1">
      <alignment horizontal="center" vertical="center"/>
    </xf>
    <xf numFmtId="182" fontId="24" fillId="0" borderId="17" xfId="2" applyNumberFormat="1" applyFont="1" applyBorder="1" applyAlignment="1">
      <alignment horizontal="center" vertical="center"/>
    </xf>
    <xf numFmtId="182" fontId="24" fillId="0" borderId="10" xfId="2" applyNumberFormat="1" applyFont="1" applyBorder="1" applyAlignment="1">
      <alignment horizontal="center" vertical="center"/>
    </xf>
    <xf numFmtId="182" fontId="24" fillId="0" borderId="18" xfId="2" applyNumberFormat="1" applyFont="1" applyBorder="1" applyAlignment="1">
      <alignment horizontal="center" vertical="center"/>
    </xf>
    <xf numFmtId="0" fontId="19" fillId="5" borderId="8" xfId="2" applyNumberFormat="1" applyFont="1" applyFill="1" applyBorder="1" applyAlignment="1" applyProtection="1">
      <alignment horizontal="center" vertical="center" wrapText="1"/>
    </xf>
    <xf numFmtId="0" fontId="19" fillId="5" borderId="7" xfId="2" applyNumberFormat="1" applyFont="1" applyFill="1" applyBorder="1" applyAlignment="1" applyProtection="1">
      <alignment horizontal="center" vertical="center" wrapText="1"/>
    </xf>
    <xf numFmtId="182" fontId="24" fillId="0" borderId="19" xfId="2" applyNumberFormat="1" applyFont="1" applyBorder="1" applyAlignment="1">
      <alignment horizontal="center" vertical="center"/>
    </xf>
    <xf numFmtId="182" fontId="24" fillId="0" borderId="11" xfId="2" applyNumberFormat="1" applyFont="1" applyBorder="1" applyAlignment="1">
      <alignment horizontal="center" vertical="center"/>
    </xf>
    <xf numFmtId="182" fontId="24" fillId="0" borderId="20" xfId="2" applyNumberFormat="1" applyFont="1" applyBorder="1" applyAlignment="1">
      <alignment horizontal="center" vertical="center"/>
    </xf>
    <xf numFmtId="0" fontId="23" fillId="5" borderId="21" xfId="2" applyNumberFormat="1" applyFont="1" applyFill="1" applyBorder="1" applyAlignment="1" applyProtection="1">
      <alignment horizontal="center" vertical="center" wrapText="1"/>
    </xf>
    <xf numFmtId="181" fontId="22" fillId="4" borderId="0" xfId="2" applyNumberFormat="1" applyFont="1" applyFill="1" applyAlignment="1" applyProtection="1">
      <alignment horizontal="center" vertical="center" shrinkToFit="1"/>
      <protection locked="0"/>
    </xf>
    <xf numFmtId="177" fontId="25" fillId="0" borderId="0" xfId="2" applyNumberFormat="1" applyFont="1" applyAlignment="1" applyProtection="1">
      <alignment horizontal="left" vertical="center"/>
      <protection locked="0"/>
    </xf>
    <xf numFmtId="178" fontId="19" fillId="0" borderId="0" xfId="2" applyNumberFormat="1" applyFont="1" applyAlignment="1" applyProtection="1">
      <alignment horizontal="left" vertical="center"/>
      <protection locked="0"/>
    </xf>
    <xf numFmtId="0" fontId="5" fillId="0" borderId="0" xfId="2" applyNumberFormat="1" applyFont="1">
      <alignment vertical="center"/>
    </xf>
    <xf numFmtId="179" fontId="26" fillId="0" borderId="0" xfId="2" applyNumberFormat="1" applyFont="1" applyFill="1" applyAlignment="1" applyProtection="1">
      <alignment horizontal="right" vertical="center"/>
    </xf>
    <xf numFmtId="178" fontId="26" fillId="0" borderId="0" xfId="2" applyNumberFormat="1" applyFont="1" applyFill="1" applyAlignment="1" applyProtection="1">
      <alignment horizontal="left" vertical="center"/>
    </xf>
    <xf numFmtId="177" fontId="26" fillId="0" borderId="0" xfId="2" applyNumberFormat="1" applyFont="1" applyFill="1" applyAlignment="1" applyProtection="1">
      <alignment horizontal="right" vertical="center"/>
    </xf>
    <xf numFmtId="0" fontId="19" fillId="2" borderId="9" xfId="2" applyNumberFormat="1" applyFont="1" applyFill="1" applyBorder="1" applyAlignment="1" applyProtection="1">
      <alignment horizontal="center" vertical="center" shrinkToFit="1"/>
    </xf>
    <xf numFmtId="0" fontId="19" fillId="2" borderId="8" xfId="2" applyNumberFormat="1" applyFont="1" applyFill="1" applyBorder="1" applyAlignment="1" applyProtection="1">
      <alignment horizontal="center" vertical="center" shrinkToFit="1"/>
    </xf>
    <xf numFmtId="0" fontId="19" fillId="0" borderId="4" xfId="2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2" applyNumberFormat="1" applyFont="1" applyAlignment="1" applyProtection="1">
      <alignment horizontal="center" vertical="center"/>
    </xf>
    <xf numFmtId="0" fontId="20" fillId="0" borderId="0" xfId="2" applyNumberFormat="1" applyFont="1" applyAlignment="1">
      <alignment vertical="top"/>
    </xf>
    <xf numFmtId="0" fontId="19" fillId="5" borderId="25" xfId="2" applyNumberFormat="1" applyFont="1" applyFill="1" applyBorder="1" applyAlignment="1" applyProtection="1">
      <alignment horizontal="center" vertical="center" wrapText="1"/>
    </xf>
    <xf numFmtId="0" fontId="27" fillId="0" borderId="6" xfId="0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>
      <alignment vertical="center"/>
    </xf>
    <xf numFmtId="0" fontId="5" fillId="0" borderId="5" xfId="2" applyNumberFormat="1" applyFont="1" applyFill="1" applyBorder="1" applyAlignment="1" applyProtection="1">
      <alignment horizontal="center" vertical="center" wrapText="1"/>
      <protection locked="0"/>
    </xf>
    <xf numFmtId="0" fontId="5" fillId="6" borderId="8" xfId="2" applyNumberFormat="1" applyFont="1" applyFill="1" applyBorder="1" applyAlignment="1" applyProtection="1">
      <alignment horizontal="center" vertical="center" wrapText="1"/>
      <protection locked="0"/>
    </xf>
    <xf numFmtId="183" fontId="15" fillId="0" borderId="8" xfId="1" applyNumberFormat="1" applyFont="1" applyBorder="1" applyAlignment="1">
      <alignment horizontal="center" vertical="center"/>
    </xf>
    <xf numFmtId="183" fontId="15" fillId="0" borderId="7" xfId="1" applyNumberFormat="1" applyFont="1" applyBorder="1" applyAlignment="1">
      <alignment horizontal="center" vertical="center"/>
    </xf>
    <xf numFmtId="183" fontId="15" fillId="0" borderId="5" xfId="1" applyNumberFormat="1" applyFont="1" applyBorder="1" applyAlignment="1">
      <alignment horizontal="center" vertical="center"/>
    </xf>
    <xf numFmtId="183" fontId="15" fillId="0" borderId="4" xfId="1" applyNumberFormat="1" applyFont="1" applyBorder="1" applyAlignment="1">
      <alignment horizontal="center" vertical="center"/>
    </xf>
    <xf numFmtId="183" fontId="15" fillId="0" borderId="11" xfId="1" applyNumberFormat="1" applyFont="1" applyBorder="1" applyAlignment="1">
      <alignment horizontal="center" vertical="center"/>
    </xf>
    <xf numFmtId="183" fontId="15" fillId="0" borderId="28" xfId="1" applyNumberFormat="1" applyFont="1" applyBorder="1" applyAlignment="1">
      <alignment horizontal="center" vertical="center"/>
    </xf>
    <xf numFmtId="0" fontId="15" fillId="0" borderId="9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27" xfId="1" applyFont="1" applyBorder="1" applyAlignment="1">
      <alignment horizontal="center" vertical="center"/>
    </xf>
    <xf numFmtId="0" fontId="5" fillId="0" borderId="30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31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2" applyNumberFormat="1" applyFont="1" applyFill="1" applyBorder="1" applyAlignment="1" applyProtection="1">
      <alignment horizontal="center" vertical="center" shrinkToFit="1"/>
    </xf>
    <xf numFmtId="0" fontId="5" fillId="2" borderId="1" xfId="2" applyNumberFormat="1" applyFont="1" applyFill="1" applyBorder="1" applyAlignment="1" applyProtection="1">
      <alignment horizontal="center" vertical="center" shrinkToFit="1"/>
    </xf>
    <xf numFmtId="0" fontId="0" fillId="0" borderId="5" xfId="0" applyBorder="1">
      <alignment vertical="center"/>
    </xf>
    <xf numFmtId="0" fontId="5" fillId="0" borderId="2" xfId="2" applyNumberFormat="1" applyFont="1" applyFill="1" applyBorder="1" applyAlignment="1" applyProtection="1">
      <alignment horizontal="center" vertical="center" wrapText="1"/>
    </xf>
    <xf numFmtId="0" fontId="5" fillId="0" borderId="1" xfId="2" applyNumberFormat="1" applyFont="1" applyFill="1" applyBorder="1" applyAlignment="1" applyProtection="1">
      <alignment horizontal="center" vertical="center" wrapText="1"/>
    </xf>
    <xf numFmtId="0" fontId="5" fillId="0" borderId="3" xfId="2" applyNumberFormat="1" applyFont="1" applyFill="1" applyBorder="1" applyAlignment="1" applyProtection="1">
      <alignment horizontal="center" vertical="center" wrapText="1"/>
    </xf>
    <xf numFmtId="176" fontId="30" fillId="0" borderId="5" xfId="0" applyNumberFormat="1" applyFont="1" applyBorder="1" applyAlignment="1" applyProtection="1">
      <alignment horizontal="center" vertical="center"/>
      <protection locked="0"/>
    </xf>
    <xf numFmtId="0" fontId="30" fillId="0" borderId="6" xfId="0" applyFont="1" applyBorder="1" applyAlignment="1" applyProtection="1">
      <alignment horizontal="center" vertical="center"/>
      <protection locked="0"/>
    </xf>
    <xf numFmtId="1" fontId="9" fillId="0" borderId="0" xfId="2" applyNumberFormat="1" applyFont="1" applyAlignment="1" applyProtection="1">
      <alignment horizontal="left" vertical="center"/>
      <protection locked="0"/>
    </xf>
    <xf numFmtId="0" fontId="6" fillId="0" borderId="9" xfId="0" applyFont="1" applyFill="1" applyBorder="1" applyAlignment="1" applyProtection="1">
      <alignment horizontal="center" vertical="center"/>
    </xf>
    <xf numFmtId="185" fontId="5" fillId="3" borderId="8" xfId="2" applyNumberFormat="1" applyFont="1" applyFill="1" applyBorder="1" applyAlignment="1">
      <alignment horizontal="center" vertical="center"/>
    </xf>
    <xf numFmtId="14" fontId="6" fillId="0" borderId="8" xfId="2" applyNumberFormat="1" applyFont="1" applyBorder="1" applyAlignment="1">
      <alignment horizontal="center" vertical="center"/>
    </xf>
    <xf numFmtId="14" fontId="6" fillId="0" borderId="7" xfId="2" applyNumberFormat="1" applyFont="1" applyBorder="1" applyAlignment="1">
      <alignment horizontal="center" vertical="center"/>
    </xf>
    <xf numFmtId="0" fontId="30" fillId="0" borderId="5" xfId="0" applyFont="1" applyBorder="1" applyAlignment="1" applyProtection="1">
      <alignment horizontal="center" vertical="center"/>
      <protection locked="0"/>
    </xf>
    <xf numFmtId="0" fontId="30" fillId="0" borderId="4" xfId="0" applyFont="1" applyBorder="1" applyAlignment="1" applyProtection="1">
      <alignment horizontal="center" vertical="center"/>
      <protection locked="0"/>
    </xf>
    <xf numFmtId="176" fontId="30" fillId="0" borderId="2" xfId="0" applyNumberFormat="1" applyFont="1" applyBorder="1" applyAlignment="1" applyProtection="1">
      <alignment horizontal="center" vertical="center"/>
      <protection locked="0"/>
    </xf>
    <xf numFmtId="0" fontId="30" fillId="0" borderId="2" xfId="0" applyFont="1" applyBorder="1" applyAlignment="1" applyProtection="1">
      <alignment horizontal="center" vertical="center"/>
      <protection locked="0"/>
    </xf>
    <xf numFmtId="0" fontId="30" fillId="0" borderId="1" xfId="0" applyFont="1" applyBorder="1" applyAlignment="1" applyProtection="1">
      <alignment horizontal="center" vertical="center"/>
      <protection locked="0"/>
    </xf>
    <xf numFmtId="0" fontId="2" fillId="0" borderId="0" xfId="1" applyFont="1" applyAlignment="1"/>
    <xf numFmtId="0" fontId="2" fillId="5" borderId="3" xfId="1" applyFont="1" applyFill="1" applyBorder="1" applyAlignment="1">
      <alignment horizontal="center" vertical="center"/>
    </xf>
    <xf numFmtId="0" fontId="2" fillId="5" borderId="2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/>
    </xf>
    <xf numFmtId="0" fontId="13" fillId="0" borderId="0" xfId="2" applyNumberFormat="1" applyFont="1" applyAlignment="1" applyProtection="1">
      <alignment horizontal="left" vertical="center"/>
      <protection locked="0"/>
    </xf>
    <xf numFmtId="0" fontId="9" fillId="0" borderId="0" xfId="2" applyNumberFormat="1" applyFont="1" applyAlignment="1">
      <alignment horizontal="center" vertical="center"/>
    </xf>
    <xf numFmtId="180" fontId="31" fillId="0" borderId="0" xfId="2" applyNumberFormat="1" applyFont="1" applyFill="1" applyAlignment="1" applyProtection="1">
      <alignment horizontal="left" vertical="center"/>
    </xf>
    <xf numFmtId="0" fontId="5" fillId="5" borderId="2" xfId="2" applyNumberFormat="1" applyFont="1" applyFill="1" applyBorder="1" applyAlignment="1" applyProtection="1">
      <alignment horizontal="center" vertical="center" wrapText="1"/>
    </xf>
    <xf numFmtId="0" fontId="5" fillId="5" borderId="1" xfId="2" applyNumberFormat="1" applyFont="1" applyFill="1" applyBorder="1" applyAlignment="1" applyProtection="1">
      <alignment horizontal="center" vertical="center" wrapText="1"/>
    </xf>
    <xf numFmtId="0" fontId="15" fillId="0" borderId="29" xfId="1" applyFont="1" applyBorder="1" applyAlignment="1">
      <alignment horizontal="center" vertical="center"/>
    </xf>
    <xf numFmtId="183" fontId="15" fillId="0" borderId="30" xfId="1" applyNumberFormat="1" applyFont="1" applyBorder="1" applyAlignment="1">
      <alignment horizontal="center" vertical="center"/>
    </xf>
    <xf numFmtId="183" fontId="15" fillId="0" borderId="31" xfId="1" applyNumberFormat="1" applyFont="1" applyBorder="1" applyAlignment="1">
      <alignment horizontal="center" vertical="center"/>
    </xf>
    <xf numFmtId="176" fontId="2" fillId="5" borderId="2" xfId="1" applyNumberFormat="1" applyFont="1" applyFill="1" applyBorder="1" applyAlignment="1">
      <alignment horizontal="center" vertical="center"/>
    </xf>
    <xf numFmtId="0" fontId="32" fillId="0" borderId="0" xfId="1" applyFont="1" applyFill="1">
      <alignment vertical="center"/>
    </xf>
    <xf numFmtId="0" fontId="32" fillId="0" borderId="0" xfId="1" applyFont="1">
      <alignment vertical="center"/>
    </xf>
    <xf numFmtId="0" fontId="22" fillId="0" borderId="0" xfId="2" applyNumberFormat="1" applyFont="1">
      <alignment vertical="center"/>
    </xf>
    <xf numFmtId="0" fontId="22" fillId="0" borderId="0" xfId="1" applyFont="1" applyFill="1">
      <alignment vertical="center"/>
    </xf>
    <xf numFmtId="0" fontId="22" fillId="0" borderId="0" xfId="1" applyFont="1">
      <alignment vertical="center"/>
    </xf>
    <xf numFmtId="0" fontId="22" fillId="0" borderId="0" xfId="2" applyNumberFormat="1" applyFont="1" applyFill="1">
      <alignment vertical="center"/>
    </xf>
    <xf numFmtId="0" fontId="22" fillId="0" borderId="0" xfId="2" applyNumberFormat="1" applyFont="1" applyAlignment="1">
      <alignment horizontal="center" vertical="center"/>
    </xf>
    <xf numFmtId="0" fontId="19" fillId="0" borderId="0" xfId="2" applyNumberFormat="1" applyFont="1" applyBorder="1" applyAlignment="1" applyProtection="1">
      <alignment horizontal="center" vertical="center" wrapText="1"/>
    </xf>
    <xf numFmtId="184" fontId="19" fillId="0" borderId="0" xfId="2" applyNumberFormat="1" applyFont="1" applyBorder="1" applyAlignment="1" applyProtection="1">
      <alignment horizontal="center" vertical="center"/>
    </xf>
    <xf numFmtId="0" fontId="28" fillId="0" borderId="6" xfId="0" applyFont="1" applyFill="1" applyBorder="1" applyAlignment="1" applyProtection="1">
      <alignment horizontal="center" vertical="center" shrinkToFit="1"/>
      <protection locked="0"/>
    </xf>
    <xf numFmtId="0" fontId="32" fillId="0" borderId="6" xfId="1" applyFont="1" applyBorder="1" applyAlignment="1">
      <alignment horizontal="center" vertical="center"/>
    </xf>
    <xf numFmtId="0" fontId="32" fillId="0" borderId="0" xfId="1" applyFont="1" applyAlignment="1">
      <alignment horizontal="center" vertical="center"/>
    </xf>
    <xf numFmtId="0" fontId="22" fillId="0" borderId="6" xfId="1" applyFont="1" applyBorder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22" fillId="0" borderId="6" xfId="2" applyNumberFormat="1" applyFont="1" applyFill="1" applyBorder="1" applyAlignment="1">
      <alignment horizontal="center" vertical="center"/>
    </xf>
    <xf numFmtId="0" fontId="32" fillId="0" borderId="3" xfId="1" applyFont="1" applyBorder="1" applyAlignment="1">
      <alignment horizontal="center" vertical="center"/>
    </xf>
    <xf numFmtId="0" fontId="32" fillId="0" borderId="5" xfId="1" applyFont="1" applyBorder="1" applyAlignment="1" applyProtection="1">
      <alignment horizontal="center" vertical="center"/>
      <protection locked="0"/>
    </xf>
    <xf numFmtId="0" fontId="32" fillId="0" borderId="4" xfId="1" applyFont="1" applyBorder="1" applyAlignment="1" applyProtection="1">
      <alignment horizontal="center" vertical="center"/>
      <protection locked="0"/>
    </xf>
    <xf numFmtId="0" fontId="22" fillId="0" borderId="5" xfId="1" applyFont="1" applyBorder="1" applyAlignment="1" applyProtection="1">
      <alignment horizontal="center" vertical="center"/>
      <protection locked="0"/>
    </xf>
    <xf numFmtId="0" fontId="22" fillId="0" borderId="4" xfId="1" applyFont="1" applyBorder="1" applyAlignment="1" applyProtection="1">
      <alignment horizontal="center" vertical="center"/>
      <protection locked="0"/>
    </xf>
    <xf numFmtId="0" fontId="22" fillId="0" borderId="5" xfId="2" applyNumberFormat="1" applyFont="1" applyBorder="1" applyAlignment="1" applyProtection="1">
      <alignment horizontal="center" vertical="center"/>
      <protection locked="0"/>
    </xf>
    <xf numFmtId="0" fontId="22" fillId="0" borderId="4" xfId="2" applyNumberFormat="1" applyFont="1" applyBorder="1" applyAlignment="1" applyProtection="1">
      <alignment horizontal="center" vertical="center"/>
      <protection locked="0"/>
    </xf>
    <xf numFmtId="0" fontId="32" fillId="0" borderId="2" xfId="1" applyFont="1" applyBorder="1" applyAlignment="1" applyProtection="1">
      <alignment horizontal="center" vertical="center"/>
      <protection locked="0"/>
    </xf>
    <xf numFmtId="0" fontId="32" fillId="0" borderId="1" xfId="1" applyFont="1" applyBorder="1" applyAlignment="1" applyProtection="1">
      <alignment horizontal="center" vertical="center"/>
      <protection locked="0"/>
    </xf>
    <xf numFmtId="0" fontId="5" fillId="7" borderId="1" xfId="2" applyNumberFormat="1" applyFont="1" applyFill="1" applyBorder="1" applyAlignment="1" applyProtection="1">
      <alignment horizontal="center" vertical="center" wrapText="1"/>
    </xf>
    <xf numFmtId="14" fontId="6" fillId="0" borderId="0" xfId="2" applyNumberFormat="1" applyFont="1" applyBorder="1" applyAlignment="1">
      <alignment horizontal="center" vertical="center"/>
    </xf>
    <xf numFmtId="0" fontId="30" fillId="0" borderId="0" xfId="0" applyFont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>
      <alignment horizontal="center" vertical="center"/>
    </xf>
    <xf numFmtId="181" fontId="18" fillId="0" borderId="0" xfId="2" applyNumberFormat="1" applyFont="1" applyFill="1" applyAlignment="1" applyProtection="1">
      <alignment horizontal="center" vertical="center"/>
      <protection locked="0"/>
    </xf>
    <xf numFmtId="0" fontId="17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>
      <alignment vertical="center"/>
    </xf>
    <xf numFmtId="1" fontId="9" fillId="0" borderId="0" xfId="2" applyNumberFormat="1" applyFont="1" applyFill="1" applyAlignment="1" applyProtection="1">
      <alignment horizontal="center" vertical="center"/>
      <protection locked="0"/>
    </xf>
    <xf numFmtId="0" fontId="5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2" applyNumberFormat="1" applyFont="1" applyFill="1" applyBorder="1" applyAlignment="1" applyProtection="1">
      <alignment horizontal="center" vertical="center" shrinkToFit="1"/>
      <protection locked="0"/>
    </xf>
    <xf numFmtId="1" fontId="9" fillId="0" borderId="0" xfId="2" applyNumberFormat="1" applyFont="1" applyFill="1" applyAlignment="1">
      <alignment horizontal="center" vertical="center"/>
    </xf>
    <xf numFmtId="0" fontId="5" fillId="0" borderId="9" xfId="2" applyNumberFormat="1" applyFont="1" applyFill="1" applyBorder="1" applyAlignment="1" applyProtection="1">
      <alignment horizontal="center" vertical="center" wrapText="1"/>
    </xf>
    <xf numFmtId="0" fontId="25" fillId="0" borderId="0" xfId="0" applyNumberFormat="1" applyFont="1" applyFill="1">
      <alignment vertical="center"/>
    </xf>
    <xf numFmtId="0" fontId="0" fillId="0" borderId="0" xfId="0" applyNumberFormat="1" applyFill="1">
      <alignment vertical="center"/>
    </xf>
    <xf numFmtId="1" fontId="9" fillId="0" borderId="0" xfId="2" applyNumberFormat="1" applyFont="1" applyFill="1" applyAlignment="1" applyProtection="1">
      <alignment horizontal="left" vertical="center"/>
      <protection locked="0"/>
    </xf>
    <xf numFmtId="0" fontId="30" fillId="0" borderId="6" xfId="0" applyFont="1" applyFill="1" applyBorder="1" applyAlignment="1" applyProtection="1">
      <alignment horizontal="center" vertical="center"/>
      <protection locked="0"/>
    </xf>
    <xf numFmtId="0" fontId="30" fillId="0" borderId="3" xfId="0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Alignment="1"/>
    <xf numFmtId="0" fontId="5" fillId="5" borderId="29" xfId="2" applyNumberFormat="1" applyFont="1" applyFill="1" applyBorder="1" applyAlignment="1" applyProtection="1">
      <alignment horizontal="center" vertical="center" wrapText="1"/>
      <protection locked="0"/>
    </xf>
    <xf numFmtId="0" fontId="5" fillId="5" borderId="1" xfId="2" applyNumberFormat="1" applyFont="1" applyFill="1" applyBorder="1" applyAlignment="1" applyProtection="1">
      <alignment horizontal="center" vertical="center" shrinkToFit="1"/>
    </xf>
    <xf numFmtId="0" fontId="5" fillId="7" borderId="1" xfId="2" applyNumberFormat="1" applyFont="1" applyFill="1" applyBorder="1" applyAlignment="1" applyProtection="1">
      <alignment horizontal="center" vertical="center" shrinkToFit="1"/>
    </xf>
    <xf numFmtId="0" fontId="5" fillId="0" borderId="32" xfId="2" applyNumberFormat="1" applyFont="1" applyFill="1" applyBorder="1" applyAlignment="1" applyProtection="1">
      <alignment horizontal="left" vertical="center"/>
      <protection locked="0"/>
    </xf>
    <xf numFmtId="0" fontId="5" fillId="5" borderId="2" xfId="2" applyNumberFormat="1" applyFont="1" applyFill="1" applyBorder="1" applyAlignment="1" applyProtection="1">
      <alignment horizontal="center" vertical="center" shrinkToFit="1"/>
    </xf>
    <xf numFmtId="0" fontId="28" fillId="0" borderId="0" xfId="0" applyFont="1" applyAlignment="1">
      <alignment vertical="center"/>
    </xf>
    <xf numFmtId="0" fontId="27" fillId="0" borderId="0" xfId="0" applyFont="1">
      <alignment vertical="center"/>
    </xf>
    <xf numFmtId="0" fontId="27" fillId="0" borderId="0" xfId="0" applyFont="1" applyAlignment="1">
      <alignment vertical="center"/>
    </xf>
    <xf numFmtId="0" fontId="12" fillId="0" borderId="32" xfId="2" applyNumberFormat="1" applyFont="1" applyFill="1" applyBorder="1" applyAlignment="1" applyProtection="1">
      <alignment horizontal="left" vertical="center"/>
      <protection locked="0"/>
    </xf>
    <xf numFmtId="0" fontId="22" fillId="2" borderId="8" xfId="2" applyNumberFormat="1" applyFont="1" applyFill="1" applyBorder="1" applyAlignment="1" applyProtection="1">
      <alignment horizontal="center" vertical="center" shrinkToFit="1"/>
    </xf>
    <xf numFmtId="0" fontId="34" fillId="2" borderId="8" xfId="2" applyNumberFormat="1" applyFont="1" applyFill="1" applyBorder="1" applyAlignment="1" applyProtection="1">
      <alignment horizontal="center" vertical="center" shrinkToFit="1"/>
    </xf>
    <xf numFmtId="0" fontId="23" fillId="2" borderId="7" xfId="2" applyNumberFormat="1" applyFont="1" applyFill="1" applyBorder="1" applyAlignment="1" applyProtection="1">
      <alignment horizontal="center" vertical="center" shrinkToFit="1"/>
    </xf>
    <xf numFmtId="0" fontId="9" fillId="2" borderId="7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Border="1">
      <alignment vertical="center"/>
    </xf>
    <xf numFmtId="0" fontId="9" fillId="6" borderId="7" xfId="2" applyNumberFormat="1" applyFont="1" applyFill="1" applyBorder="1" applyAlignment="1" applyProtection="1">
      <alignment horizontal="center" vertical="center" wrapText="1"/>
      <protection locked="0"/>
    </xf>
    <xf numFmtId="0" fontId="27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35" fillId="2" borderId="8" xfId="2" applyNumberFormat="1" applyFont="1" applyFill="1" applyBorder="1" applyAlignment="1" applyProtection="1">
      <alignment horizontal="center" vertical="center" wrapText="1"/>
      <protection locked="0"/>
    </xf>
    <xf numFmtId="0" fontId="35" fillId="6" borderId="8" xfId="2" applyNumberFormat="1" applyFont="1" applyFill="1" applyBorder="1" applyAlignment="1" applyProtection="1">
      <alignment horizontal="center" vertical="center" wrapText="1"/>
      <protection locked="0"/>
    </xf>
    <xf numFmtId="0" fontId="35" fillId="2" borderId="8" xfId="2" applyNumberFormat="1" applyFont="1" applyFill="1" applyBorder="1" applyAlignment="1" applyProtection="1">
      <alignment horizontal="center" vertical="center" wrapText="1"/>
    </xf>
    <xf numFmtId="0" fontId="9" fillId="2" borderId="7" xfId="2" applyNumberFormat="1" applyFont="1" applyFill="1" applyBorder="1" applyAlignment="1" applyProtection="1">
      <alignment horizontal="center" vertical="center" wrapText="1"/>
    </xf>
    <xf numFmtId="1" fontId="9" fillId="0" borderId="0" xfId="2" applyNumberFormat="1" applyFont="1" applyFill="1" applyAlignment="1">
      <alignment horizontal="left" vertical="center"/>
    </xf>
    <xf numFmtId="0" fontId="37" fillId="0" borderId="0" xfId="0" applyFont="1">
      <alignment vertical="center"/>
    </xf>
    <xf numFmtId="14" fontId="38" fillId="0" borderId="8" xfId="2" applyNumberFormat="1" applyFont="1" applyBorder="1" applyAlignment="1">
      <alignment horizontal="center" vertical="center"/>
    </xf>
    <xf numFmtId="14" fontId="38" fillId="0" borderId="7" xfId="2" applyNumberFormat="1" applyFont="1" applyBorder="1" applyAlignment="1">
      <alignment horizontal="center" vertical="center"/>
    </xf>
    <xf numFmtId="0" fontId="0" fillId="0" borderId="2" xfId="0" applyBorder="1">
      <alignment vertical="center"/>
    </xf>
    <xf numFmtId="0" fontId="25" fillId="0" borderId="0" xfId="2" applyNumberFormat="1" applyFont="1" applyFill="1">
      <alignment vertical="center"/>
    </xf>
    <xf numFmtId="0" fontId="11" fillId="0" borderId="0" xfId="1" applyFont="1" applyFill="1" applyBorder="1" applyAlignment="1" applyProtection="1">
      <alignment horizontal="center" vertical="center" shrinkToFit="1"/>
    </xf>
    <xf numFmtId="20" fontId="5" fillId="4" borderId="35" xfId="2" applyNumberFormat="1" applyFont="1" applyFill="1" applyBorder="1" applyAlignment="1" applyProtection="1">
      <alignment horizontal="center" vertical="center"/>
      <protection locked="0"/>
    </xf>
    <xf numFmtId="0" fontId="11" fillId="0" borderId="33" xfId="1" applyNumberFormat="1" applyFont="1" applyBorder="1" applyAlignment="1">
      <alignment horizontal="center" vertical="center"/>
    </xf>
    <xf numFmtId="20" fontId="5" fillId="4" borderId="5" xfId="2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 applyFill="1">
      <alignment vertical="center"/>
    </xf>
    <xf numFmtId="0" fontId="21" fillId="0" borderId="0" xfId="2" applyNumberFormat="1" applyFont="1" applyFill="1">
      <alignment vertical="center"/>
    </xf>
    <xf numFmtId="0" fontId="19" fillId="0" borderId="0" xfId="2" applyNumberFormat="1" applyFont="1" applyProtection="1">
      <alignment vertical="center"/>
    </xf>
    <xf numFmtId="0" fontId="19" fillId="0" borderId="0" xfId="2" applyNumberFormat="1" applyFont="1" applyFill="1" applyProtection="1">
      <alignment vertical="center"/>
    </xf>
    <xf numFmtId="0" fontId="20" fillId="0" borderId="0" xfId="2" applyNumberFormat="1" applyFont="1" applyFill="1" applyAlignment="1">
      <alignment vertical="top"/>
    </xf>
    <xf numFmtId="0" fontId="19" fillId="0" borderId="0" xfId="2" applyNumberFormat="1" applyFont="1" applyFill="1" applyAlignment="1">
      <alignment vertical="top" wrapText="1"/>
    </xf>
    <xf numFmtId="176" fontId="19" fillId="0" borderId="0" xfId="2" applyNumberFormat="1" applyFont="1" applyFill="1" applyAlignment="1">
      <alignment horizontal="center" vertical="center"/>
    </xf>
    <xf numFmtId="179" fontId="19" fillId="0" borderId="0" xfId="2" applyNumberFormat="1" applyFont="1" applyFill="1" applyAlignment="1" applyProtection="1">
      <alignment horizontal="right" vertical="center"/>
    </xf>
    <xf numFmtId="0" fontId="39" fillId="0" borderId="0" xfId="1" applyFont="1">
      <alignment vertical="center"/>
    </xf>
    <xf numFmtId="182" fontId="22" fillId="0" borderId="0" xfId="1" applyNumberFormat="1" applyFont="1">
      <alignment vertical="center"/>
    </xf>
    <xf numFmtId="182" fontId="21" fillId="0" borderId="0" xfId="1" applyNumberFormat="1" applyFont="1">
      <alignment vertical="center"/>
    </xf>
    <xf numFmtId="0" fontId="1" fillId="0" borderId="0" xfId="1" applyProtection="1">
      <alignment vertical="center"/>
    </xf>
    <xf numFmtId="0" fontId="1" fillId="0" borderId="0" xfId="1" applyFill="1" applyProtection="1">
      <alignment vertical="center"/>
    </xf>
    <xf numFmtId="0" fontId="11" fillId="0" borderId="33" xfId="1" applyFont="1" applyFill="1" applyBorder="1" applyAlignment="1" applyProtection="1">
      <alignment horizontal="center" vertical="center" shrinkToFit="1"/>
    </xf>
    <xf numFmtId="0" fontId="12" fillId="0" borderId="0" xfId="1" applyFont="1" applyFill="1" applyBorder="1" applyAlignment="1" applyProtection="1">
      <alignment horizontal="center" vertical="center" shrinkToFit="1"/>
    </xf>
    <xf numFmtId="0" fontId="22" fillId="0" borderId="0" xfId="1" applyFont="1" applyAlignment="1">
      <alignment horizontal="left" vertical="top"/>
    </xf>
    <xf numFmtId="185" fontId="19" fillId="2" borderId="25" xfId="2" applyNumberFormat="1" applyFont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21" fillId="0" borderId="0" xfId="1" applyFont="1" applyAlignment="1">
      <alignment horizontal="left" vertical="top" wrapText="1"/>
    </xf>
    <xf numFmtId="0" fontId="22" fillId="0" borderId="0" xfId="1" applyFont="1" applyAlignment="1">
      <alignment horizontal="left" vertical="top" wrapText="1"/>
    </xf>
    <xf numFmtId="0" fontId="12" fillId="0" borderId="0" xfId="2" applyNumberFormat="1" applyFont="1" applyFill="1" applyBorder="1" applyAlignment="1" applyProtection="1">
      <alignment horizontal="center" vertical="center"/>
    </xf>
    <xf numFmtId="182" fontId="19" fillId="0" borderId="0" xfId="2" applyNumberFormat="1" applyFont="1" applyProtection="1">
      <alignment vertical="center"/>
    </xf>
    <xf numFmtId="49" fontId="1" fillId="0" borderId="44" xfId="1" applyNumberFormat="1" applyBorder="1" applyAlignment="1">
      <alignment horizontal="center" vertical="center"/>
    </xf>
    <xf numFmtId="187" fontId="1" fillId="0" borderId="44" xfId="1" applyNumberFormat="1" applyBorder="1" applyAlignment="1">
      <alignment horizontal="center" vertical="center" shrinkToFit="1"/>
    </xf>
    <xf numFmtId="0" fontId="11" fillId="0" borderId="0" xfId="1" applyFont="1" applyBorder="1" applyAlignment="1">
      <alignment horizontal="center" vertical="center"/>
    </xf>
    <xf numFmtId="0" fontId="6" fillId="0" borderId="0" xfId="1" applyFont="1" applyAlignment="1">
      <alignment vertical="top" wrapText="1"/>
    </xf>
    <xf numFmtId="49" fontId="1" fillId="0" borderId="46" xfId="1" applyNumberFormat="1" applyBorder="1" applyAlignment="1">
      <alignment horizontal="center" vertical="center"/>
    </xf>
    <xf numFmtId="187" fontId="1" fillId="0" borderId="46" xfId="1" applyNumberFormat="1" applyBorder="1" applyAlignment="1">
      <alignment horizontal="center" vertical="center" shrinkToFit="1"/>
    </xf>
    <xf numFmtId="0" fontId="26" fillId="0" borderId="49" xfId="1" applyFont="1" applyFill="1" applyBorder="1" applyAlignment="1" applyProtection="1">
      <alignment horizontal="center" vertical="center"/>
    </xf>
    <xf numFmtId="0" fontId="26" fillId="0" borderId="49" xfId="1" applyFont="1" applyFill="1" applyBorder="1" applyProtection="1">
      <alignment vertical="center"/>
    </xf>
    <xf numFmtId="188" fontId="26" fillId="0" borderId="49" xfId="1" applyNumberFormat="1" applyFont="1" applyFill="1" applyBorder="1" applyAlignment="1" applyProtection="1">
      <alignment horizontal="center" vertical="center"/>
    </xf>
    <xf numFmtId="0" fontId="20" fillId="0" borderId="0" xfId="1" applyFont="1" applyBorder="1" applyProtection="1">
      <alignment vertical="center"/>
    </xf>
    <xf numFmtId="0" fontId="26" fillId="0" borderId="0" xfId="1" applyFont="1" applyBorder="1" applyProtection="1">
      <alignment vertical="center"/>
    </xf>
    <xf numFmtId="0" fontId="12" fillId="0" borderId="0" xfId="1" applyFont="1" applyAlignment="1">
      <alignment horizontal="left" vertical="top"/>
    </xf>
    <xf numFmtId="49" fontId="1" fillId="0" borderId="50" xfId="1" applyNumberFormat="1" applyBorder="1" applyAlignment="1">
      <alignment horizontal="center" vertical="center"/>
    </xf>
    <xf numFmtId="187" fontId="1" fillId="0" borderId="50" xfId="1" applyNumberFormat="1" applyBorder="1" applyAlignment="1">
      <alignment horizontal="center" vertical="center" shrinkToFit="1"/>
    </xf>
    <xf numFmtId="0" fontId="24" fillId="0" borderId="0" xfId="2" applyFont="1" applyFill="1" applyAlignment="1" applyProtection="1">
      <alignment horizontal="center" vertical="center"/>
    </xf>
    <xf numFmtId="0" fontId="21" fillId="0" borderId="0" xfId="2" applyFont="1" applyFill="1" applyAlignment="1">
      <alignment horizontal="center" vertical="center"/>
    </xf>
    <xf numFmtId="0" fontId="22" fillId="0" borderId="0" xfId="1" applyNumberFormat="1" applyFont="1">
      <alignment vertical="center"/>
    </xf>
    <xf numFmtId="0" fontId="22" fillId="0" borderId="0" xfId="1" applyNumberFormat="1" applyFont="1" applyProtection="1">
      <alignment vertical="center"/>
    </xf>
    <xf numFmtId="0" fontId="22" fillId="0" borderId="0" xfId="1" applyNumberFormat="1" applyFont="1" applyFill="1" applyProtection="1">
      <alignment vertical="center"/>
    </xf>
    <xf numFmtId="185" fontId="36" fillId="0" borderId="0" xfId="1" applyNumberFormat="1" applyFont="1" applyFill="1" applyBorder="1" applyAlignment="1" applyProtection="1">
      <alignment horizontal="center" vertical="center"/>
    </xf>
    <xf numFmtId="189" fontId="36" fillId="0" borderId="0" xfId="1" applyNumberFormat="1" applyFont="1" applyFill="1" applyBorder="1" applyAlignment="1" applyProtection="1">
      <alignment horizontal="center" vertical="center"/>
    </xf>
    <xf numFmtId="0" fontId="25" fillId="0" borderId="0" xfId="2" applyNumberFormat="1" applyFont="1" applyBorder="1" applyAlignment="1">
      <alignment horizontal="left" vertical="center"/>
    </xf>
    <xf numFmtId="0" fontId="21" fillId="0" borderId="0" xfId="1" applyNumberFormat="1" applyFont="1" applyFill="1">
      <alignment vertical="center"/>
    </xf>
    <xf numFmtId="0" fontId="22" fillId="0" borderId="0" xfId="1" applyNumberFormat="1" applyFont="1" applyFill="1">
      <alignment vertical="center"/>
    </xf>
    <xf numFmtId="0" fontId="22" fillId="0" borderId="0" xfId="1" applyFont="1" applyProtection="1">
      <alignment vertical="center"/>
    </xf>
    <xf numFmtId="0" fontId="22" fillId="0" borderId="0" xfId="1" applyFont="1" applyFill="1" applyProtection="1">
      <alignment vertical="center"/>
    </xf>
    <xf numFmtId="185" fontId="19" fillId="2" borderId="51" xfId="2" applyNumberFormat="1" applyFont="1" applyFill="1" applyBorder="1" applyAlignment="1">
      <alignment horizontal="center" vertical="center"/>
    </xf>
    <xf numFmtId="190" fontId="22" fillId="0" borderId="52" xfId="2" applyNumberFormat="1" applyFont="1" applyFill="1" applyBorder="1" applyAlignment="1">
      <alignment horizontal="center" vertical="center" shrinkToFit="1"/>
    </xf>
    <xf numFmtId="190" fontId="22" fillId="0" borderId="53" xfId="1" applyNumberFormat="1" applyFont="1" applyBorder="1" applyAlignment="1">
      <alignment vertical="center" shrinkToFit="1"/>
    </xf>
    <xf numFmtId="190" fontId="22" fillId="0" borderId="54" xfId="1" applyNumberFormat="1" applyFont="1" applyBorder="1" applyAlignment="1">
      <alignment vertical="center" shrinkToFit="1"/>
    </xf>
    <xf numFmtId="190" fontId="22" fillId="0" borderId="0" xfId="1" applyNumberFormat="1" applyFont="1">
      <alignment vertical="center"/>
    </xf>
    <xf numFmtId="185" fontId="19" fillId="2" borderId="50" xfId="2" applyNumberFormat="1" applyFont="1" applyFill="1" applyBorder="1" applyAlignment="1">
      <alignment horizontal="center" vertical="center"/>
    </xf>
    <xf numFmtId="14" fontId="36" fillId="0" borderId="55" xfId="2" applyNumberFormat="1" applyFont="1" applyBorder="1" applyAlignment="1">
      <alignment horizontal="center" vertical="center"/>
    </xf>
    <xf numFmtId="14" fontId="36" fillId="0" borderId="56" xfId="2" applyNumberFormat="1" applyFont="1" applyBorder="1" applyAlignment="1">
      <alignment horizontal="center" vertical="center"/>
    </xf>
    <xf numFmtId="14" fontId="36" fillId="0" borderId="57" xfId="2" applyNumberFormat="1" applyFont="1" applyBorder="1" applyAlignment="1">
      <alignment horizontal="center" vertical="center"/>
    </xf>
    <xf numFmtId="20" fontId="1" fillId="0" borderId="0" xfId="1" applyNumberFormat="1">
      <alignment vertical="center"/>
    </xf>
    <xf numFmtId="0" fontId="1" fillId="0" borderId="58" xfId="1" applyBorder="1" applyAlignment="1">
      <alignment horizontal="center" vertical="center"/>
    </xf>
    <xf numFmtId="0" fontId="1" fillId="0" borderId="59" xfId="1" applyBorder="1" applyAlignment="1">
      <alignment horizontal="center" vertical="center"/>
    </xf>
    <xf numFmtId="0" fontId="22" fillId="0" borderId="59" xfId="2" applyNumberFormat="1" applyFont="1" applyBorder="1" applyAlignment="1">
      <alignment horizontal="center" vertical="center"/>
    </xf>
    <xf numFmtId="0" fontId="22" fillId="0" borderId="60" xfId="2" applyNumberFormat="1" applyFont="1" applyBorder="1" applyAlignment="1">
      <alignment horizontal="center" vertical="center"/>
    </xf>
    <xf numFmtId="0" fontId="26" fillId="0" borderId="0" xfId="1" applyFont="1">
      <alignment vertical="center"/>
    </xf>
    <xf numFmtId="0" fontId="1" fillId="0" borderId="61" xfId="1" applyBorder="1" applyAlignment="1">
      <alignment horizontal="center" vertical="center"/>
    </xf>
    <xf numFmtId="0" fontId="1" fillId="0" borderId="62" xfId="1" applyBorder="1" applyAlignment="1">
      <alignment horizontal="center" vertical="center"/>
    </xf>
    <xf numFmtId="0" fontId="22" fillId="0" borderId="62" xfId="2" applyNumberFormat="1" applyFont="1" applyBorder="1" applyAlignment="1">
      <alignment horizontal="center" vertical="center"/>
    </xf>
    <xf numFmtId="0" fontId="22" fillId="0" borderId="63" xfId="2" applyNumberFormat="1" applyFont="1" applyBorder="1" applyAlignment="1">
      <alignment horizontal="center" vertical="center"/>
    </xf>
    <xf numFmtId="0" fontId="1" fillId="0" borderId="55" xfId="1" applyBorder="1" applyAlignment="1">
      <alignment horizontal="center" vertical="center"/>
    </xf>
    <xf numFmtId="0" fontId="1" fillId="0" borderId="56" xfId="1" applyBorder="1" applyAlignment="1">
      <alignment horizontal="center" vertical="center"/>
    </xf>
    <xf numFmtId="0" fontId="22" fillId="0" borderId="56" xfId="2" applyNumberFormat="1" applyFont="1" applyBorder="1" applyAlignment="1">
      <alignment horizontal="center" vertical="center"/>
    </xf>
    <xf numFmtId="0" fontId="22" fillId="0" borderId="57" xfId="2" applyNumberFormat="1" applyFont="1" applyBorder="1" applyAlignment="1">
      <alignment horizontal="center" vertical="center"/>
    </xf>
    <xf numFmtId="191" fontId="40" fillId="0" borderId="0" xfId="2" applyNumberFormat="1" applyFont="1" applyAlignment="1">
      <alignment horizontal="left" vertical="center" shrinkToFit="1"/>
    </xf>
    <xf numFmtId="0" fontId="24" fillId="0" borderId="0" xfId="2" applyFont="1" applyFill="1" applyAlignment="1">
      <alignment horizontal="center" vertical="center"/>
    </xf>
    <xf numFmtId="185" fontId="36" fillId="0" borderId="0" xfId="2" applyNumberFormat="1" applyFont="1" applyFill="1" applyBorder="1" applyAlignment="1" applyProtection="1">
      <alignment horizontal="center" vertical="center"/>
    </xf>
    <xf numFmtId="192" fontId="36" fillId="0" borderId="0" xfId="2" applyNumberFormat="1" applyFont="1" applyFill="1" applyBorder="1" applyAlignment="1" applyProtection="1">
      <alignment horizontal="center" vertical="center"/>
    </xf>
    <xf numFmtId="0" fontId="36" fillId="0" borderId="0" xfId="2" applyNumberFormat="1" applyFont="1" applyAlignment="1" applyProtection="1">
      <alignment horizontal="center" vertical="center"/>
    </xf>
    <xf numFmtId="0" fontId="6" fillId="0" borderId="0" xfId="1" applyFont="1" applyAlignment="1">
      <alignment horizontal="left" vertical="top"/>
    </xf>
    <xf numFmtId="185" fontId="25" fillId="0" borderId="0" xfId="2" applyNumberFormat="1" applyFont="1" applyAlignment="1" applyProtection="1">
      <alignment horizontal="center" vertical="center"/>
    </xf>
    <xf numFmtId="192" fontId="25" fillId="0" borderId="0" xfId="2" applyNumberFormat="1" applyFont="1" applyAlignment="1" applyProtection="1">
      <alignment horizontal="center" vertical="center"/>
    </xf>
    <xf numFmtId="185" fontId="25" fillId="0" borderId="0" xfId="2" applyNumberFormat="1" applyFont="1" applyProtection="1">
      <alignment vertical="center"/>
    </xf>
    <xf numFmtId="182" fontId="22" fillId="0" borderId="0" xfId="2" applyNumberFormat="1" applyFont="1" applyFill="1" applyBorder="1" applyAlignment="1" applyProtection="1">
      <alignment horizontal="center" vertical="center"/>
    </xf>
    <xf numFmtId="182" fontId="22" fillId="0" borderId="0" xfId="2" applyNumberFormat="1" applyFont="1" applyAlignment="1" applyProtection="1">
      <alignment horizontal="center" vertical="center"/>
    </xf>
    <xf numFmtId="182" fontId="26" fillId="0" borderId="0" xfId="2" applyNumberFormat="1" applyFont="1" applyAlignment="1" applyProtection="1">
      <alignment horizontal="center" vertical="center"/>
    </xf>
    <xf numFmtId="193" fontId="22" fillId="0" borderId="52" xfId="2" applyNumberFormat="1" applyFont="1" applyFill="1" applyBorder="1" applyAlignment="1">
      <alignment horizontal="center" vertical="center"/>
    </xf>
    <xf numFmtId="193" fontId="22" fillId="0" borderId="53" xfId="1" applyNumberFormat="1" applyFont="1" applyBorder="1" applyAlignment="1">
      <alignment horizontal="center" vertical="center"/>
    </xf>
    <xf numFmtId="193" fontId="22" fillId="0" borderId="54" xfId="1" applyNumberFormat="1" applyFont="1" applyBorder="1" applyAlignment="1">
      <alignment horizontal="center" vertical="center"/>
    </xf>
    <xf numFmtId="185" fontId="19" fillId="2" borderId="51" xfId="2" applyNumberFormat="1" applyFont="1" applyFill="1" applyBorder="1" applyAlignment="1" applyProtection="1">
      <alignment horizontal="center" vertical="center"/>
    </xf>
    <xf numFmtId="193" fontId="22" fillId="0" borderId="52" xfId="2" applyNumberFormat="1" applyFont="1" applyFill="1" applyBorder="1" applyAlignment="1" applyProtection="1">
      <alignment horizontal="center" vertical="center"/>
    </xf>
    <xf numFmtId="193" fontId="22" fillId="0" borderId="53" xfId="1" applyNumberFormat="1" applyFont="1" applyBorder="1" applyAlignment="1" applyProtection="1">
      <alignment horizontal="center" vertical="center"/>
    </xf>
    <xf numFmtId="193" fontId="22" fillId="0" borderId="54" xfId="1" applyNumberFormat="1" applyFont="1" applyBorder="1" applyAlignment="1" applyProtection="1">
      <alignment horizontal="center" vertical="center"/>
    </xf>
    <xf numFmtId="185" fontId="19" fillId="2" borderId="50" xfId="2" applyNumberFormat="1" applyFont="1" applyFill="1" applyBorder="1" applyAlignment="1" applyProtection="1">
      <alignment horizontal="center" vertical="center"/>
    </xf>
    <xf numFmtId="14" fontId="36" fillId="0" borderId="55" xfId="2" applyNumberFormat="1" applyFont="1" applyBorder="1" applyAlignment="1" applyProtection="1">
      <alignment horizontal="center" vertical="center"/>
    </xf>
    <xf numFmtId="14" fontId="36" fillId="0" borderId="56" xfId="2" applyNumberFormat="1" applyFont="1" applyBorder="1" applyAlignment="1" applyProtection="1">
      <alignment horizontal="center" vertical="center"/>
    </xf>
    <xf numFmtId="14" fontId="36" fillId="0" borderId="57" xfId="2" applyNumberFormat="1" applyFont="1" applyBorder="1" applyAlignment="1" applyProtection="1">
      <alignment horizontal="center" vertical="center"/>
    </xf>
    <xf numFmtId="0" fontId="1" fillId="0" borderId="9" xfId="1" applyBorder="1" applyAlignment="1" applyProtection="1">
      <alignment horizontal="center" vertical="center"/>
      <protection locked="0"/>
    </xf>
    <xf numFmtId="0" fontId="1" fillId="0" borderId="8" xfId="1" applyBorder="1" applyAlignment="1" applyProtection="1">
      <alignment horizontal="center" vertical="center"/>
      <protection locked="0"/>
    </xf>
    <xf numFmtId="0" fontId="22" fillId="0" borderId="8" xfId="2" applyNumberFormat="1" applyFont="1" applyBorder="1" applyAlignment="1" applyProtection="1">
      <alignment horizontal="center" vertical="center"/>
      <protection locked="0"/>
    </xf>
    <xf numFmtId="0" fontId="22" fillId="0" borderId="7" xfId="2" applyNumberFormat="1" applyFont="1" applyBorder="1" applyAlignment="1" applyProtection="1">
      <alignment horizontal="center" vertical="center"/>
      <protection locked="0"/>
    </xf>
    <xf numFmtId="49" fontId="1" fillId="0" borderId="44" xfId="1" applyNumberFormat="1" applyBorder="1" applyAlignment="1" applyProtection="1">
      <alignment horizontal="center" vertical="center"/>
    </xf>
    <xf numFmtId="0" fontId="1" fillId="0" borderId="9" xfId="1" applyBorder="1" applyAlignment="1" applyProtection="1">
      <alignment horizontal="center" vertical="center"/>
    </xf>
    <xf numFmtId="0" fontId="1" fillId="0" borderId="8" xfId="1" applyBorder="1" applyAlignment="1" applyProtection="1">
      <alignment horizontal="center" vertical="center"/>
    </xf>
    <xf numFmtId="0" fontId="22" fillId="0" borderId="8" xfId="2" applyNumberFormat="1" applyFont="1" applyBorder="1" applyAlignment="1" applyProtection="1">
      <alignment horizontal="center" vertical="center"/>
    </xf>
    <xf numFmtId="0" fontId="22" fillId="0" borderId="7" xfId="2" applyNumberFormat="1" applyFont="1" applyBorder="1" applyAlignment="1" applyProtection="1">
      <alignment horizontal="center" vertical="center"/>
    </xf>
    <xf numFmtId="0" fontId="1" fillId="0" borderId="6" xfId="1" applyBorder="1" applyAlignment="1" applyProtection="1">
      <alignment horizontal="center" vertical="center"/>
      <protection locked="0"/>
    </xf>
    <xf numFmtId="0" fontId="1" fillId="0" borderId="5" xfId="1" applyBorder="1" applyAlignment="1" applyProtection="1">
      <alignment horizontal="center" vertical="center"/>
      <protection locked="0"/>
    </xf>
    <xf numFmtId="49" fontId="1" fillId="0" borderId="46" xfId="1" applyNumberFormat="1" applyBorder="1" applyAlignment="1" applyProtection="1">
      <alignment horizontal="center" vertical="center"/>
    </xf>
    <xf numFmtId="0" fontId="1" fillId="0" borderId="6" xfId="1" applyBorder="1" applyAlignment="1" applyProtection="1">
      <alignment horizontal="center" vertical="center"/>
    </xf>
    <xf numFmtId="0" fontId="1" fillId="0" borderId="5" xfId="1" applyBorder="1" applyAlignment="1" applyProtection="1">
      <alignment horizontal="center" vertical="center"/>
    </xf>
    <xf numFmtId="0" fontId="22" fillId="0" borderId="5" xfId="2" applyNumberFormat="1" applyFont="1" applyBorder="1" applyAlignment="1" applyProtection="1">
      <alignment horizontal="center" vertical="center"/>
    </xf>
    <xf numFmtId="0" fontId="22" fillId="0" borderId="4" xfId="2" applyNumberFormat="1" applyFont="1" applyBorder="1" applyAlignment="1" applyProtection="1">
      <alignment horizontal="center" vertical="center"/>
    </xf>
    <xf numFmtId="0" fontId="1" fillId="0" borderId="3" xfId="1" applyBorder="1" applyAlignment="1" applyProtection="1">
      <alignment horizontal="center" vertical="center"/>
      <protection locked="0"/>
    </xf>
    <xf numFmtId="0" fontId="1" fillId="0" borderId="2" xfId="1" applyBorder="1" applyAlignment="1" applyProtection="1">
      <alignment horizontal="center" vertical="center"/>
      <protection locked="0"/>
    </xf>
    <xf numFmtId="0" fontId="22" fillId="0" borderId="2" xfId="2" applyNumberFormat="1" applyFont="1" applyBorder="1" applyAlignment="1" applyProtection="1">
      <alignment horizontal="center" vertical="center"/>
      <protection locked="0"/>
    </xf>
    <xf numFmtId="0" fontId="22" fillId="0" borderId="1" xfId="2" applyNumberFormat="1" applyFont="1" applyBorder="1" applyAlignment="1" applyProtection="1">
      <alignment horizontal="center" vertical="center"/>
      <protection locked="0"/>
    </xf>
    <xf numFmtId="49" fontId="1" fillId="0" borderId="50" xfId="1" applyNumberFormat="1" applyBorder="1" applyAlignment="1" applyProtection="1">
      <alignment horizontal="center" vertical="center"/>
    </xf>
    <xf numFmtId="0" fontId="1" fillId="0" borderId="3" xfId="1" applyBorder="1" applyAlignment="1" applyProtection="1">
      <alignment horizontal="center" vertical="center"/>
    </xf>
    <xf numFmtId="0" fontId="1" fillId="0" borderId="2" xfId="1" applyBorder="1" applyAlignment="1" applyProtection="1">
      <alignment horizontal="center" vertical="center"/>
    </xf>
    <xf numFmtId="0" fontId="22" fillId="0" borderId="2" xfId="2" applyNumberFormat="1" applyFont="1" applyBorder="1" applyAlignment="1" applyProtection="1">
      <alignment horizontal="center" vertical="center"/>
    </xf>
    <xf numFmtId="0" fontId="22" fillId="0" borderId="1" xfId="2" applyNumberFormat="1" applyFont="1" applyBorder="1" applyAlignment="1" applyProtection="1">
      <alignment horizontal="center" vertical="center"/>
    </xf>
    <xf numFmtId="0" fontId="24" fillId="0" borderId="0" xfId="1" applyFont="1">
      <alignment vertical="center"/>
    </xf>
    <xf numFmtId="0" fontId="5" fillId="0" borderId="0" xfId="2" applyNumberFormat="1" applyFont="1" applyBorder="1">
      <alignment vertical="center"/>
    </xf>
    <xf numFmtId="0" fontId="31" fillId="0" borderId="0" xfId="1" applyFont="1" applyFill="1" applyBorder="1" applyAlignment="1" applyProtection="1">
      <alignment vertical="center" shrinkToFit="1"/>
    </xf>
    <xf numFmtId="0" fontId="19" fillId="0" borderId="0" xfId="2" applyNumberFormat="1" applyFont="1" applyBorder="1">
      <alignment vertical="center"/>
    </xf>
    <xf numFmtId="189" fontId="22" fillId="0" borderId="0" xfId="2" applyNumberFormat="1" applyFont="1" applyFill="1" applyBorder="1" applyAlignment="1" applyProtection="1">
      <alignment horizontal="center" vertical="center" shrinkToFit="1"/>
    </xf>
    <xf numFmtId="0" fontId="1" fillId="0" borderId="0" xfId="1" applyBorder="1">
      <alignment vertical="center"/>
    </xf>
    <xf numFmtId="0" fontId="39" fillId="0" borderId="0" xfId="1" applyFont="1" applyProtection="1">
      <alignment vertical="center"/>
    </xf>
    <xf numFmtId="185" fontId="19" fillId="2" borderId="9" xfId="2" applyNumberFormat="1" applyFont="1" applyFill="1" applyBorder="1" applyAlignment="1">
      <alignment horizontal="center" vertical="center"/>
    </xf>
    <xf numFmtId="193" fontId="22" fillId="0" borderId="8" xfId="2" applyNumberFormat="1" applyFont="1" applyFill="1" applyBorder="1" applyAlignment="1">
      <alignment horizontal="center" vertical="center"/>
    </xf>
    <xf numFmtId="193" fontId="22" fillId="0" borderId="8" xfId="1" applyNumberFormat="1" applyFont="1" applyBorder="1" applyAlignment="1">
      <alignment horizontal="center" vertical="center"/>
    </xf>
    <xf numFmtId="185" fontId="19" fillId="2" borderId="6" xfId="2" applyNumberFormat="1" applyFont="1" applyFill="1" applyBorder="1" applyAlignment="1">
      <alignment horizontal="center" vertical="center"/>
    </xf>
    <xf numFmtId="14" fontId="36" fillId="0" borderId="5" xfId="2" applyNumberFormat="1" applyFont="1" applyBorder="1" applyAlignment="1">
      <alignment horizontal="center" vertical="center"/>
    </xf>
    <xf numFmtId="49" fontId="1" fillId="0" borderId="6" xfId="1" applyNumberFormat="1" applyBorder="1" applyAlignment="1">
      <alignment horizontal="center" vertical="center"/>
    </xf>
    <xf numFmtId="0" fontId="1" fillId="0" borderId="5" xfId="1" applyNumberFormat="1" applyBorder="1" applyAlignment="1" applyProtection="1">
      <alignment horizontal="center" vertical="center" shrinkToFit="1"/>
      <protection locked="0"/>
    </xf>
    <xf numFmtId="0" fontId="22" fillId="0" borderId="5" xfId="2" applyNumberFormat="1" applyFont="1" applyBorder="1" applyAlignment="1" applyProtection="1">
      <alignment horizontal="center" vertical="center" shrinkToFit="1"/>
      <protection locked="0"/>
    </xf>
    <xf numFmtId="187" fontId="1" fillId="0" borderId="4" xfId="1" applyNumberFormat="1" applyBorder="1" applyAlignment="1">
      <alignment horizontal="center" vertical="center" shrinkToFit="1"/>
    </xf>
    <xf numFmtId="0" fontId="19" fillId="0" borderId="6" xfId="2" applyNumberFormat="1" applyFont="1" applyBorder="1" applyAlignment="1">
      <alignment horizontal="center" vertical="center"/>
    </xf>
    <xf numFmtId="195" fontId="19" fillId="0" borderId="4" xfId="2" applyNumberFormat="1" applyFont="1" applyBorder="1" applyAlignment="1">
      <alignment horizontal="center" vertical="center"/>
    </xf>
    <xf numFmtId="0" fontId="1" fillId="0" borderId="58" xfId="1" applyNumberFormat="1" applyBorder="1" applyAlignment="1" applyProtection="1">
      <alignment horizontal="center" vertical="center" shrinkToFit="1"/>
    </xf>
    <xf numFmtId="0" fontId="1" fillId="0" borderId="59" xfId="1" applyNumberFormat="1" applyBorder="1" applyAlignment="1" applyProtection="1">
      <alignment horizontal="center" vertical="center" shrinkToFit="1"/>
    </xf>
    <xf numFmtId="0" fontId="22" fillId="0" borderId="59" xfId="2" applyNumberFormat="1" applyFont="1" applyBorder="1" applyAlignment="1" applyProtection="1">
      <alignment horizontal="center" vertical="center" shrinkToFit="1"/>
    </xf>
    <xf numFmtId="0" fontId="22" fillId="0" borderId="60" xfId="2" applyNumberFormat="1" applyFont="1" applyBorder="1" applyAlignment="1" applyProtection="1">
      <alignment horizontal="center" vertical="center" shrinkToFit="1"/>
    </xf>
    <xf numFmtId="0" fontId="1" fillId="0" borderId="61" xfId="1" applyNumberFormat="1" applyBorder="1" applyAlignment="1" applyProtection="1">
      <alignment horizontal="center" vertical="center" shrinkToFit="1"/>
    </xf>
    <xf numFmtId="0" fontId="1" fillId="0" borderId="62" xfId="1" applyNumberFormat="1" applyBorder="1" applyAlignment="1" applyProtection="1">
      <alignment horizontal="center" vertical="center" shrinkToFit="1"/>
    </xf>
    <xf numFmtId="0" fontId="22" fillId="0" borderId="62" xfId="2" applyNumberFormat="1" applyFont="1" applyBorder="1" applyAlignment="1" applyProtection="1">
      <alignment horizontal="center" vertical="center" shrinkToFit="1"/>
    </xf>
    <xf numFmtId="0" fontId="22" fillId="0" borderId="63" xfId="2" applyNumberFormat="1" applyFont="1" applyBorder="1" applyAlignment="1" applyProtection="1">
      <alignment horizontal="center" vertical="center" shrinkToFit="1"/>
    </xf>
    <xf numFmtId="0" fontId="19" fillId="0" borderId="3" xfId="2" applyNumberFormat="1" applyFont="1" applyBorder="1" applyAlignment="1">
      <alignment horizontal="center" vertical="center"/>
    </xf>
    <xf numFmtId="195" fontId="19" fillId="0" borderId="1" xfId="2" applyNumberFormat="1" applyFont="1" applyBorder="1" applyAlignment="1">
      <alignment horizontal="center" vertical="center"/>
    </xf>
    <xf numFmtId="49" fontId="1" fillId="0" borderId="3" xfId="1" applyNumberFormat="1" applyBorder="1" applyAlignment="1">
      <alignment horizontal="center" vertical="center"/>
    </xf>
    <xf numFmtId="0" fontId="1" fillId="0" borderId="2" xfId="1" applyNumberFormat="1" applyBorder="1" applyAlignment="1" applyProtection="1">
      <alignment horizontal="center" vertical="center" shrinkToFit="1"/>
      <protection locked="0"/>
    </xf>
    <xf numFmtId="0" fontId="22" fillId="0" borderId="2" xfId="2" applyNumberFormat="1" applyFont="1" applyBorder="1" applyAlignment="1" applyProtection="1">
      <alignment horizontal="center" vertical="center" shrinkToFit="1"/>
      <protection locked="0"/>
    </xf>
    <xf numFmtId="187" fontId="1" fillId="0" borderId="1" xfId="1" applyNumberFormat="1" applyBorder="1" applyAlignment="1">
      <alignment horizontal="center" vertical="center" shrinkToFit="1"/>
    </xf>
    <xf numFmtId="0" fontId="1" fillId="0" borderId="55" xfId="1" applyNumberFormat="1" applyBorder="1" applyAlignment="1" applyProtection="1">
      <alignment horizontal="center" vertical="center" shrinkToFit="1"/>
    </xf>
    <xf numFmtId="0" fontId="1" fillId="0" borderId="56" xfId="1" applyNumberFormat="1" applyBorder="1" applyAlignment="1" applyProtection="1">
      <alignment horizontal="center" vertical="center" shrinkToFit="1"/>
    </xf>
    <xf numFmtId="0" fontId="22" fillId="0" borderId="56" xfId="2" applyNumberFormat="1" applyFont="1" applyBorder="1" applyAlignment="1" applyProtection="1">
      <alignment horizontal="center" vertical="center" shrinkToFit="1"/>
    </xf>
    <xf numFmtId="0" fontId="22" fillId="0" borderId="57" xfId="2" applyNumberFormat="1" applyFont="1" applyBorder="1" applyAlignment="1" applyProtection="1">
      <alignment horizontal="center" vertical="center" shrinkToFit="1"/>
    </xf>
    <xf numFmtId="0" fontId="36" fillId="0" borderId="0" xfId="1" applyFont="1">
      <alignment vertical="center"/>
    </xf>
    <xf numFmtId="0" fontId="1" fillId="0" borderId="0" xfId="1" applyFont="1">
      <alignment vertical="center"/>
    </xf>
    <xf numFmtId="185" fontId="19" fillId="0" borderId="51" xfId="2" applyNumberFormat="1" applyFont="1" applyFill="1" applyBorder="1" applyAlignment="1">
      <alignment horizontal="center" vertical="center"/>
    </xf>
    <xf numFmtId="185" fontId="19" fillId="0" borderId="50" xfId="2" applyNumberFormat="1" applyFont="1" applyFill="1" applyBorder="1" applyAlignment="1">
      <alignment horizontal="center" vertical="center"/>
    </xf>
    <xf numFmtId="185" fontId="1" fillId="0" borderId="44" xfId="1" applyNumberFormat="1" applyBorder="1" applyAlignment="1">
      <alignment horizontal="center" vertical="center"/>
    </xf>
    <xf numFmtId="0" fontId="1" fillId="0" borderId="44" xfId="1" applyNumberFormat="1" applyBorder="1" applyAlignment="1">
      <alignment horizontal="center" vertical="center"/>
    </xf>
    <xf numFmtId="0" fontId="1" fillId="2" borderId="44" xfId="1" applyNumberFormat="1" applyFill="1" applyBorder="1" applyAlignment="1">
      <alignment horizontal="center" vertical="center"/>
    </xf>
    <xf numFmtId="185" fontId="1" fillId="0" borderId="46" xfId="1" applyNumberFormat="1" applyBorder="1" applyAlignment="1">
      <alignment horizontal="center" vertical="center"/>
    </xf>
    <xf numFmtId="0" fontId="1" fillId="0" borderId="46" xfId="1" applyNumberFormat="1" applyBorder="1" applyAlignment="1">
      <alignment horizontal="center" vertical="center"/>
    </xf>
    <xf numFmtId="0" fontId="1" fillId="2" borderId="46" xfId="1" applyNumberFormat="1" applyFill="1" applyBorder="1" applyAlignment="1">
      <alignment horizontal="center" vertical="center"/>
    </xf>
    <xf numFmtId="185" fontId="1" fillId="0" borderId="50" xfId="1" applyNumberFormat="1" applyBorder="1" applyAlignment="1">
      <alignment horizontal="center" vertical="center"/>
    </xf>
    <xf numFmtId="0" fontId="1" fillId="0" borderId="50" xfId="1" applyNumberFormat="1" applyBorder="1" applyAlignment="1">
      <alignment horizontal="center" vertical="center"/>
    </xf>
    <xf numFmtId="0" fontId="1" fillId="2" borderId="50" xfId="1" applyNumberFormat="1" applyFill="1" applyBorder="1" applyAlignment="1">
      <alignment horizontal="center" vertical="center"/>
    </xf>
    <xf numFmtId="0" fontId="20" fillId="0" borderId="0" xfId="2" applyNumberFormat="1" applyFont="1" applyProtection="1">
      <alignment vertical="center"/>
    </xf>
    <xf numFmtId="0" fontId="20" fillId="0" borderId="0" xfId="2" applyFont="1" applyFill="1" applyAlignment="1" applyProtection="1">
      <alignment horizontal="center" vertical="center"/>
    </xf>
    <xf numFmtId="0" fontId="26" fillId="0" borderId="0" xfId="2" applyNumberFormat="1" applyFont="1">
      <alignment vertical="center"/>
    </xf>
    <xf numFmtId="0" fontId="20" fillId="0" borderId="0" xfId="2" applyFont="1" applyFill="1" applyAlignment="1">
      <alignment horizontal="center" vertical="center"/>
    </xf>
    <xf numFmtId="0" fontId="41" fillId="0" borderId="0" xfId="1" applyFont="1">
      <alignment vertical="center"/>
    </xf>
    <xf numFmtId="0" fontId="21" fillId="0" borderId="0" xfId="2" applyNumberFormat="1" applyFont="1">
      <alignment vertical="center"/>
    </xf>
    <xf numFmtId="0" fontId="19" fillId="4" borderId="26" xfId="2" applyFont="1" applyFill="1" applyBorder="1" applyAlignment="1" applyProtection="1">
      <alignment horizontal="center" vertical="center"/>
      <protection locked="0"/>
    </xf>
    <xf numFmtId="0" fontId="19" fillId="4" borderId="22" xfId="1" applyFont="1" applyFill="1" applyBorder="1" applyAlignment="1" applyProtection="1">
      <alignment horizontal="center" vertical="center"/>
      <protection locked="0"/>
    </xf>
    <xf numFmtId="0" fontId="19" fillId="4" borderId="22" xfId="2" applyFont="1" applyFill="1" applyBorder="1" applyAlignment="1" applyProtection="1">
      <alignment horizontal="center" vertical="center"/>
      <protection locked="0"/>
    </xf>
    <xf numFmtId="0" fontId="19" fillId="4" borderId="23" xfId="1" applyFont="1" applyFill="1" applyBorder="1" applyAlignment="1" applyProtection="1">
      <alignment horizontal="center" vertical="center"/>
      <protection locked="0"/>
    </xf>
    <xf numFmtId="0" fontId="19" fillId="4" borderId="24" xfId="2" applyFont="1" applyFill="1" applyBorder="1" applyAlignment="1" applyProtection="1">
      <alignment horizontal="center" vertical="center"/>
      <protection locked="0"/>
    </xf>
    <xf numFmtId="0" fontId="25" fillId="9" borderId="6" xfId="2" applyFont="1" applyFill="1" applyBorder="1" applyAlignment="1">
      <alignment horizontal="center" vertical="center" shrinkToFit="1"/>
    </xf>
    <xf numFmtId="0" fontId="25" fillId="9" borderId="5" xfId="2" applyFont="1" applyFill="1" applyBorder="1" applyAlignment="1">
      <alignment horizontal="center" vertical="center" shrinkToFit="1"/>
    </xf>
    <xf numFmtId="0" fontId="25" fillId="9" borderId="4" xfId="2" applyFont="1" applyFill="1" applyBorder="1" applyAlignment="1">
      <alignment horizontal="center" vertical="center" shrinkToFit="1"/>
    </xf>
    <xf numFmtId="180" fontId="12" fillId="0" borderId="0" xfId="2" applyNumberFormat="1" applyFont="1" applyAlignment="1">
      <alignment horizontal="left" vertical="center"/>
    </xf>
    <xf numFmtId="0" fontId="5" fillId="0" borderId="0" xfId="2" applyFont="1">
      <alignment vertical="center"/>
    </xf>
    <xf numFmtId="179" fontId="43" fillId="0" borderId="0" xfId="2" applyNumberFormat="1" applyFont="1" applyAlignment="1">
      <alignment horizontal="right" vertical="center"/>
    </xf>
    <xf numFmtId="178" fontId="43" fillId="0" borderId="0" xfId="2" applyNumberFormat="1" applyFont="1" applyAlignment="1">
      <alignment horizontal="left" vertical="center"/>
    </xf>
    <xf numFmtId="177" fontId="43" fillId="0" borderId="0" xfId="2" applyNumberFormat="1" applyFont="1" applyAlignment="1">
      <alignment horizontal="right" vertical="center"/>
    </xf>
    <xf numFmtId="0" fontId="19" fillId="0" borderId="5" xfId="2" applyFont="1" applyBorder="1" applyAlignment="1" applyProtection="1">
      <alignment horizontal="center" vertical="center" wrapText="1"/>
      <protection locked="0"/>
    </xf>
    <xf numFmtId="0" fontId="19" fillId="0" borderId="4" xfId="2" applyFont="1" applyBorder="1" applyAlignment="1" applyProtection="1">
      <alignment horizontal="center" vertical="center" wrapText="1"/>
      <protection locked="0"/>
    </xf>
    <xf numFmtId="186" fontId="19" fillId="0" borderId="0" xfId="2" applyNumberFormat="1" applyFont="1" applyAlignment="1">
      <alignment horizontal="center" vertical="center"/>
    </xf>
    <xf numFmtId="0" fontId="5" fillId="0" borderId="30" xfId="1" applyFont="1" applyBorder="1" applyAlignment="1">
      <alignment horizontal="center" vertical="center"/>
    </xf>
    <xf numFmtId="0" fontId="5" fillId="0" borderId="42" xfId="1" applyFont="1" applyBorder="1" applyAlignment="1">
      <alignment horizontal="center" vertical="center" shrinkToFit="1"/>
    </xf>
    <xf numFmtId="0" fontId="5" fillId="4" borderId="35" xfId="1" applyFont="1" applyFill="1" applyBorder="1" applyAlignment="1" applyProtection="1">
      <alignment horizontal="center" vertical="center"/>
      <protection locked="0"/>
    </xf>
    <xf numFmtId="0" fontId="5" fillId="0" borderId="35" xfId="1" applyFont="1" applyBorder="1" applyAlignment="1">
      <alignment horizontal="center" vertical="center"/>
    </xf>
    <xf numFmtId="0" fontId="1" fillId="0" borderId="43" xfId="1" applyBorder="1">
      <alignment vertical="center"/>
    </xf>
    <xf numFmtId="0" fontId="5" fillId="4" borderId="5" xfId="1" applyFont="1" applyFill="1" applyBorder="1" applyAlignment="1" applyProtection="1">
      <alignment horizontal="center" vertical="center"/>
      <protection locked="0"/>
    </xf>
    <xf numFmtId="0" fontId="5" fillId="0" borderId="5" xfId="1" applyFont="1" applyBorder="1" applyAlignment="1">
      <alignment horizontal="center" vertical="center"/>
    </xf>
    <xf numFmtId="0" fontId="5" fillId="4" borderId="2" xfId="1" applyFont="1" applyFill="1" applyBorder="1" applyAlignment="1" applyProtection="1">
      <alignment horizontal="center" vertical="center"/>
      <protection locked="0"/>
    </xf>
    <xf numFmtId="20" fontId="5" fillId="4" borderId="2" xfId="2" applyNumberFormat="1" applyFont="1" applyFill="1" applyBorder="1" applyAlignment="1" applyProtection="1">
      <alignment horizontal="center" vertical="center"/>
      <protection locked="0"/>
    </xf>
    <xf numFmtId="0" fontId="5" fillId="0" borderId="2" xfId="1" applyFont="1" applyBorder="1" applyAlignment="1">
      <alignment horizontal="center" vertical="center"/>
    </xf>
    <xf numFmtId="0" fontId="1" fillId="0" borderId="39" xfId="1" applyBorder="1">
      <alignment vertical="center"/>
    </xf>
    <xf numFmtId="0" fontId="19" fillId="0" borderId="0" xfId="2" applyFont="1">
      <alignment vertical="center"/>
    </xf>
    <xf numFmtId="182" fontId="19" fillId="0" borderId="0" xfId="2" applyNumberFormat="1" applyFont="1" applyAlignment="1">
      <alignment horizontal="center" vertical="center"/>
    </xf>
    <xf numFmtId="181" fontId="19" fillId="4" borderId="9" xfId="2" applyNumberFormat="1" applyFont="1" applyFill="1" applyBorder="1" applyAlignment="1" applyProtection="1">
      <alignment horizontal="center" vertical="center" shrinkToFit="1"/>
      <protection locked="0"/>
    </xf>
    <xf numFmtId="0" fontId="1" fillId="0" borderId="6" xfId="1" applyBorder="1" applyAlignment="1">
      <alignment horizontal="center" vertical="center" shrinkToFit="1"/>
    </xf>
    <xf numFmtId="0" fontId="1" fillId="0" borderId="5" xfId="1" applyBorder="1" applyAlignment="1">
      <alignment horizontal="center" vertical="center" shrinkToFit="1"/>
    </xf>
    <xf numFmtId="0" fontId="1" fillId="0" borderId="4" xfId="1" applyBorder="1" applyAlignment="1">
      <alignment horizontal="center" vertical="center" shrinkToFit="1"/>
    </xf>
    <xf numFmtId="49" fontId="1" fillId="0" borderId="6" xfId="1" applyNumberFormat="1" applyBorder="1" applyAlignment="1" applyProtection="1">
      <alignment horizontal="center" vertical="center" shrinkToFit="1"/>
      <protection locked="0"/>
    </xf>
    <xf numFmtId="186" fontId="19" fillId="0" borderId="0" xfId="1" applyNumberFormat="1" applyFont="1" applyAlignment="1">
      <alignment horizontal="center" vertical="center"/>
    </xf>
    <xf numFmtId="49" fontId="1" fillId="0" borderId="3" xfId="1" applyNumberFormat="1" applyBorder="1" applyAlignment="1" applyProtection="1">
      <alignment horizontal="center" vertical="center" shrinkToFit="1"/>
      <protection locked="0"/>
    </xf>
    <xf numFmtId="0" fontId="19" fillId="0" borderId="2" xfId="2" applyFont="1" applyBorder="1" applyAlignment="1" applyProtection="1">
      <alignment horizontal="center" vertical="center" wrapText="1"/>
      <protection locked="0"/>
    </xf>
    <xf numFmtId="0" fontId="19" fillId="0" borderId="1" xfId="2" applyFont="1" applyBorder="1" applyAlignment="1" applyProtection="1">
      <alignment horizontal="center" vertical="center" wrapText="1"/>
      <protection locked="0"/>
    </xf>
    <xf numFmtId="0" fontId="5" fillId="0" borderId="0" xfId="2" applyNumberFormat="1" applyFont="1" applyFill="1" applyBorder="1" applyAlignment="1" applyProtection="1">
      <alignment horizontal="left" vertical="center"/>
      <protection locked="0"/>
    </xf>
    <xf numFmtId="0" fontId="5" fillId="0" borderId="0" xfId="2" applyFont="1" applyAlignment="1" applyProtection="1">
      <alignment horizontal="left" vertical="center"/>
      <protection locked="0"/>
    </xf>
    <xf numFmtId="0" fontId="5" fillId="0" borderId="0" xfId="1" applyFont="1" applyAlignment="1">
      <alignment horizontal="center" vertical="center"/>
    </xf>
    <xf numFmtId="184" fontId="19" fillId="0" borderId="0" xfId="2" applyNumberFormat="1" applyFont="1" applyAlignment="1">
      <alignment horizontal="center" vertical="top" shrinkToFit="1"/>
    </xf>
    <xf numFmtId="0" fontId="1" fillId="10" borderId="38" xfId="1" applyFill="1" applyBorder="1" applyAlignment="1" applyProtection="1">
      <alignment horizontal="center" vertical="center"/>
      <protection locked="0"/>
    </xf>
    <xf numFmtId="0" fontId="1" fillId="10" borderId="43" xfId="1" applyFill="1" applyBorder="1" applyAlignment="1" applyProtection="1">
      <alignment horizontal="center" vertical="center"/>
      <protection locked="0"/>
    </xf>
    <xf numFmtId="0" fontId="1" fillId="10" borderId="48" xfId="1" applyFill="1" applyBorder="1" applyAlignment="1" applyProtection="1">
      <alignment horizontal="center" vertical="center"/>
      <protection locked="0"/>
    </xf>
    <xf numFmtId="196" fontId="19" fillId="0" borderId="0" xfId="2" applyNumberFormat="1" applyFont="1" applyAlignment="1">
      <alignment horizontal="center" vertical="center" shrinkToFit="1"/>
    </xf>
    <xf numFmtId="196" fontId="19" fillId="0" borderId="0" xfId="1" applyNumberFormat="1" applyFont="1" applyAlignment="1">
      <alignment horizontal="center" vertical="center" shrinkToFit="1"/>
    </xf>
    <xf numFmtId="0" fontId="0" fillId="0" borderId="0" xfId="2" applyFont="1" applyAlignment="1">
      <alignment vertical="top" wrapText="1"/>
    </xf>
    <xf numFmtId="0" fontId="5" fillId="11" borderId="35" xfId="2" applyFont="1" applyFill="1" applyBorder="1" applyAlignment="1" applyProtection="1">
      <alignment horizontal="center" vertical="center"/>
      <protection locked="0"/>
    </xf>
    <xf numFmtId="0" fontId="5" fillId="11" borderId="5" xfId="2" applyFont="1" applyFill="1" applyBorder="1" applyAlignment="1" applyProtection="1">
      <alignment horizontal="center" vertical="center"/>
      <protection locked="0"/>
    </xf>
    <xf numFmtId="0" fontId="5" fillId="11" borderId="2" xfId="2" applyFont="1" applyFill="1" applyBorder="1" applyAlignment="1" applyProtection="1">
      <alignment horizontal="center" vertical="center"/>
      <protection locked="0"/>
    </xf>
    <xf numFmtId="0" fontId="25" fillId="0" borderId="0" xfId="1" applyFont="1" applyAlignment="1">
      <alignment vertical="top"/>
    </xf>
    <xf numFmtId="0" fontId="19" fillId="0" borderId="0" xfId="1" applyFont="1">
      <alignment vertical="center"/>
    </xf>
    <xf numFmtId="185" fontId="19" fillId="6" borderId="9" xfId="2" applyNumberFormat="1" applyFont="1" applyFill="1" applyBorder="1" applyAlignment="1">
      <alignment horizontal="center" vertical="center"/>
    </xf>
    <xf numFmtId="185" fontId="19" fillId="6" borderId="8" xfId="2" applyNumberFormat="1" applyFont="1" applyFill="1" applyBorder="1" applyAlignment="1">
      <alignment horizontal="center" vertical="center"/>
    </xf>
    <xf numFmtId="185" fontId="19" fillId="6" borderId="7" xfId="2" applyNumberFormat="1" applyFont="1" applyFill="1" applyBorder="1" applyAlignment="1">
      <alignment horizontal="center" vertical="center"/>
    </xf>
    <xf numFmtId="187" fontId="1" fillId="0" borderId="5" xfId="1" applyNumberFormat="1" applyBorder="1" applyAlignment="1">
      <alignment horizontal="center" vertical="center" shrinkToFit="1"/>
    </xf>
    <xf numFmtId="182" fontId="1" fillId="0" borderId="4" xfId="1" applyNumberFormat="1" applyBorder="1" applyAlignment="1">
      <alignment horizontal="center" vertical="center" shrinkToFit="1"/>
    </xf>
    <xf numFmtId="187" fontId="1" fillId="0" borderId="2" xfId="1" applyNumberFormat="1" applyBorder="1" applyAlignment="1">
      <alignment horizontal="center" vertical="center" shrinkToFit="1"/>
    </xf>
    <xf numFmtId="182" fontId="1" fillId="0" borderId="1" xfId="1" applyNumberFormat="1" applyBorder="1" applyAlignment="1">
      <alignment horizontal="center" vertical="center" shrinkToFit="1"/>
    </xf>
    <xf numFmtId="0" fontId="48" fillId="0" borderId="0" xfId="0" applyFont="1" applyAlignment="1">
      <alignment horizontal="left" vertical="center"/>
    </xf>
    <xf numFmtId="0" fontId="49" fillId="0" borderId="0" xfId="0" applyFont="1">
      <alignment vertical="center"/>
    </xf>
    <xf numFmtId="0" fontId="47" fillId="0" borderId="0" xfId="0" applyFont="1">
      <alignment vertical="center"/>
    </xf>
    <xf numFmtId="0" fontId="50" fillId="0" borderId="0" xfId="0" applyFont="1">
      <alignment vertical="center"/>
    </xf>
    <xf numFmtId="0" fontId="45" fillId="0" borderId="0" xfId="0" applyFont="1">
      <alignment vertical="center"/>
    </xf>
    <xf numFmtId="0" fontId="19" fillId="6" borderId="9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/>
    <xf numFmtId="0" fontId="19" fillId="0" borderId="0" xfId="0" applyFont="1">
      <alignment vertical="center"/>
    </xf>
    <xf numFmtId="0" fontId="19" fillId="7" borderId="9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0" xfId="2" applyFont="1" applyAlignment="1">
      <alignment horizontal="left" vertical="center" wrapText="1"/>
    </xf>
    <xf numFmtId="0" fontId="19" fillId="0" borderId="0" xfId="2" applyFont="1" applyAlignment="1">
      <alignment horizontal="left" vertical="center"/>
    </xf>
    <xf numFmtId="1" fontId="42" fillId="0" borderId="0" xfId="2" applyNumberFormat="1" applyFont="1" applyAlignment="1">
      <alignment horizontal="center" vertical="top"/>
    </xf>
    <xf numFmtId="0" fontId="23" fillId="0" borderId="0" xfId="1" applyFont="1" applyBorder="1" applyAlignment="1">
      <alignment horizontal="center" vertical="center" wrapText="1"/>
    </xf>
    <xf numFmtId="0" fontId="23" fillId="0" borderId="0" xfId="1" applyFont="1" applyBorder="1" applyAlignment="1">
      <alignment horizontal="center" vertical="center"/>
    </xf>
    <xf numFmtId="0" fontId="20" fillId="0" borderId="0" xfId="2" applyNumberFormat="1" applyFont="1" applyAlignment="1">
      <alignment horizontal="center" vertical="top"/>
    </xf>
    <xf numFmtId="0" fontId="22" fillId="0" borderId="0" xfId="2" applyNumberFormat="1" applyFont="1" applyAlignment="1">
      <alignment horizontal="center" vertical="center" wrapText="1"/>
    </xf>
    <xf numFmtId="0" fontId="22" fillId="0" borderId="0" xfId="2" applyNumberFormat="1" applyFont="1" applyAlignment="1">
      <alignment horizontal="center" vertical="center"/>
    </xf>
    <xf numFmtId="0" fontId="29" fillId="0" borderId="0" xfId="2" applyFont="1" applyAlignment="1">
      <alignment horizontal="left" vertical="top" wrapText="1"/>
    </xf>
    <xf numFmtId="0" fontId="51" fillId="0" borderId="0" xfId="2" applyFont="1" applyAlignment="1">
      <alignment horizontal="left" vertical="top" wrapText="1"/>
    </xf>
    <xf numFmtId="0" fontId="5" fillId="0" borderId="40" xfId="2" applyFont="1" applyBorder="1" applyAlignment="1">
      <alignment horizontal="center" vertical="center"/>
    </xf>
    <xf numFmtId="0" fontId="5" fillId="0" borderId="41" xfId="2" applyFont="1" applyBorder="1" applyAlignment="1">
      <alignment horizontal="center" vertical="center"/>
    </xf>
    <xf numFmtId="0" fontId="22" fillId="0" borderId="0" xfId="1" applyFont="1" applyAlignment="1">
      <alignment horizontal="left" vertical="top" wrapText="1"/>
    </xf>
    <xf numFmtId="49" fontId="5" fillId="0" borderId="34" xfId="1" applyNumberFormat="1" applyFont="1" applyBorder="1" applyAlignment="1">
      <alignment horizontal="center" vertical="center" wrapText="1"/>
    </xf>
    <xf numFmtId="49" fontId="5" fillId="0" borderId="32" xfId="1" applyNumberFormat="1" applyFont="1" applyBorder="1" applyAlignment="1">
      <alignment horizontal="center" vertical="center"/>
    </xf>
    <xf numFmtId="49" fontId="5" fillId="0" borderId="33" xfId="1" applyNumberFormat="1" applyFont="1" applyBorder="1" applyAlignment="1">
      <alignment horizontal="center" vertical="center"/>
    </xf>
    <xf numFmtId="49" fontId="5" fillId="0" borderId="45" xfId="1" applyNumberFormat="1" applyFont="1" applyBorder="1" applyAlignment="1">
      <alignment horizontal="center" vertical="center"/>
    </xf>
    <xf numFmtId="49" fontId="5" fillId="0" borderId="37" xfId="1" applyNumberFormat="1" applyFont="1" applyBorder="1" applyAlignment="1">
      <alignment horizontal="center" vertical="center"/>
    </xf>
    <xf numFmtId="49" fontId="5" fillId="0" borderId="47" xfId="1" applyNumberFormat="1" applyFont="1" applyBorder="1" applyAlignment="1">
      <alignment horizontal="center" vertical="center"/>
    </xf>
    <xf numFmtId="0" fontId="6" fillId="0" borderId="0" xfId="1" applyFont="1" applyAlignment="1">
      <alignment horizontal="left" vertical="top" wrapText="1"/>
    </xf>
    <xf numFmtId="49" fontId="5" fillId="0" borderId="32" xfId="1" applyNumberFormat="1" applyFont="1" applyBorder="1" applyAlignment="1">
      <alignment horizontal="center" vertical="center" wrapText="1"/>
    </xf>
    <xf numFmtId="49" fontId="5" fillId="0" borderId="33" xfId="1" applyNumberFormat="1" applyFont="1" applyBorder="1" applyAlignment="1">
      <alignment horizontal="center" vertical="center" wrapText="1"/>
    </xf>
    <xf numFmtId="49" fontId="5" fillId="0" borderId="45" xfId="1" applyNumberFormat="1" applyFont="1" applyBorder="1" applyAlignment="1">
      <alignment horizontal="center" vertical="center" wrapText="1"/>
    </xf>
    <xf numFmtId="49" fontId="5" fillId="0" borderId="37" xfId="1" applyNumberFormat="1" applyFont="1" applyBorder="1" applyAlignment="1">
      <alignment horizontal="center" vertical="center" wrapText="1"/>
    </xf>
    <xf numFmtId="49" fontId="5" fillId="0" borderId="47" xfId="1" applyNumberFormat="1" applyFont="1" applyBorder="1" applyAlignment="1">
      <alignment horizontal="center" vertical="center" wrapText="1"/>
    </xf>
    <xf numFmtId="0" fontId="15" fillId="0" borderId="0" xfId="1" applyFont="1" applyAlignment="1">
      <alignment horizontal="center" vertical="center" wrapText="1" shrinkToFit="1"/>
    </xf>
    <xf numFmtId="0" fontId="2" fillId="0" borderId="0" xfId="1" applyFont="1" applyAlignment="1">
      <alignment horizontal="center" vertical="center" shrinkToFit="1"/>
    </xf>
    <xf numFmtId="0" fontId="15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16" fillId="0" borderId="49" xfId="1" applyFont="1" applyFill="1" applyBorder="1" applyAlignment="1" applyProtection="1">
      <alignment horizontal="center" vertical="center"/>
    </xf>
    <xf numFmtId="0" fontId="11" fillId="0" borderId="49" xfId="1" applyFont="1" applyFill="1" applyBorder="1" applyAlignment="1" applyProtection="1">
      <alignment horizontal="center" vertical="center"/>
    </xf>
    <xf numFmtId="0" fontId="19" fillId="0" borderId="0" xfId="2" applyNumberFormat="1" applyFont="1" applyAlignment="1">
      <alignment horizontal="left" vertical="center" wrapText="1"/>
    </xf>
    <xf numFmtId="185" fontId="1" fillId="0" borderId="0" xfId="1" applyNumberFormat="1" applyAlignment="1">
      <alignment horizontal="center" vertical="center"/>
    </xf>
    <xf numFmtId="194" fontId="22" fillId="0" borderId="0" xfId="2" applyNumberFormat="1" applyFont="1" applyBorder="1" applyAlignment="1" applyProtection="1">
      <alignment horizontal="center" vertical="center" shrinkToFit="1"/>
    </xf>
    <xf numFmtId="187" fontId="6" fillId="8" borderId="0" xfId="2" applyNumberFormat="1" applyFont="1" applyFill="1" applyBorder="1" applyAlignment="1" applyProtection="1">
      <alignment horizontal="center" vertical="center" shrinkToFit="1"/>
    </xf>
    <xf numFmtId="0" fontId="19" fillId="0" borderId="34" xfId="2" applyNumberFormat="1" applyFont="1" applyBorder="1" applyAlignment="1">
      <alignment horizontal="center" vertical="center"/>
    </xf>
    <xf numFmtId="0" fontId="19" fillId="0" borderId="65" xfId="2" applyNumberFormat="1" applyFont="1" applyBorder="1" applyAlignment="1">
      <alignment horizontal="center" vertical="center"/>
    </xf>
    <xf numFmtId="0" fontId="19" fillId="0" borderId="66" xfId="2" applyNumberFormat="1" applyFont="1" applyBorder="1" applyAlignment="1">
      <alignment horizontal="center" vertical="center"/>
    </xf>
    <xf numFmtId="0" fontId="19" fillId="0" borderId="67" xfId="2" applyNumberFormat="1" applyFont="1" applyBorder="1" applyAlignment="1">
      <alignment horizontal="center" vertical="center"/>
    </xf>
    <xf numFmtId="185" fontId="19" fillId="0" borderId="68" xfId="2" applyNumberFormat="1" applyFont="1" applyFill="1" applyBorder="1" applyAlignment="1">
      <alignment horizontal="center" vertical="center"/>
    </xf>
    <xf numFmtId="185" fontId="19" fillId="0" borderId="69" xfId="2" applyNumberFormat="1" applyFont="1" applyFill="1" applyBorder="1" applyAlignment="1">
      <alignment horizontal="center" vertical="center"/>
    </xf>
    <xf numFmtId="185" fontId="19" fillId="0" borderId="70" xfId="2" applyNumberFormat="1" applyFont="1" applyFill="1" applyBorder="1" applyAlignment="1">
      <alignment horizontal="center" vertical="center"/>
    </xf>
    <xf numFmtId="185" fontId="19" fillId="0" borderId="71" xfId="2" applyNumberFormat="1" applyFont="1" applyFill="1" applyBorder="1" applyAlignment="1">
      <alignment horizontal="center" vertical="center"/>
    </xf>
    <xf numFmtId="185" fontId="19" fillId="0" borderId="72" xfId="2" applyNumberFormat="1" applyFont="1" applyFill="1" applyBorder="1" applyAlignment="1">
      <alignment horizontal="center" vertical="center"/>
    </xf>
    <xf numFmtId="0" fontId="1" fillId="0" borderId="64" xfId="1" applyBorder="1" applyAlignment="1">
      <alignment horizontal="center" vertical="center"/>
    </xf>
    <xf numFmtId="0" fontId="1" fillId="0" borderId="36" xfId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7" borderId="38" xfId="0" applyFont="1" applyFill="1" applyBorder="1" applyAlignment="1">
      <alignment horizontal="center" vertical="center"/>
    </xf>
    <xf numFmtId="0" fontId="19" fillId="7" borderId="73" xfId="0" applyFont="1" applyFill="1" applyBorder="1" applyAlignment="1">
      <alignment horizontal="center" vertical="center"/>
    </xf>
    <xf numFmtId="0" fontId="19" fillId="7" borderId="74" xfId="0" applyFont="1" applyFill="1" applyBorder="1" applyAlignment="1">
      <alignment horizontal="center" vertical="center"/>
    </xf>
    <xf numFmtId="0" fontId="19" fillId="0" borderId="75" xfId="0" applyFont="1" applyBorder="1" applyAlignment="1">
      <alignment horizontal="center" vertical="center"/>
    </xf>
    <xf numFmtId="0" fontId="19" fillId="0" borderId="76" xfId="0" applyFont="1" applyBorder="1" applyAlignment="1">
      <alignment horizontal="center" vertical="center"/>
    </xf>
    <xf numFmtId="0" fontId="19" fillId="0" borderId="77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78" xfId="0" applyFont="1" applyBorder="1" applyAlignment="1">
      <alignment horizontal="center" vertical="center"/>
    </xf>
    <xf numFmtId="0" fontId="19" fillId="0" borderId="79" xfId="0" applyFont="1" applyBorder="1" applyAlignment="1">
      <alignment horizontal="center" vertical="center"/>
    </xf>
    <xf numFmtId="185" fontId="19" fillId="6" borderId="25" xfId="2" applyNumberFormat="1" applyFont="1" applyFill="1" applyBorder="1" applyAlignment="1">
      <alignment horizontal="center" vertical="center"/>
    </xf>
  </cellXfs>
  <cellStyles count="6">
    <cellStyle name="표준" xfId="0" builtinId="0"/>
    <cellStyle name="표준 2" xfId="1" xr:uid="{00000000-0005-0000-0000-000001000000}"/>
    <cellStyle name="표준 2 2" xfId="2" xr:uid="{00000000-0005-0000-0000-000002000000}"/>
    <cellStyle name="표준 3" xfId="3" xr:uid="{00000000-0005-0000-0000-000003000000}"/>
    <cellStyle name="표준 3 2" xfId="5" xr:uid="{00000000-0005-0000-0000-000004000000}"/>
    <cellStyle name="표준 4" xfId="4" xr:uid="{00000000-0005-0000-0000-000005000000}"/>
  </cellStyles>
  <dxfs count="99">
    <dxf>
      <border>
        <bottom style="thin">
          <color indexed="64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font>
        <color rgb="FFFFFFFF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i val="0"/>
        <color rgb="FF163DFE"/>
      </font>
    </dxf>
    <dxf>
      <fill>
        <patternFill>
          <bgColor theme="2"/>
        </patternFill>
      </fill>
    </dxf>
    <dxf>
      <font>
        <b/>
        <i val="0"/>
        <color rgb="FFFF0000"/>
      </font>
    </dxf>
    <dxf>
      <fill>
        <patternFill>
          <bgColor theme="0" tint="-4.9989318521683403E-2"/>
        </patternFill>
      </fill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color rgb="FF163DFE"/>
      </font>
    </dxf>
    <dxf>
      <fill>
        <patternFill>
          <bgColor rgb="FFEEECE1"/>
        </patternFill>
      </fill>
    </dxf>
    <dxf>
      <font>
        <b/>
        <color rgb="FFFF0000"/>
      </font>
    </dxf>
    <dxf>
      <font>
        <b/>
        <i val="0"/>
        <color rgb="FF163DFE"/>
      </font>
    </dxf>
    <dxf>
      <fill>
        <patternFill>
          <bgColor theme="2"/>
        </patternFill>
      </fill>
    </dxf>
    <dxf>
      <font>
        <b/>
        <i val="0"/>
        <color rgb="FFFF0000"/>
      </font>
    </dxf>
    <dxf>
      <font>
        <color rgb="FFFFFFFF"/>
      </font>
    </dxf>
    <dxf>
      <border>
        <bottom style="thin">
          <color indexed="64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font>
        <color theme="0"/>
      </font>
    </dxf>
    <dxf>
      <font>
        <color rgb="FFFFFFFF"/>
      </font>
    </dxf>
    <dxf>
      <border>
        <bottom style="thin">
          <color indexed="64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b/>
        <i val="0"/>
        <color rgb="FF163DFE"/>
      </font>
    </dxf>
    <dxf>
      <fill>
        <patternFill>
          <bgColor theme="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border>
        <right style="thin">
          <color auto="1"/>
        </right>
        <vertical/>
        <horizontal/>
      </border>
    </dxf>
    <dxf>
      <font>
        <b val="0"/>
        <i val="0"/>
        <color rgb="FFFF0000"/>
      </font>
      <fill>
        <patternFill>
          <bgColor rgb="FFFFFF00"/>
        </patternFill>
      </fill>
    </dxf>
    <dxf>
      <fill>
        <patternFill>
          <bgColor theme="2" tint="-9.9948118533890809E-2"/>
        </patternFill>
      </fill>
    </dxf>
    <dxf>
      <font>
        <b val="0"/>
        <i val="0"/>
        <color rgb="FFFF0000"/>
      </font>
      <fill>
        <patternFill>
          <bgColor rgb="FFFFFF00"/>
        </patternFill>
      </fill>
    </dxf>
    <dxf>
      <border>
        <bottom style="thin">
          <color indexed="64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font>
        <color rgb="FFFFFFFF"/>
      </font>
    </dxf>
    <dxf>
      <fill>
        <patternFill>
          <bgColor rgb="FFDDD9C3"/>
        </patternFill>
      </fill>
    </dxf>
    <dxf>
      <font>
        <color rgb="FFFFFFFF"/>
      </font>
    </dxf>
    <dxf>
      <border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font>
        <color theme="0"/>
      </font>
    </dxf>
    <dxf>
      <border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bottom style="thin">
          <color auto="1"/>
        </bottom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</dxf>
    <dxf>
      <font>
        <color theme="0"/>
      </font>
    </dxf>
    <dxf>
      <font>
        <b val="0"/>
        <i val="0"/>
        <color rgb="FFFF0000"/>
      </font>
      <fill>
        <patternFill>
          <bgColor rgb="FFFFFF00"/>
        </patternFill>
      </fill>
    </dxf>
    <dxf>
      <fill>
        <patternFill>
          <bgColor theme="2" tint="-9.9948118533890809E-2"/>
        </patternFill>
      </fill>
    </dxf>
    <dxf>
      <font>
        <b val="0"/>
        <i val="0"/>
        <color rgb="FFFF0000"/>
      </font>
      <fill>
        <patternFill>
          <bgColor rgb="FFFFFF00"/>
        </patternFill>
      </fill>
    </dxf>
    <dxf>
      <font>
        <color rgb="FF163DFE"/>
      </font>
    </dxf>
    <dxf>
      <font>
        <color rgb="FFFF0000"/>
      </font>
    </dxf>
    <dxf>
      <font>
        <color theme="0"/>
      </font>
    </dxf>
    <dxf>
      <border>
        <right style="thin">
          <color auto="1"/>
        </right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rgb="FF163DFE"/>
      </font>
    </dxf>
    <dxf>
      <font>
        <color rgb="FFFF0000"/>
      </font>
    </dxf>
    <dxf>
      <fill>
        <patternFill>
          <bgColor theme="2" tint="-9.9948118533890809E-2"/>
        </patternFill>
      </fill>
    </dxf>
    <dxf>
      <border>
        <right style="thin">
          <color auto="1"/>
        </right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vertical/>
        <horizontal/>
      </border>
    </dxf>
    <dxf>
      <font>
        <color theme="0"/>
      </font>
    </dxf>
    <dxf>
      <font>
        <color theme="0"/>
      </font>
      <border>
        <vertical/>
        <horizontal/>
      </border>
    </dxf>
    <dxf>
      <font>
        <color theme="0"/>
      </font>
      <border>
        <vertical/>
        <horizontal/>
      </border>
    </dxf>
    <dxf>
      <font>
        <color theme="0"/>
      </font>
    </dxf>
    <dxf>
      <font>
        <color rgb="FF163DFE"/>
      </font>
    </dxf>
    <dxf>
      <font>
        <color rgb="FFFF0000"/>
      </font>
    </dxf>
    <dxf>
      <font>
        <color rgb="FFFFFFFF"/>
      </font>
    </dxf>
    <dxf>
      <font>
        <color rgb="FFFFFFFF"/>
      </font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bottom style="thin">
          <color auto="1"/>
        </bottom>
        <vertical/>
        <horizontal/>
      </border>
    </dxf>
    <dxf>
      <font>
        <color theme="0"/>
      </font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colors>
    <mruColors>
      <color rgb="FFC8FCC4"/>
      <color rgb="FFF5F5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447675</xdr:colOff>
      <xdr:row>1</xdr:row>
      <xdr:rowOff>1209675</xdr:rowOff>
    </xdr:from>
    <xdr:to>
      <xdr:col>15</xdr:col>
      <xdr:colOff>352285</xdr:colOff>
      <xdr:row>1</xdr:row>
      <xdr:rowOff>1923961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050048CE-B794-4A07-8D0A-5F359B5368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33900" y="1400175"/>
          <a:ext cx="1123810" cy="7142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161925</xdr:colOff>
      <xdr:row>64</xdr:row>
      <xdr:rowOff>190500</xdr:rowOff>
    </xdr:from>
    <xdr:to>
      <xdr:col>20</xdr:col>
      <xdr:colOff>428625</xdr:colOff>
      <xdr:row>72</xdr:row>
      <xdr:rowOff>85725</xdr:rowOff>
    </xdr:to>
    <xdr:pic>
      <xdr:nvPicPr>
        <xdr:cNvPr id="2" name="_x255722736">
          <a:extLst>
            <a:ext uri="{FF2B5EF4-FFF2-40B4-BE49-F238E27FC236}">
              <a16:creationId xmlns:a16="http://schemas.microsoft.com/office/drawing/2014/main" id="{3ECC8133-6C4E-4DAD-82C2-81067FE9E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34725" y="14478000"/>
          <a:ext cx="3695700" cy="1647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AI132"/>
  <sheetViews>
    <sheetView showGridLines="0" showRowColHeaders="0" topLeftCell="B1" workbookViewId="0">
      <selection activeCell="M7" sqref="M7"/>
    </sheetView>
  </sheetViews>
  <sheetFormatPr defaultColWidth="7.625" defaultRowHeight="0" customHeight="1" zeroHeight="1" x14ac:dyDescent="0.3"/>
  <cols>
    <col min="1" max="1" width="4.125" style="33" hidden="1" customWidth="1"/>
    <col min="2" max="2" width="7.625" style="31"/>
    <col min="3" max="3" width="8.375" style="31" customWidth="1"/>
    <col min="4" max="11" width="7.625" style="31" hidden="1" customWidth="1"/>
    <col min="12" max="12" width="4.125" style="33" customWidth="1"/>
    <col min="13" max="13" width="10.625" style="33" customWidth="1"/>
    <col min="14" max="17" width="10.625" style="32" customWidth="1"/>
    <col min="18" max="20" width="10.625" style="31" customWidth="1"/>
    <col min="21" max="21" width="13.625" style="31" customWidth="1"/>
    <col min="22" max="16384" width="7.625" style="31"/>
  </cols>
  <sheetData>
    <row r="1" spans="1:35" ht="16.5" customHeight="1" x14ac:dyDescent="0.3"/>
    <row r="2" spans="1:35" ht="26.25" x14ac:dyDescent="0.3">
      <c r="M2" s="444" t="s">
        <v>320</v>
      </c>
      <c r="N2" s="444"/>
      <c r="O2" s="444"/>
      <c r="P2" s="444"/>
      <c r="Q2" s="444"/>
      <c r="R2" s="444"/>
      <c r="S2" s="444"/>
      <c r="T2" s="444"/>
      <c r="U2" s="2"/>
      <c r="V2" s="2"/>
    </row>
    <row r="3" spans="1:35" s="2" customFormat="1" ht="13.5" x14ac:dyDescent="0.3">
      <c r="A3" s="41"/>
      <c r="D3" s="39"/>
      <c r="E3" s="39"/>
      <c r="F3" s="39"/>
      <c r="G3" s="39"/>
      <c r="H3" s="39"/>
      <c r="I3" s="39"/>
      <c r="J3" s="39"/>
      <c r="L3" s="41"/>
      <c r="M3" s="445"/>
      <c r="N3" s="446"/>
      <c r="O3" s="446"/>
      <c r="P3" s="446"/>
      <c r="Q3" s="446"/>
      <c r="R3" s="446"/>
      <c r="S3" s="446"/>
      <c r="T3" s="446"/>
      <c r="U3" s="446"/>
    </row>
    <row r="4" spans="1:35" ht="13.5" hidden="1" x14ac:dyDescent="0.3">
      <c r="M4" s="447"/>
      <c r="N4" s="447"/>
      <c r="O4" s="447"/>
      <c r="P4" s="447"/>
      <c r="Q4" s="447"/>
      <c r="R4" s="447"/>
      <c r="S4" s="447"/>
      <c r="T4" s="447"/>
      <c r="U4" s="447"/>
    </row>
    <row r="5" spans="1:35" ht="13.5" hidden="1" x14ac:dyDescent="0.3">
      <c r="M5" s="448"/>
      <c r="N5" s="449"/>
      <c r="O5" s="449"/>
      <c r="P5" s="449"/>
      <c r="Q5" s="449"/>
      <c r="R5" s="449"/>
      <c r="S5" s="449"/>
      <c r="T5" s="449"/>
      <c r="U5" s="449"/>
    </row>
    <row r="6" spans="1:35" ht="13.5" hidden="1" x14ac:dyDescent="0.3">
      <c r="N6" s="69"/>
      <c r="O6" s="31"/>
      <c r="P6" s="31"/>
      <c r="Q6" s="31"/>
    </row>
    <row r="7" spans="1:35" s="39" customFormat="1" ht="18.75" customHeight="1" x14ac:dyDescent="0.3">
      <c r="A7" s="40"/>
      <c r="L7" s="40"/>
      <c r="M7" s="58">
        <v>15</v>
      </c>
      <c r="N7" s="59" t="s">
        <v>254</v>
      </c>
      <c r="O7" s="60"/>
      <c r="P7" s="9"/>
      <c r="Q7" s="61"/>
      <c r="R7" s="62"/>
      <c r="S7" s="63"/>
      <c r="T7" s="64"/>
      <c r="W7" s="442" t="s">
        <v>321</v>
      </c>
      <c r="X7" s="442"/>
      <c r="Y7" s="442"/>
      <c r="Z7" s="442"/>
      <c r="AA7" s="442"/>
      <c r="AB7" s="442"/>
      <c r="AC7" s="442"/>
      <c r="AD7" s="442"/>
      <c r="AE7" s="442"/>
      <c r="AF7" s="442"/>
      <c r="AG7" s="442"/>
      <c r="AH7" s="442"/>
      <c r="AI7" s="442"/>
    </row>
    <row r="8" spans="1:35" ht="21" customHeight="1" thickBot="1" x14ac:dyDescent="0.35">
      <c r="C8" s="70" t="s">
        <v>51</v>
      </c>
      <c r="D8" s="57" t="s">
        <v>50</v>
      </c>
      <c r="E8" s="52" t="s">
        <v>49</v>
      </c>
      <c r="F8" s="52" t="s">
        <v>48</v>
      </c>
      <c r="G8" s="52" t="s">
        <v>47</v>
      </c>
      <c r="H8" s="52" t="s">
        <v>46</v>
      </c>
      <c r="I8" s="52" t="s">
        <v>45</v>
      </c>
      <c r="J8" s="53" t="s">
        <v>44</v>
      </c>
      <c r="M8" s="65"/>
      <c r="N8" s="169" t="s">
        <v>7</v>
      </c>
      <c r="O8" s="66" t="s">
        <v>6</v>
      </c>
      <c r="P8" s="66" t="s">
        <v>5</v>
      </c>
      <c r="Q8" s="66" t="s">
        <v>4</v>
      </c>
      <c r="R8" s="66" t="s">
        <v>3</v>
      </c>
      <c r="S8" s="170" t="s">
        <v>2</v>
      </c>
      <c r="T8" s="171" t="s">
        <v>204</v>
      </c>
      <c r="U8" s="124" t="s">
        <v>61</v>
      </c>
      <c r="W8" s="442"/>
      <c r="X8" s="442"/>
      <c r="Y8" s="442"/>
      <c r="Z8" s="442"/>
      <c r="AA8" s="442"/>
      <c r="AB8" s="442"/>
      <c r="AC8" s="442"/>
      <c r="AD8" s="442"/>
      <c r="AE8" s="442"/>
      <c r="AF8" s="442"/>
      <c r="AG8" s="442"/>
      <c r="AH8" s="442"/>
      <c r="AI8" s="442"/>
    </row>
    <row r="9" spans="1:35" ht="21" customHeight="1" x14ac:dyDescent="0.3">
      <c r="C9" s="365"/>
      <c r="D9" s="49" t="str">
        <f t="shared" ref="D9:J14" si="0">IF($C9="","",COUNTIF(N$10:N$39,$C9))</f>
        <v/>
      </c>
      <c r="E9" s="43" t="str">
        <f t="shared" si="0"/>
        <v/>
      </c>
      <c r="F9" s="43" t="str">
        <f t="shared" si="0"/>
        <v/>
      </c>
      <c r="G9" s="43" t="str">
        <f t="shared" si="0"/>
        <v/>
      </c>
      <c r="H9" s="43" t="str">
        <f t="shared" si="0"/>
        <v/>
      </c>
      <c r="I9" s="43" t="str">
        <f t="shared" si="0"/>
        <v/>
      </c>
      <c r="J9" s="44" t="str">
        <f t="shared" si="0"/>
        <v/>
      </c>
      <c r="M9" s="370" t="str">
        <f>CONCATENATE(C10,C11,C12,C13,C14,C15,C16)</f>
        <v/>
      </c>
      <c r="N9" s="371" t="str">
        <f>CONCATENATE(IF($D10="","",COUNTIF(N10:N24,$D10)),"·",IF($D11="","",COUNTIF(N10:N24,$D11)),"·",IF($D$10="","",COUNTIF(N10:N24,$D12)),"·",IF($D$11="","",COUNTIF(N10:N24,$D13)),"·",IF($D14="","",COUNTIF(N10:N24,$D14)),"·",IF($D15="","",COUNTIF(N10:N24,$D15)),"·",IF($D16="","",COUNTIF(N10:N24,$D16)))</f>
        <v>······</v>
      </c>
      <c r="O9" s="371" t="str">
        <f t="shared" ref="O9:T9" si="1">CONCATENATE(IF($D10="","",COUNTIF(O10:O24,$D10)),"·",IF($D11="","",COUNTIF(O10:O24,$D11)),"·",IF($D$10="","",COUNTIF(O10:O24,$D12)),"·",IF($D$11="","",COUNTIF(O10:O24,$D13)),"·",IF($D14="","",COUNTIF(O10:O24,$D14)),"·",IF($D15="","",COUNTIF(O10:O24,$D15)),"·",IF($D16="","",COUNTIF(O10:O24,$D16)))</f>
        <v>······</v>
      </c>
      <c r="P9" s="371" t="str">
        <f t="shared" si="1"/>
        <v>······</v>
      </c>
      <c r="Q9" s="371" t="str">
        <f t="shared" si="1"/>
        <v>······</v>
      </c>
      <c r="R9" s="371" t="str">
        <f t="shared" si="1"/>
        <v>······</v>
      </c>
      <c r="S9" s="371" t="str">
        <f t="shared" si="1"/>
        <v>······</v>
      </c>
      <c r="T9" s="372" t="str">
        <f t="shared" si="1"/>
        <v>······</v>
      </c>
      <c r="U9" s="125">
        <f>SUM(U10:U24)/$M$7</f>
        <v>0</v>
      </c>
      <c r="W9" s="442"/>
      <c r="X9" s="442"/>
      <c r="Y9" s="442"/>
      <c r="Z9" s="442"/>
      <c r="AA9" s="442"/>
      <c r="AB9" s="442"/>
      <c r="AC9" s="442"/>
      <c r="AD9" s="442"/>
      <c r="AE9" s="442"/>
      <c r="AF9" s="442"/>
      <c r="AG9" s="442"/>
      <c r="AH9" s="442"/>
      <c r="AI9" s="442"/>
    </row>
    <row r="10" spans="1:35" ht="21" customHeight="1" x14ac:dyDescent="0.3">
      <c r="C10" s="366"/>
      <c r="D10" s="50" t="str">
        <f t="shared" si="0"/>
        <v/>
      </c>
      <c r="E10" s="45" t="str">
        <f t="shared" si="0"/>
        <v/>
      </c>
      <c r="F10" s="45" t="str">
        <f t="shared" si="0"/>
        <v/>
      </c>
      <c r="G10" s="45" t="str">
        <f t="shared" si="0"/>
        <v/>
      </c>
      <c r="H10" s="45" t="str">
        <f t="shared" si="0"/>
        <v/>
      </c>
      <c r="I10" s="45" t="str">
        <f t="shared" si="0"/>
        <v/>
      </c>
      <c r="J10" s="46" t="str">
        <f t="shared" si="0"/>
        <v/>
      </c>
      <c r="M10" s="126" t="s">
        <v>12</v>
      </c>
      <c r="N10" s="42"/>
      <c r="O10" s="42"/>
      <c r="P10" s="42"/>
      <c r="Q10" s="42"/>
      <c r="R10" s="42"/>
      <c r="S10" s="42"/>
      <c r="T10" s="67"/>
      <c r="U10" s="380">
        <f>COUNTA(N10:T10)</f>
        <v>0</v>
      </c>
      <c r="W10" s="442"/>
      <c r="X10" s="442"/>
      <c r="Y10" s="442"/>
      <c r="Z10" s="442"/>
      <c r="AA10" s="442"/>
      <c r="AB10" s="442"/>
      <c r="AC10" s="442"/>
      <c r="AD10" s="442"/>
      <c r="AE10" s="442"/>
      <c r="AF10" s="442"/>
      <c r="AG10" s="442"/>
      <c r="AH10" s="442"/>
      <c r="AI10" s="442"/>
    </row>
    <row r="11" spans="1:35" ht="21" customHeight="1" x14ac:dyDescent="0.3">
      <c r="C11" s="367"/>
      <c r="D11" s="50" t="str">
        <f t="shared" si="0"/>
        <v/>
      </c>
      <c r="E11" s="45" t="str">
        <f t="shared" si="0"/>
        <v/>
      </c>
      <c r="F11" s="45" t="str">
        <f t="shared" si="0"/>
        <v/>
      </c>
      <c r="G11" s="45" t="str">
        <f t="shared" si="0"/>
        <v/>
      </c>
      <c r="H11" s="45" t="str">
        <f t="shared" si="0"/>
        <v/>
      </c>
      <c r="I11" s="45" t="str">
        <f t="shared" si="0"/>
        <v/>
      </c>
      <c r="J11" s="46" t="str">
        <f t="shared" si="0"/>
        <v/>
      </c>
      <c r="M11" s="71" t="s">
        <v>11</v>
      </c>
      <c r="N11" s="42"/>
      <c r="O11" s="42"/>
      <c r="P11" s="42"/>
      <c r="Q11" s="42"/>
      <c r="R11" s="42"/>
      <c r="S11" s="42"/>
      <c r="T11" s="67"/>
      <c r="U11" s="399">
        <f t="shared" ref="U11:U24" si="2">COUNTA(N11:T11)</f>
        <v>0</v>
      </c>
      <c r="W11" s="443" t="s">
        <v>322</v>
      </c>
      <c r="X11" s="443"/>
      <c r="Y11" s="443"/>
      <c r="Z11" s="443"/>
      <c r="AA11" s="443"/>
      <c r="AB11" s="443"/>
      <c r="AC11" s="443"/>
      <c r="AD11" s="443"/>
      <c r="AE11" s="443"/>
      <c r="AF11" s="443"/>
      <c r="AG11" s="443"/>
      <c r="AH11" s="443"/>
      <c r="AI11" s="443"/>
    </row>
    <row r="12" spans="1:35" ht="21" customHeight="1" x14ac:dyDescent="0.3">
      <c r="C12" s="366"/>
      <c r="D12" s="50" t="str">
        <f t="shared" si="0"/>
        <v/>
      </c>
      <c r="E12" s="45" t="str">
        <f t="shared" si="0"/>
        <v/>
      </c>
      <c r="F12" s="45" t="str">
        <f t="shared" si="0"/>
        <v/>
      </c>
      <c r="G12" s="45" t="str">
        <f t="shared" si="0"/>
        <v/>
      </c>
      <c r="H12" s="45" t="str">
        <f t="shared" si="0"/>
        <v/>
      </c>
      <c r="I12" s="45" t="str">
        <f t="shared" si="0"/>
        <v/>
      </c>
      <c r="J12" s="46" t="str">
        <f t="shared" si="0"/>
        <v/>
      </c>
      <c r="M12" s="71" t="s">
        <v>10</v>
      </c>
      <c r="N12" s="42"/>
      <c r="O12" s="42"/>
      <c r="P12" s="42"/>
      <c r="Q12" s="42"/>
      <c r="R12" s="42"/>
      <c r="S12" s="42"/>
      <c r="T12" s="67"/>
      <c r="U12" s="399">
        <f t="shared" si="2"/>
        <v>0</v>
      </c>
      <c r="W12" s="442" t="s">
        <v>323</v>
      </c>
      <c r="X12" s="442"/>
      <c r="Y12" s="442"/>
      <c r="Z12" s="442"/>
      <c r="AA12" s="442"/>
      <c r="AB12" s="442"/>
      <c r="AC12" s="442"/>
      <c r="AD12" s="442"/>
      <c r="AE12" s="442"/>
      <c r="AF12" s="442"/>
      <c r="AG12" s="442"/>
      <c r="AH12" s="442"/>
      <c r="AI12" s="442"/>
    </row>
    <row r="13" spans="1:35" ht="21" customHeight="1" x14ac:dyDescent="0.3">
      <c r="C13" s="368"/>
      <c r="D13" s="54" t="str">
        <f t="shared" si="0"/>
        <v/>
      </c>
      <c r="E13" s="55" t="str">
        <f t="shared" si="0"/>
        <v/>
      </c>
      <c r="F13" s="55" t="str">
        <f t="shared" si="0"/>
        <v/>
      </c>
      <c r="G13" s="55" t="str">
        <f t="shared" si="0"/>
        <v/>
      </c>
      <c r="H13" s="55" t="str">
        <f t="shared" si="0"/>
        <v/>
      </c>
      <c r="I13" s="55" t="str">
        <f t="shared" si="0"/>
        <v/>
      </c>
      <c r="J13" s="56" t="str">
        <f t="shared" si="0"/>
        <v/>
      </c>
      <c r="M13" s="71" t="s">
        <v>16</v>
      </c>
      <c r="N13" s="42"/>
      <c r="O13" s="42"/>
      <c r="P13" s="42"/>
      <c r="Q13" s="42"/>
      <c r="R13" s="42"/>
      <c r="S13" s="42"/>
      <c r="T13" s="67"/>
      <c r="U13" s="399">
        <f t="shared" si="2"/>
        <v>0</v>
      </c>
    </row>
    <row r="14" spans="1:35" ht="21" customHeight="1" thickBot="1" x14ac:dyDescent="0.35">
      <c r="C14" s="368"/>
      <c r="D14" s="51" t="str">
        <f t="shared" si="0"/>
        <v/>
      </c>
      <c r="E14" s="47" t="str">
        <f t="shared" si="0"/>
        <v/>
      </c>
      <c r="F14" s="47" t="str">
        <f t="shared" si="0"/>
        <v/>
      </c>
      <c r="G14" s="47" t="str">
        <f t="shared" si="0"/>
        <v/>
      </c>
      <c r="H14" s="47" t="str">
        <f t="shared" si="0"/>
        <v/>
      </c>
      <c r="I14" s="47" t="str">
        <f t="shared" si="0"/>
        <v/>
      </c>
      <c r="J14" s="48" t="str">
        <f t="shared" si="0"/>
        <v/>
      </c>
      <c r="M14" s="71" t="s">
        <v>20</v>
      </c>
      <c r="N14" s="42"/>
      <c r="O14" s="42"/>
      <c r="P14" s="42"/>
      <c r="Q14" s="42"/>
      <c r="R14" s="42"/>
      <c r="S14" s="42"/>
      <c r="T14" s="67"/>
      <c r="U14" s="399">
        <f t="shared" si="2"/>
        <v>0</v>
      </c>
    </row>
    <row r="15" spans="1:35" ht="21" customHeight="1" x14ac:dyDescent="0.3">
      <c r="C15" s="369"/>
      <c r="M15" s="71" t="s">
        <v>23</v>
      </c>
      <c r="N15" s="42"/>
      <c r="O15" s="42"/>
      <c r="P15" s="42"/>
      <c r="Q15" s="42"/>
      <c r="R15" s="42"/>
      <c r="S15" s="42"/>
      <c r="T15" s="67"/>
      <c r="U15" s="399">
        <f t="shared" si="2"/>
        <v>0</v>
      </c>
    </row>
    <row r="16" spans="1:35" s="2" customFormat="1" ht="21" customHeight="1" x14ac:dyDescent="0.3">
      <c r="A16" s="33"/>
      <c r="L16" s="33"/>
      <c r="M16" s="71" t="s">
        <v>21</v>
      </c>
      <c r="N16" s="42"/>
      <c r="O16" s="42"/>
      <c r="P16" s="42"/>
      <c r="Q16" s="42"/>
      <c r="R16" s="42"/>
      <c r="S16" s="42"/>
      <c r="T16" s="67"/>
      <c r="U16" s="399">
        <f t="shared" si="2"/>
        <v>0</v>
      </c>
    </row>
    <row r="17" spans="1:21" s="2" customFormat="1" ht="21" customHeight="1" x14ac:dyDescent="0.3">
      <c r="A17" s="33"/>
      <c r="L17" s="33"/>
      <c r="M17" s="71" t="s">
        <v>22</v>
      </c>
      <c r="N17" s="42"/>
      <c r="O17" s="42"/>
      <c r="P17" s="42"/>
      <c r="Q17" s="42"/>
      <c r="R17" s="42"/>
      <c r="S17" s="42"/>
      <c r="T17" s="67"/>
      <c r="U17" s="399">
        <f t="shared" si="2"/>
        <v>0</v>
      </c>
    </row>
    <row r="18" spans="1:21" s="2" customFormat="1" ht="21" customHeight="1" x14ac:dyDescent="0.3">
      <c r="A18" s="33"/>
      <c r="L18" s="33"/>
      <c r="M18" s="71" t="s">
        <v>52</v>
      </c>
      <c r="N18" s="42"/>
      <c r="O18" s="42"/>
      <c r="P18" s="42"/>
      <c r="Q18" s="42"/>
      <c r="R18" s="42"/>
      <c r="S18" s="42"/>
      <c r="T18" s="67"/>
      <c r="U18" s="399">
        <f t="shared" si="2"/>
        <v>0</v>
      </c>
    </row>
    <row r="19" spans="1:21" s="2" customFormat="1" ht="21" customHeight="1" x14ac:dyDescent="0.3">
      <c r="A19" s="33"/>
      <c r="L19" s="33"/>
      <c r="M19" s="71" t="s">
        <v>53</v>
      </c>
      <c r="N19" s="42"/>
      <c r="O19" s="42"/>
      <c r="P19" s="42"/>
      <c r="Q19" s="42"/>
      <c r="R19" s="42"/>
      <c r="S19" s="42"/>
      <c r="T19" s="67"/>
      <c r="U19" s="399">
        <f t="shared" si="2"/>
        <v>0</v>
      </c>
    </row>
    <row r="20" spans="1:21" s="2" customFormat="1" ht="21" customHeight="1" x14ac:dyDescent="0.3">
      <c r="A20" s="33"/>
      <c r="L20" s="33"/>
      <c r="M20" s="71" t="s">
        <v>54</v>
      </c>
      <c r="N20" s="42"/>
      <c r="O20" s="42"/>
      <c r="P20" s="42"/>
      <c r="Q20" s="42"/>
      <c r="R20" s="42"/>
      <c r="S20" s="42"/>
      <c r="T20" s="67"/>
      <c r="U20" s="399">
        <f t="shared" si="2"/>
        <v>0</v>
      </c>
    </row>
    <row r="21" spans="1:21" s="2" customFormat="1" ht="21" customHeight="1" x14ac:dyDescent="0.3">
      <c r="A21" s="33"/>
      <c r="L21" s="33"/>
      <c r="M21" s="71" t="s">
        <v>55</v>
      </c>
      <c r="N21" s="42"/>
      <c r="O21" s="42"/>
      <c r="P21" s="42"/>
      <c r="Q21" s="42"/>
      <c r="R21" s="42"/>
      <c r="S21" s="42"/>
      <c r="T21" s="67"/>
      <c r="U21" s="399">
        <f t="shared" si="2"/>
        <v>0</v>
      </c>
    </row>
    <row r="22" spans="1:21" s="2" customFormat="1" ht="21" customHeight="1" x14ac:dyDescent="0.3">
      <c r="A22" s="33"/>
      <c r="L22" s="33"/>
      <c r="M22" s="71" t="s">
        <v>56</v>
      </c>
      <c r="N22" s="42"/>
      <c r="O22" s="42"/>
      <c r="P22" s="42"/>
      <c r="Q22" s="42"/>
      <c r="R22" s="42"/>
      <c r="S22" s="42"/>
      <c r="T22" s="67"/>
      <c r="U22" s="399">
        <f t="shared" si="2"/>
        <v>0</v>
      </c>
    </row>
    <row r="23" spans="1:21" s="2" customFormat="1" ht="21" customHeight="1" x14ac:dyDescent="0.3">
      <c r="A23" s="33"/>
      <c r="L23" s="33"/>
      <c r="M23" s="71" t="s">
        <v>57</v>
      </c>
      <c r="N23" s="42"/>
      <c r="O23" s="42"/>
      <c r="P23" s="42"/>
      <c r="Q23" s="42"/>
      <c r="R23" s="42"/>
      <c r="S23" s="42"/>
      <c r="T23" s="67"/>
      <c r="U23" s="399">
        <f t="shared" si="2"/>
        <v>0</v>
      </c>
    </row>
    <row r="24" spans="1:21" s="2" customFormat="1" ht="21" customHeight="1" x14ac:dyDescent="0.3">
      <c r="A24" s="33"/>
      <c r="L24" s="33"/>
      <c r="M24" s="71" t="s">
        <v>58</v>
      </c>
      <c r="N24" s="42"/>
      <c r="O24" s="42"/>
      <c r="P24" s="42"/>
      <c r="Q24" s="42"/>
      <c r="R24" s="42"/>
      <c r="S24" s="42"/>
      <c r="T24" s="67"/>
      <c r="U24" s="399">
        <f t="shared" si="2"/>
        <v>0</v>
      </c>
    </row>
    <row r="25" spans="1:21" s="118" customFormat="1" ht="21" customHeight="1" x14ac:dyDescent="0.3">
      <c r="A25" s="117"/>
      <c r="L25" s="117"/>
      <c r="M25" s="127" t="s">
        <v>119</v>
      </c>
      <c r="N25" s="133"/>
      <c r="O25" s="133"/>
      <c r="P25" s="133"/>
      <c r="Q25" s="133"/>
      <c r="R25" s="133"/>
      <c r="S25" s="133"/>
      <c r="T25" s="134"/>
      <c r="U25" s="123">
        <f t="shared" ref="U25:U39" si="3">COUNTA(N25:T25)</f>
        <v>0</v>
      </c>
    </row>
    <row r="26" spans="1:21" s="118" customFormat="1" ht="21" customHeight="1" x14ac:dyDescent="0.3">
      <c r="A26" s="117"/>
      <c r="L26" s="117"/>
      <c r="M26" s="127" t="s">
        <v>105</v>
      </c>
      <c r="N26" s="133"/>
      <c r="O26" s="133"/>
      <c r="P26" s="133"/>
      <c r="Q26" s="133"/>
      <c r="R26" s="133"/>
      <c r="S26" s="133"/>
      <c r="T26" s="134"/>
      <c r="U26" s="128">
        <f t="shared" si="3"/>
        <v>0</v>
      </c>
    </row>
    <row r="27" spans="1:21" s="118" customFormat="1" ht="21" customHeight="1" x14ac:dyDescent="0.3">
      <c r="A27" s="117"/>
      <c r="L27" s="117"/>
      <c r="M27" s="127" t="s">
        <v>106</v>
      </c>
      <c r="N27" s="133"/>
      <c r="O27" s="133"/>
      <c r="P27" s="133"/>
      <c r="Q27" s="133"/>
      <c r="R27" s="133"/>
      <c r="S27" s="133"/>
      <c r="T27" s="134"/>
      <c r="U27" s="128">
        <f t="shared" si="3"/>
        <v>0</v>
      </c>
    </row>
    <row r="28" spans="1:21" s="121" customFormat="1" ht="21" customHeight="1" x14ac:dyDescent="0.3">
      <c r="A28" s="120"/>
      <c r="L28" s="120"/>
      <c r="M28" s="129" t="s">
        <v>107</v>
      </c>
      <c r="N28" s="135"/>
      <c r="O28" s="135"/>
      <c r="P28" s="135"/>
      <c r="Q28" s="135"/>
      <c r="R28" s="135"/>
      <c r="S28" s="135"/>
      <c r="T28" s="136"/>
      <c r="U28" s="130">
        <f t="shared" si="3"/>
        <v>0</v>
      </c>
    </row>
    <row r="29" spans="1:21" s="121" customFormat="1" ht="21" customHeight="1" x14ac:dyDescent="0.3">
      <c r="A29" s="120"/>
      <c r="L29" s="120"/>
      <c r="M29" s="129" t="s">
        <v>108</v>
      </c>
      <c r="N29" s="135"/>
      <c r="O29" s="135"/>
      <c r="P29" s="135"/>
      <c r="Q29" s="135"/>
      <c r="R29" s="135"/>
      <c r="S29" s="135"/>
      <c r="T29" s="136"/>
      <c r="U29" s="130">
        <f t="shared" si="3"/>
        <v>0</v>
      </c>
    </row>
    <row r="30" spans="1:21" s="118" customFormat="1" ht="21" customHeight="1" x14ac:dyDescent="0.3">
      <c r="A30" s="117"/>
      <c r="L30" s="117"/>
      <c r="M30" s="127" t="s">
        <v>109</v>
      </c>
      <c r="N30" s="133"/>
      <c r="O30" s="133"/>
      <c r="P30" s="133"/>
      <c r="Q30" s="133"/>
      <c r="R30" s="133"/>
      <c r="S30" s="133"/>
      <c r="T30" s="134"/>
      <c r="U30" s="128">
        <f t="shared" si="3"/>
        <v>0</v>
      </c>
    </row>
    <row r="31" spans="1:21" s="121" customFormat="1" ht="21" customHeight="1" x14ac:dyDescent="0.3">
      <c r="A31" s="120"/>
      <c r="L31" s="120"/>
      <c r="M31" s="129" t="s">
        <v>110</v>
      </c>
      <c r="N31" s="135"/>
      <c r="O31" s="135"/>
      <c r="P31" s="135"/>
      <c r="Q31" s="135"/>
      <c r="R31" s="135"/>
      <c r="S31" s="135"/>
      <c r="T31" s="136"/>
      <c r="U31" s="130">
        <f t="shared" si="3"/>
        <v>0</v>
      </c>
    </row>
    <row r="32" spans="1:21" s="121" customFormat="1" ht="21" customHeight="1" x14ac:dyDescent="0.3">
      <c r="A32" s="120"/>
      <c r="L32" s="120"/>
      <c r="M32" s="131" t="s">
        <v>111</v>
      </c>
      <c r="N32" s="137"/>
      <c r="O32" s="137"/>
      <c r="P32" s="137"/>
      <c r="Q32" s="137"/>
      <c r="R32" s="137"/>
      <c r="S32" s="137"/>
      <c r="T32" s="138"/>
      <c r="U32" s="130">
        <f t="shared" si="3"/>
        <v>0</v>
      </c>
    </row>
    <row r="33" spans="1:21" s="118" customFormat="1" ht="21" customHeight="1" x14ac:dyDescent="0.3">
      <c r="A33" s="117"/>
      <c r="L33" s="117"/>
      <c r="M33" s="127" t="s">
        <v>112</v>
      </c>
      <c r="N33" s="133"/>
      <c r="O33" s="133"/>
      <c r="P33" s="133"/>
      <c r="Q33" s="133"/>
      <c r="R33" s="133"/>
      <c r="S33" s="133"/>
      <c r="T33" s="134"/>
      <c r="U33" s="128">
        <f t="shared" si="3"/>
        <v>0</v>
      </c>
    </row>
    <row r="34" spans="1:21" s="121" customFormat="1" ht="21" customHeight="1" x14ac:dyDescent="0.3">
      <c r="A34" s="120"/>
      <c r="L34" s="120"/>
      <c r="M34" s="129" t="s">
        <v>113</v>
      </c>
      <c r="N34" s="135"/>
      <c r="O34" s="135"/>
      <c r="P34" s="135"/>
      <c r="Q34" s="135"/>
      <c r="R34" s="135"/>
      <c r="S34" s="135"/>
      <c r="T34" s="136"/>
      <c r="U34" s="130">
        <f t="shared" si="3"/>
        <v>0</v>
      </c>
    </row>
    <row r="35" spans="1:21" s="121" customFormat="1" ht="21" customHeight="1" x14ac:dyDescent="0.3">
      <c r="A35" s="120"/>
      <c r="L35" s="120"/>
      <c r="M35" s="131" t="s">
        <v>114</v>
      </c>
      <c r="N35" s="137"/>
      <c r="O35" s="137"/>
      <c r="P35" s="137"/>
      <c r="Q35" s="137"/>
      <c r="R35" s="137"/>
      <c r="S35" s="137"/>
      <c r="T35" s="138"/>
      <c r="U35" s="130">
        <f t="shared" si="3"/>
        <v>0</v>
      </c>
    </row>
    <row r="36" spans="1:21" s="118" customFormat="1" ht="21" customHeight="1" x14ac:dyDescent="0.3">
      <c r="A36" s="117"/>
      <c r="L36" s="117"/>
      <c r="M36" s="127" t="s">
        <v>115</v>
      </c>
      <c r="N36" s="133"/>
      <c r="O36" s="133"/>
      <c r="P36" s="133"/>
      <c r="Q36" s="133"/>
      <c r="R36" s="133"/>
      <c r="S36" s="133"/>
      <c r="T36" s="134"/>
      <c r="U36" s="128">
        <f t="shared" si="3"/>
        <v>0</v>
      </c>
    </row>
    <row r="37" spans="1:21" s="121" customFormat="1" ht="21" customHeight="1" x14ac:dyDescent="0.3">
      <c r="A37" s="120"/>
      <c r="L37" s="120"/>
      <c r="M37" s="129" t="s">
        <v>116</v>
      </c>
      <c r="N37" s="135"/>
      <c r="O37" s="135"/>
      <c r="P37" s="135"/>
      <c r="Q37" s="135"/>
      <c r="R37" s="135"/>
      <c r="S37" s="135"/>
      <c r="T37" s="136"/>
      <c r="U37" s="130">
        <f t="shared" si="3"/>
        <v>0</v>
      </c>
    </row>
    <row r="38" spans="1:21" s="121" customFormat="1" ht="21" customHeight="1" x14ac:dyDescent="0.3">
      <c r="A38" s="120"/>
      <c r="L38" s="120"/>
      <c r="M38" s="131" t="s">
        <v>117</v>
      </c>
      <c r="N38" s="137"/>
      <c r="O38" s="137"/>
      <c r="P38" s="137"/>
      <c r="Q38" s="137"/>
      <c r="R38" s="137"/>
      <c r="S38" s="137"/>
      <c r="T38" s="138"/>
      <c r="U38" s="130">
        <f t="shared" si="3"/>
        <v>0</v>
      </c>
    </row>
    <row r="39" spans="1:21" s="118" customFormat="1" ht="21" customHeight="1" x14ac:dyDescent="0.3">
      <c r="A39" s="117"/>
      <c r="L39" s="117"/>
      <c r="M39" s="132" t="s">
        <v>118</v>
      </c>
      <c r="N39" s="139"/>
      <c r="O39" s="139"/>
      <c r="P39" s="139"/>
      <c r="Q39" s="139"/>
      <c r="R39" s="139"/>
      <c r="S39" s="139"/>
      <c r="T39" s="140"/>
      <c r="U39" s="128">
        <f t="shared" si="3"/>
        <v>0</v>
      </c>
    </row>
    <row r="40" spans="1:21" s="118" customFormat="1" ht="21" customHeight="1" x14ac:dyDescent="0.3">
      <c r="A40" s="117"/>
      <c r="L40" s="117"/>
    </row>
    <row r="41" spans="1:21" s="118" customFormat="1" ht="21" customHeight="1" x14ac:dyDescent="0.3">
      <c r="A41" s="117"/>
      <c r="L41" s="117"/>
    </row>
    <row r="42" spans="1:21" s="118" customFormat="1" ht="21" customHeight="1" x14ac:dyDescent="0.3">
      <c r="A42" s="117"/>
      <c r="L42" s="117"/>
    </row>
    <row r="43" spans="1:21" s="118" customFormat="1" ht="21" customHeight="1" x14ac:dyDescent="0.3">
      <c r="A43" s="117"/>
      <c r="L43" s="117"/>
    </row>
    <row r="44" spans="1:21" s="118" customFormat="1" ht="21" customHeight="1" x14ac:dyDescent="0.3">
      <c r="A44" s="117"/>
      <c r="L44" s="117"/>
    </row>
    <row r="45" spans="1:21" s="118" customFormat="1" ht="21" customHeight="1" x14ac:dyDescent="0.3">
      <c r="A45" s="117"/>
      <c r="L45" s="117"/>
    </row>
    <row r="46" spans="1:21" s="118" customFormat="1" ht="21" customHeight="1" x14ac:dyDescent="0.3">
      <c r="A46" s="117"/>
      <c r="L46" s="117"/>
    </row>
    <row r="47" spans="1:21" s="118" customFormat="1" ht="21" customHeight="1" x14ac:dyDescent="0.3">
      <c r="A47" s="117"/>
      <c r="L47" s="117"/>
    </row>
    <row r="48" spans="1:21" s="118" customFormat="1" ht="21" customHeight="1" x14ac:dyDescent="0.3">
      <c r="A48" s="117"/>
      <c r="L48" s="117"/>
    </row>
    <row r="49" spans="1:20" s="118" customFormat="1" ht="21" customHeight="1" x14ac:dyDescent="0.3">
      <c r="A49" s="117"/>
      <c r="L49" s="117"/>
    </row>
    <row r="50" spans="1:20" s="118" customFormat="1" ht="21" customHeight="1" x14ac:dyDescent="0.3">
      <c r="A50" s="117"/>
      <c r="L50" s="117"/>
    </row>
    <row r="51" spans="1:20" s="118" customFormat="1" ht="21" customHeight="1" x14ac:dyDescent="0.3">
      <c r="A51" s="117"/>
      <c r="L51" s="117"/>
    </row>
    <row r="52" spans="1:20" s="118" customFormat="1" ht="21" customHeight="1" x14ac:dyDescent="0.3">
      <c r="A52" s="117"/>
      <c r="L52" s="117"/>
    </row>
    <row r="53" spans="1:20" s="118" customFormat="1" ht="21" customHeight="1" x14ac:dyDescent="0.3">
      <c r="A53" s="117"/>
      <c r="L53" s="117"/>
    </row>
    <row r="54" spans="1:20" s="118" customFormat="1" ht="21" customHeight="1" x14ac:dyDescent="0.3">
      <c r="A54" s="117"/>
      <c r="L54" s="117"/>
    </row>
    <row r="55" spans="1:20" s="118" customFormat="1" ht="21" customHeight="1" x14ac:dyDescent="0.3">
      <c r="A55" s="117"/>
      <c r="L55" s="117"/>
    </row>
    <row r="56" spans="1:20" s="118" customFormat="1" ht="21" customHeight="1" x14ac:dyDescent="0.3">
      <c r="A56" s="117"/>
      <c r="L56" s="117"/>
    </row>
    <row r="57" spans="1:20" s="118" customFormat="1" ht="21" customHeight="1" x14ac:dyDescent="0.3">
      <c r="A57" s="117"/>
      <c r="L57" s="117"/>
    </row>
    <row r="58" spans="1:20" s="118" customFormat="1" ht="21" customHeight="1" x14ac:dyDescent="0.3">
      <c r="A58" s="117"/>
      <c r="L58" s="117"/>
    </row>
    <row r="59" spans="1:20" s="118" customFormat="1" ht="21" customHeight="1" x14ac:dyDescent="0.3">
      <c r="A59" s="117"/>
      <c r="L59" s="117"/>
    </row>
    <row r="60" spans="1:20" s="118" customFormat="1" ht="21" customHeight="1" x14ac:dyDescent="0.3">
      <c r="A60" s="117"/>
      <c r="L60" s="117"/>
    </row>
    <row r="61" spans="1:20" s="118" customFormat="1" ht="21" customHeight="1" x14ac:dyDescent="0.3">
      <c r="A61" s="117"/>
      <c r="L61" s="117"/>
    </row>
    <row r="62" spans="1:20" s="118" customFormat="1" ht="21" customHeight="1" x14ac:dyDescent="0.3">
      <c r="A62" s="117"/>
      <c r="L62" s="117"/>
    </row>
    <row r="63" spans="1:20" s="121" customFormat="1" ht="21" customHeight="1" x14ac:dyDescent="0.3">
      <c r="A63" s="120"/>
      <c r="L63" s="120"/>
    </row>
    <row r="64" spans="1:20" s="121" customFormat="1" ht="21" customHeight="1" x14ac:dyDescent="0.3">
      <c r="A64" s="120"/>
      <c r="L64" s="120"/>
      <c r="M64" s="122"/>
      <c r="N64" s="123"/>
      <c r="O64" s="123"/>
      <c r="P64" s="123"/>
      <c r="Q64" s="123"/>
      <c r="R64" s="119"/>
      <c r="S64" s="119"/>
      <c r="T64" s="119"/>
    </row>
    <row r="65" spans="1:20" s="118" customFormat="1" ht="21" customHeight="1" x14ac:dyDescent="0.3">
      <c r="A65" s="117"/>
      <c r="L65" s="117"/>
    </row>
    <row r="66" spans="1:20" s="121" customFormat="1" ht="21" customHeight="1" x14ac:dyDescent="0.3">
      <c r="A66" s="120"/>
      <c r="L66" s="120"/>
    </row>
    <row r="67" spans="1:20" s="121" customFormat="1" ht="21" customHeight="1" x14ac:dyDescent="0.3">
      <c r="A67" s="120"/>
      <c r="L67" s="120"/>
      <c r="M67" s="122"/>
      <c r="N67" s="123"/>
      <c r="O67" s="123"/>
      <c r="P67" s="123"/>
      <c r="Q67" s="123"/>
      <c r="R67" s="119"/>
      <c r="S67" s="119"/>
      <c r="T67" s="119"/>
    </row>
    <row r="68" spans="1:20" s="118" customFormat="1" ht="21" customHeight="1" x14ac:dyDescent="0.3">
      <c r="A68" s="117"/>
      <c r="L68" s="117"/>
    </row>
    <row r="69" spans="1:20" s="121" customFormat="1" ht="21" customHeight="1" x14ac:dyDescent="0.3">
      <c r="A69" s="120"/>
      <c r="L69" s="120"/>
    </row>
    <row r="70" spans="1:20" s="121" customFormat="1" ht="21" customHeight="1" x14ac:dyDescent="0.3">
      <c r="A70" s="120"/>
      <c r="L70" s="120"/>
      <c r="M70" s="122"/>
      <c r="N70" s="123"/>
      <c r="O70" s="123"/>
      <c r="P70" s="123"/>
      <c r="Q70" s="123"/>
      <c r="R70" s="119"/>
      <c r="S70" s="119"/>
      <c r="T70" s="119"/>
    </row>
    <row r="71" spans="1:20" s="118" customFormat="1" ht="21" customHeight="1" x14ac:dyDescent="0.3">
      <c r="A71" s="117"/>
      <c r="L71" s="117"/>
    </row>
    <row r="72" spans="1:20" s="121" customFormat="1" ht="21" customHeight="1" x14ac:dyDescent="0.3">
      <c r="A72" s="120"/>
      <c r="L72" s="120"/>
    </row>
    <row r="73" spans="1:20" s="121" customFormat="1" ht="21" customHeight="1" x14ac:dyDescent="0.3">
      <c r="A73" s="120"/>
      <c r="L73" s="120"/>
    </row>
    <row r="74" spans="1:20" s="118" customFormat="1" ht="21" customHeight="1" x14ac:dyDescent="0.3">
      <c r="A74" s="117"/>
      <c r="L74" s="117"/>
    </row>
    <row r="75" spans="1:20" s="121" customFormat="1" ht="21" customHeight="1" x14ac:dyDescent="0.3">
      <c r="A75" s="120"/>
      <c r="L75" s="120"/>
    </row>
    <row r="76" spans="1:20" s="121" customFormat="1" ht="21" customHeight="1" x14ac:dyDescent="0.3">
      <c r="A76" s="120"/>
      <c r="L76" s="120"/>
      <c r="M76" s="122"/>
      <c r="N76" s="123"/>
      <c r="O76" s="123"/>
      <c r="P76" s="123"/>
      <c r="Q76" s="123"/>
      <c r="R76" s="119"/>
      <c r="S76" s="119"/>
      <c r="T76" s="119"/>
    </row>
    <row r="77" spans="1:20" s="118" customFormat="1" ht="21" customHeight="1" x14ac:dyDescent="0.3">
      <c r="A77" s="117"/>
      <c r="L77" s="117"/>
    </row>
    <row r="78" spans="1:20" s="121" customFormat="1" ht="21" customHeight="1" x14ac:dyDescent="0.3">
      <c r="A78" s="120"/>
      <c r="L78" s="120"/>
    </row>
    <row r="79" spans="1:20" s="121" customFormat="1" ht="21" customHeight="1" x14ac:dyDescent="0.3">
      <c r="A79" s="120"/>
      <c r="L79" s="120"/>
      <c r="M79" s="122"/>
      <c r="N79" s="123"/>
      <c r="O79" s="123"/>
      <c r="P79" s="123"/>
      <c r="Q79" s="123"/>
      <c r="R79" s="119"/>
      <c r="S79" s="119"/>
      <c r="T79" s="119"/>
    </row>
    <row r="80" spans="1:20" s="118" customFormat="1" ht="21" customHeight="1" x14ac:dyDescent="0.3">
      <c r="A80" s="117"/>
      <c r="L80" s="117"/>
    </row>
    <row r="81" spans="1:20" s="121" customFormat="1" ht="21" customHeight="1" x14ac:dyDescent="0.3">
      <c r="A81" s="120"/>
      <c r="L81" s="120"/>
    </row>
    <row r="82" spans="1:20" s="121" customFormat="1" ht="21" customHeight="1" x14ac:dyDescent="0.3">
      <c r="A82" s="120"/>
      <c r="L82" s="120"/>
      <c r="M82" s="122"/>
      <c r="N82" s="123"/>
      <c r="O82" s="123"/>
      <c r="P82" s="123"/>
      <c r="Q82" s="123"/>
      <c r="R82" s="119"/>
      <c r="S82" s="119"/>
      <c r="T82" s="119"/>
    </row>
    <row r="83" spans="1:20" s="118" customFormat="1" ht="21" customHeight="1" x14ac:dyDescent="0.3">
      <c r="A83" s="117"/>
      <c r="L83" s="117"/>
    </row>
    <row r="84" spans="1:20" s="121" customFormat="1" ht="21" customHeight="1" x14ac:dyDescent="0.3">
      <c r="A84" s="120"/>
      <c r="L84" s="120"/>
    </row>
    <row r="85" spans="1:20" s="118" customFormat="1" ht="21" customHeight="1" x14ac:dyDescent="0.3">
      <c r="A85" s="117"/>
      <c r="L85" s="117"/>
    </row>
    <row r="86" spans="1:20" s="118" customFormat="1" ht="21" customHeight="1" x14ac:dyDescent="0.3">
      <c r="A86" s="117"/>
      <c r="L86" s="117"/>
    </row>
    <row r="87" spans="1:20" s="118" customFormat="1" ht="21" customHeight="1" x14ac:dyDescent="0.3">
      <c r="A87" s="117"/>
      <c r="L87" s="117"/>
    </row>
    <row r="88" spans="1:20" s="118" customFormat="1" ht="21" customHeight="1" x14ac:dyDescent="0.3">
      <c r="A88" s="117"/>
      <c r="L88" s="117"/>
    </row>
    <row r="89" spans="1:20" s="118" customFormat="1" ht="21" customHeight="1" x14ac:dyDescent="0.3">
      <c r="A89" s="117"/>
      <c r="L89" s="117"/>
    </row>
    <row r="90" spans="1:20" s="118" customFormat="1" ht="21" customHeight="1" x14ac:dyDescent="0.3">
      <c r="A90" s="117"/>
      <c r="L90" s="117"/>
    </row>
    <row r="91" spans="1:20" s="118" customFormat="1" ht="21" customHeight="1" x14ac:dyDescent="0.3">
      <c r="A91" s="117"/>
      <c r="L91" s="117"/>
    </row>
    <row r="92" spans="1:20" s="118" customFormat="1" ht="21" customHeight="1" x14ac:dyDescent="0.3">
      <c r="A92" s="117"/>
      <c r="L92" s="117"/>
    </row>
    <row r="93" spans="1:20" s="118" customFormat="1" ht="21" customHeight="1" x14ac:dyDescent="0.3">
      <c r="A93" s="117"/>
      <c r="L93" s="117"/>
    </row>
    <row r="94" spans="1:20" s="118" customFormat="1" ht="21" customHeight="1" x14ac:dyDescent="0.3">
      <c r="A94" s="117"/>
      <c r="L94" s="117"/>
    </row>
    <row r="95" spans="1:20" s="118" customFormat="1" ht="21" customHeight="1" x14ac:dyDescent="0.3">
      <c r="A95" s="117"/>
      <c r="L95" s="117"/>
    </row>
    <row r="96" spans="1:20" s="118" customFormat="1" ht="21" customHeight="1" x14ac:dyDescent="0.3">
      <c r="A96" s="117"/>
      <c r="L96" s="117"/>
    </row>
    <row r="97" spans="1:20" s="118" customFormat="1" ht="21" customHeight="1" x14ac:dyDescent="0.3">
      <c r="A97" s="117"/>
      <c r="L97" s="117"/>
    </row>
    <row r="98" spans="1:20" s="118" customFormat="1" ht="21" customHeight="1" x14ac:dyDescent="0.3">
      <c r="A98" s="117"/>
      <c r="L98" s="117"/>
    </row>
    <row r="99" spans="1:20" s="118" customFormat="1" ht="21" customHeight="1" x14ac:dyDescent="0.3">
      <c r="A99" s="117"/>
      <c r="L99" s="117"/>
    </row>
    <row r="100" spans="1:20" s="118" customFormat="1" ht="21" customHeight="1" x14ac:dyDescent="0.3">
      <c r="A100" s="117"/>
      <c r="L100" s="117"/>
    </row>
    <row r="101" spans="1:20" s="118" customFormat="1" ht="21" customHeight="1" x14ac:dyDescent="0.3">
      <c r="A101" s="117"/>
      <c r="L101" s="117"/>
    </row>
    <row r="102" spans="1:20" s="118" customFormat="1" ht="21" customHeight="1" x14ac:dyDescent="0.3">
      <c r="A102" s="117"/>
      <c r="L102" s="117"/>
    </row>
    <row r="103" spans="1:20" s="118" customFormat="1" ht="21" customHeight="1" x14ac:dyDescent="0.3">
      <c r="A103" s="117"/>
      <c r="L103" s="117"/>
    </row>
    <row r="104" spans="1:20" s="118" customFormat="1" ht="21" customHeight="1" x14ac:dyDescent="0.3">
      <c r="A104" s="117"/>
      <c r="L104" s="117"/>
    </row>
    <row r="105" spans="1:20" s="118" customFormat="1" ht="21" customHeight="1" x14ac:dyDescent="0.3">
      <c r="A105" s="117"/>
      <c r="L105" s="117"/>
    </row>
    <row r="106" spans="1:20" s="118" customFormat="1" ht="21" customHeight="1" x14ac:dyDescent="0.3">
      <c r="A106" s="117"/>
      <c r="L106" s="117"/>
    </row>
    <row r="107" spans="1:20" s="118" customFormat="1" ht="21" customHeight="1" x14ac:dyDescent="0.3">
      <c r="A107" s="117"/>
      <c r="L107" s="117"/>
    </row>
    <row r="108" spans="1:20" s="121" customFormat="1" ht="21" customHeight="1" x14ac:dyDescent="0.3">
      <c r="A108" s="120"/>
      <c r="L108" s="120"/>
    </row>
    <row r="109" spans="1:20" s="121" customFormat="1" ht="21" customHeight="1" x14ac:dyDescent="0.3">
      <c r="A109" s="120"/>
      <c r="L109" s="120"/>
      <c r="M109" s="122"/>
      <c r="N109" s="123"/>
      <c r="O109" s="123"/>
      <c r="P109" s="123"/>
      <c r="Q109" s="123"/>
      <c r="R109" s="119"/>
      <c r="S109" s="119"/>
      <c r="T109" s="119"/>
    </row>
    <row r="110" spans="1:20" s="118" customFormat="1" ht="21" customHeight="1" x14ac:dyDescent="0.3">
      <c r="A110" s="117"/>
      <c r="L110" s="117"/>
    </row>
    <row r="111" spans="1:20" s="39" customFormat="1" ht="21" customHeight="1" x14ac:dyDescent="0.3">
      <c r="A111" s="40"/>
      <c r="L111" s="40"/>
    </row>
    <row r="112" spans="1:20" s="34" customFormat="1" ht="21" customHeight="1" x14ac:dyDescent="0.3">
      <c r="A112" s="38"/>
      <c r="L112" s="38"/>
      <c r="M112" s="37"/>
      <c r="N112" s="36"/>
      <c r="O112" s="36"/>
      <c r="P112" s="36"/>
      <c r="Q112" s="36"/>
      <c r="R112" s="35"/>
      <c r="S112" s="35"/>
      <c r="T112" s="35"/>
    </row>
    <row r="113" spans="1:20" s="2" customFormat="1" ht="21" customHeight="1" x14ac:dyDescent="0.3">
      <c r="A113" s="41"/>
      <c r="L113" s="41"/>
    </row>
    <row r="114" spans="1:20" s="39" customFormat="1" ht="21" customHeight="1" x14ac:dyDescent="0.3">
      <c r="A114" s="40"/>
      <c r="L114" s="40"/>
    </row>
    <row r="115" spans="1:20" s="34" customFormat="1" ht="21" customHeight="1" x14ac:dyDescent="0.3">
      <c r="A115" s="38"/>
      <c r="L115" s="38"/>
      <c r="M115" s="37"/>
      <c r="N115" s="36"/>
      <c r="O115" s="36"/>
      <c r="P115" s="36"/>
      <c r="Q115" s="36"/>
      <c r="R115" s="35"/>
      <c r="S115" s="35"/>
      <c r="T115" s="35"/>
    </row>
    <row r="116" spans="1:20" s="2" customFormat="1" ht="21" customHeight="1" x14ac:dyDescent="0.3">
      <c r="A116" s="41"/>
      <c r="L116" s="41"/>
    </row>
    <row r="117" spans="1:20" s="39" customFormat="1" ht="21" customHeight="1" x14ac:dyDescent="0.3">
      <c r="A117" s="40"/>
      <c r="L117" s="40"/>
    </row>
    <row r="118" spans="1:20" s="39" customFormat="1" ht="21" customHeight="1" x14ac:dyDescent="0.3">
      <c r="A118" s="40"/>
      <c r="L118" s="40"/>
    </row>
    <row r="119" spans="1:20" s="2" customFormat="1" ht="21" customHeight="1" x14ac:dyDescent="0.3">
      <c r="A119" s="41"/>
      <c r="L119" s="41"/>
    </row>
    <row r="120" spans="1:20" s="39" customFormat="1" ht="21" customHeight="1" x14ac:dyDescent="0.3">
      <c r="A120" s="40"/>
      <c r="L120" s="40"/>
    </row>
    <row r="121" spans="1:20" s="34" customFormat="1" ht="21" customHeight="1" x14ac:dyDescent="0.3">
      <c r="A121" s="38"/>
      <c r="L121" s="38"/>
      <c r="M121" s="37"/>
      <c r="N121" s="36"/>
      <c r="O121" s="36"/>
      <c r="P121" s="36"/>
      <c r="Q121" s="36"/>
      <c r="R121" s="35"/>
      <c r="S121" s="35"/>
      <c r="T121" s="35"/>
    </row>
    <row r="122" spans="1:20" s="2" customFormat="1" ht="21" customHeight="1" x14ac:dyDescent="0.3">
      <c r="A122" s="41"/>
      <c r="L122" s="41"/>
    </row>
    <row r="123" spans="1:20" s="39" customFormat="1" ht="21" customHeight="1" x14ac:dyDescent="0.3">
      <c r="A123" s="40"/>
      <c r="L123" s="40"/>
    </row>
    <row r="124" spans="1:20" s="34" customFormat="1" ht="21" customHeight="1" x14ac:dyDescent="0.3">
      <c r="A124" s="38"/>
      <c r="L124" s="38"/>
      <c r="M124" s="37"/>
      <c r="N124" s="36"/>
      <c r="O124" s="36"/>
      <c r="P124" s="36"/>
      <c r="Q124" s="36"/>
      <c r="R124" s="35"/>
      <c r="S124" s="35"/>
      <c r="T124" s="35"/>
    </row>
    <row r="125" spans="1:20" s="2" customFormat="1" ht="21" customHeight="1" x14ac:dyDescent="0.3">
      <c r="A125" s="41"/>
      <c r="L125" s="41"/>
    </row>
    <row r="126" spans="1:20" s="39" customFormat="1" ht="21" customHeight="1" x14ac:dyDescent="0.3">
      <c r="A126" s="40"/>
      <c r="L126" s="40"/>
    </row>
    <row r="127" spans="1:20" s="34" customFormat="1" ht="21" customHeight="1" x14ac:dyDescent="0.3">
      <c r="A127" s="38"/>
      <c r="L127" s="38"/>
      <c r="M127" s="37"/>
      <c r="N127" s="36"/>
      <c r="O127" s="36"/>
      <c r="P127" s="36"/>
      <c r="Q127" s="36"/>
      <c r="R127" s="35"/>
      <c r="S127" s="35"/>
      <c r="T127" s="35"/>
    </row>
    <row r="128" spans="1:20" s="2" customFormat="1" ht="21" customHeight="1" x14ac:dyDescent="0.3">
      <c r="A128" s="41"/>
      <c r="L128" s="41"/>
    </row>
    <row r="129" spans="1:20" s="39" customFormat="1" ht="21" customHeight="1" x14ac:dyDescent="0.3">
      <c r="A129" s="40"/>
      <c r="L129" s="40"/>
    </row>
    <row r="130" spans="1:20" s="34" customFormat="1" ht="13.5" x14ac:dyDescent="0.3">
      <c r="A130" s="38"/>
      <c r="L130" s="38"/>
      <c r="M130" s="37"/>
      <c r="N130" s="36"/>
      <c r="O130" s="36"/>
      <c r="P130" s="36"/>
      <c r="Q130" s="36"/>
      <c r="R130" s="35"/>
      <c r="S130" s="35"/>
      <c r="T130" s="35"/>
    </row>
    <row r="131" spans="1:20" s="33" customFormat="1" ht="0" hidden="1" customHeight="1" x14ac:dyDescent="0.3">
      <c r="N131" s="32"/>
      <c r="O131" s="32"/>
      <c r="P131" s="32"/>
      <c r="Q131" s="32"/>
      <c r="R131" s="31"/>
      <c r="S131" s="31"/>
      <c r="T131" s="31"/>
    </row>
    <row r="132" spans="1:20" s="33" customFormat="1" ht="0" hidden="1" customHeight="1" x14ac:dyDescent="0.3">
      <c r="N132" s="32"/>
      <c r="O132" s="32"/>
      <c r="P132" s="32"/>
      <c r="Q132" s="32"/>
    </row>
  </sheetData>
  <sheetProtection sheet="1" objects="1" scenarios="1"/>
  <mergeCells count="7">
    <mergeCell ref="W12:AI12"/>
    <mergeCell ref="W7:AI10"/>
    <mergeCell ref="W11:AI11"/>
    <mergeCell ref="M2:T2"/>
    <mergeCell ref="M3:U3"/>
    <mergeCell ref="M4:U4"/>
    <mergeCell ref="M5:U5"/>
  </mergeCells>
  <phoneticPr fontId="3" type="noConversion"/>
  <conditionalFormatting sqref="N10:T39">
    <cfRule type="cellIs" dxfId="98" priority="8" operator="equal">
      <formula>"야"</formula>
    </cfRule>
  </conditionalFormatting>
  <conditionalFormatting sqref="U25:U39 M10:M39">
    <cfRule type="expression" dxfId="97" priority="7">
      <formula>ROW()-$M$7&gt;ROW($M$9)</formula>
    </cfRule>
  </conditionalFormatting>
  <conditionalFormatting sqref="M10:T39">
    <cfRule type="expression" dxfId="96" priority="9">
      <formula>ROW()-$M$7=ROW($M$9)</formula>
    </cfRule>
    <cfRule type="expression" dxfId="95" priority="10">
      <formula>ROW()-$M$7&gt;ROW($M$9)</formula>
    </cfRule>
  </conditionalFormatting>
  <conditionalFormatting sqref="U10">
    <cfRule type="expression" dxfId="94" priority="2">
      <formula>ROW()-$M$7&gt;ROW($M$9)</formula>
    </cfRule>
  </conditionalFormatting>
  <conditionalFormatting sqref="U10:U24">
    <cfRule type="cellIs" dxfId="93" priority="1" operator="equal">
      <formula>0</formula>
    </cfRule>
  </conditionalFormatting>
  <pageMargins left="0.7" right="0.7" top="0.75" bottom="0.75" header="0.3" footer="0.3"/>
  <pageSetup paperSize="9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2:EP368"/>
  <sheetViews>
    <sheetView showGridLines="0" showRowColHeaders="0" tabSelected="1" workbookViewId="0">
      <selection activeCell="N6" sqref="N6"/>
    </sheetView>
  </sheetViews>
  <sheetFormatPr defaultColWidth="4.625" defaultRowHeight="15" customHeight="1" x14ac:dyDescent="0.3"/>
  <cols>
    <col min="1" max="1" width="5" style="31" customWidth="1"/>
    <col min="2" max="3" width="4.125" style="31" customWidth="1"/>
    <col min="4" max="4" width="5.5" style="31" customWidth="1"/>
    <col min="5" max="6" width="6.875" style="31" customWidth="1"/>
    <col min="7" max="7" width="5.5" style="31" customWidth="1"/>
    <col min="8" max="10" width="5.5" style="2" customWidth="1"/>
    <col min="11" max="11" width="5.5" style="2" hidden="1" customWidth="1"/>
    <col min="12" max="12" width="5.5" style="193" hidden="1" customWidth="1"/>
    <col min="13" max="13" width="5.5" style="194" hidden="1" customWidth="1"/>
    <col min="14" max="14" width="8" style="33" customWidth="1"/>
    <col min="15" max="15" width="8" style="31" customWidth="1"/>
    <col min="16" max="19" width="8" style="32" customWidth="1"/>
    <col min="20" max="22" width="8" style="31" customWidth="1"/>
    <col min="23" max="23" width="6.625" style="31" customWidth="1"/>
    <col min="24" max="24" width="8.125" style="2" customWidth="1"/>
    <col min="25" max="30" width="6.625" style="2" customWidth="1"/>
    <col min="31" max="31" width="6.625" style="31" customWidth="1"/>
    <col min="32" max="33" width="5" style="31" customWidth="1"/>
    <col min="34" max="34" width="7" style="31" customWidth="1"/>
    <col min="35" max="36" width="8.625" style="31" customWidth="1"/>
    <col min="37" max="45" width="5" style="31" customWidth="1"/>
    <col min="46" max="46" width="8.125" style="31" customWidth="1"/>
    <col min="47" max="47" width="4.625" style="31" customWidth="1"/>
    <col min="48" max="48" width="5" style="31" customWidth="1"/>
    <col min="49" max="49" width="10.125" style="31" customWidth="1"/>
    <col min="50" max="52" width="4.625" style="31" customWidth="1"/>
    <col min="53" max="53" width="4.625" style="192" customWidth="1"/>
    <col min="54" max="54" width="4.625" style="33" customWidth="1"/>
    <col min="55" max="55" width="4.625" style="31" customWidth="1"/>
    <col min="56" max="59" width="4.625" style="32" customWidth="1"/>
    <col min="60" max="65" width="4.625" style="31" customWidth="1"/>
    <col min="66" max="66" width="6.875" style="31" customWidth="1"/>
    <col min="67" max="79" width="4.625" style="31" customWidth="1"/>
    <col min="80" max="16384" width="4.625" style="31"/>
  </cols>
  <sheetData>
    <row r="2" spans="1:146" ht="162" customHeight="1" x14ac:dyDescent="0.3">
      <c r="B2" s="450" t="s">
        <v>342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12"/>
      <c r="R2" s="450" t="s">
        <v>436</v>
      </c>
      <c r="S2" s="450"/>
      <c r="T2" s="450"/>
      <c r="U2" s="450"/>
      <c r="V2" s="450"/>
      <c r="W2" s="450"/>
      <c r="X2" s="450"/>
      <c r="Y2" s="450"/>
      <c r="Z2" s="450"/>
      <c r="AA2" s="450"/>
      <c r="AB2" s="450"/>
      <c r="AC2" s="450"/>
      <c r="AD2" s="450"/>
      <c r="AE2" s="450"/>
      <c r="AF2" s="450"/>
      <c r="AG2" s="450"/>
      <c r="AH2" s="450"/>
      <c r="AI2" s="450"/>
      <c r="AJ2" s="451" t="s">
        <v>432</v>
      </c>
      <c r="AK2" s="451"/>
      <c r="AL2" s="451"/>
      <c r="AM2" s="451"/>
      <c r="AN2" s="451"/>
      <c r="AO2" s="451"/>
      <c r="AP2" s="451"/>
      <c r="AQ2" s="451"/>
      <c r="AR2" s="451"/>
      <c r="AS2" s="451"/>
      <c r="AT2" s="451"/>
      <c r="AU2" s="451"/>
      <c r="AV2" s="451"/>
      <c r="AW2" s="451"/>
    </row>
    <row r="3" spans="1:146" ht="16.5" hidden="1" x14ac:dyDescent="0.3">
      <c r="B3"/>
      <c r="C3"/>
      <c r="D3"/>
      <c r="E3"/>
      <c r="F3"/>
      <c r="G3"/>
      <c r="H3"/>
      <c r="I3"/>
      <c r="N3" s="195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</row>
    <row r="4" spans="1:146" s="2" customFormat="1" ht="15" hidden="1" customHeight="1" x14ac:dyDescent="0.3">
      <c r="A4" s="197"/>
      <c r="B4" s="197"/>
      <c r="C4" s="197"/>
      <c r="D4" s="197"/>
      <c r="E4" s="197"/>
      <c r="F4" s="197"/>
      <c r="G4" s="197"/>
      <c r="L4" s="193"/>
      <c r="M4" s="194"/>
      <c r="N4" s="33"/>
      <c r="O4" s="31"/>
      <c r="P4" s="32"/>
      <c r="Q4" s="32"/>
      <c r="R4" s="32"/>
      <c r="S4" s="32"/>
      <c r="T4" s="31"/>
      <c r="U4" s="31"/>
      <c r="V4" s="31"/>
      <c r="BA4" s="39"/>
    </row>
    <row r="5" spans="1:146" s="121" customFormat="1" ht="20.100000000000001" customHeight="1" x14ac:dyDescent="0.3">
      <c r="A5" s="31"/>
      <c r="C5" s="31"/>
      <c r="D5" s="32"/>
      <c r="E5" s="32"/>
      <c r="F5" s="32"/>
      <c r="G5" s="32"/>
      <c r="H5" s="31"/>
      <c r="I5" s="31"/>
      <c r="J5" s="31"/>
      <c r="K5" s="31"/>
      <c r="L5" s="193"/>
      <c r="M5" s="198"/>
      <c r="N5" s="392" t="s">
        <v>332</v>
      </c>
      <c r="O5" s="59"/>
      <c r="P5" s="60"/>
      <c r="Q5" s="373"/>
      <c r="R5" s="374"/>
      <c r="S5" s="375"/>
      <c r="T5" s="376"/>
      <c r="U5" s="377"/>
      <c r="V5" s="393"/>
      <c r="W5" s="392"/>
      <c r="X5" s="392"/>
      <c r="Y5" s="2"/>
      <c r="Z5" s="199"/>
      <c r="AA5" s="2"/>
      <c r="AB5" s="2"/>
      <c r="AC5" s="2"/>
      <c r="AD5" s="2"/>
      <c r="AE5" s="2"/>
      <c r="AG5" s="31"/>
      <c r="AH5" s="31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0"/>
      <c r="AY5" s="200"/>
      <c r="AZ5" s="200"/>
      <c r="BA5" s="200"/>
      <c r="BB5" s="200"/>
      <c r="BC5" s="201"/>
      <c r="BD5" s="200"/>
      <c r="BE5" s="200"/>
      <c r="BF5" s="200"/>
      <c r="BG5" s="200"/>
      <c r="BH5" s="200"/>
      <c r="BI5" s="200"/>
      <c r="BJ5" s="200"/>
      <c r="BK5" s="200"/>
      <c r="BL5" s="200"/>
      <c r="BM5" s="200"/>
      <c r="BN5" s="200"/>
      <c r="BO5" s="200"/>
      <c r="BP5" s="200"/>
      <c r="BQ5" s="200"/>
      <c r="BR5" s="200"/>
      <c r="BS5" s="200"/>
      <c r="BT5" s="200"/>
      <c r="BU5" s="200"/>
      <c r="BV5" s="200"/>
      <c r="BW5" s="200"/>
      <c r="BX5" s="200"/>
      <c r="BY5" s="200"/>
      <c r="BZ5" s="200"/>
      <c r="CA5" s="200"/>
      <c r="CB5" s="200"/>
      <c r="CC5" s="200"/>
      <c r="CD5" s="200"/>
      <c r="CE5" s="200"/>
      <c r="CF5" s="200"/>
      <c r="CG5" s="200"/>
      <c r="CH5" s="200"/>
      <c r="CI5" s="200"/>
      <c r="CJ5" s="200"/>
      <c r="CK5" s="200"/>
      <c r="CL5" s="200"/>
      <c r="CM5" s="200"/>
      <c r="CN5" s="200"/>
      <c r="CO5" s="200"/>
      <c r="CP5" s="200"/>
      <c r="CQ5" s="200"/>
      <c r="CR5" s="200"/>
      <c r="CS5" s="200"/>
      <c r="CT5" s="200"/>
      <c r="CU5" s="200"/>
      <c r="CV5" s="200"/>
      <c r="CW5" s="200"/>
      <c r="CX5" s="200"/>
      <c r="CY5" s="200"/>
      <c r="CZ5" s="200"/>
      <c r="DA5" s="200"/>
      <c r="DB5" s="200"/>
      <c r="DC5" s="200"/>
      <c r="DD5" s="200"/>
      <c r="DE5" s="200"/>
      <c r="DF5" s="200"/>
      <c r="DG5" s="200"/>
      <c r="DH5" s="200"/>
      <c r="DI5" s="200"/>
      <c r="DJ5" s="200"/>
      <c r="DK5" s="200"/>
      <c r="DL5" s="200"/>
      <c r="DM5" s="200"/>
      <c r="DN5" s="200"/>
      <c r="DO5" s="200"/>
      <c r="DP5" s="200"/>
      <c r="DQ5" s="200"/>
      <c r="DR5" s="200"/>
      <c r="DS5" s="200"/>
      <c r="DT5" s="200"/>
      <c r="DU5" s="200"/>
      <c r="DV5" s="200"/>
      <c r="DW5" s="200"/>
      <c r="DX5" s="200"/>
      <c r="DY5" s="200"/>
      <c r="DZ5" s="200"/>
      <c r="EA5" s="200"/>
      <c r="EB5" s="200"/>
      <c r="EC5" s="200"/>
      <c r="ED5" s="200"/>
      <c r="EE5" s="200"/>
      <c r="EF5" s="200"/>
      <c r="EG5" s="200"/>
      <c r="EH5" s="200"/>
      <c r="EI5" s="200"/>
      <c r="EJ5" s="200"/>
      <c r="EK5" s="200"/>
      <c r="EL5" s="200"/>
      <c r="EM5" s="200"/>
    </row>
    <row r="6" spans="1:146" s="2" customFormat="1" ht="20.100000000000001" customHeight="1" x14ac:dyDescent="0.3">
      <c r="B6" s="33" t="s">
        <v>269</v>
      </c>
      <c r="C6" s="31"/>
      <c r="D6" s="32"/>
      <c r="E6" s="32"/>
      <c r="F6" s="32"/>
      <c r="G6" s="32"/>
      <c r="H6" s="31"/>
      <c r="I6" s="31"/>
      <c r="J6" s="31"/>
      <c r="K6" s="31"/>
      <c r="L6" s="202"/>
      <c r="M6" s="203"/>
      <c r="N6" s="394">
        <v>15</v>
      </c>
      <c r="O6" s="169" t="s">
        <v>7</v>
      </c>
      <c r="P6" s="66" t="s">
        <v>6</v>
      </c>
      <c r="Q6" s="66" t="s">
        <v>5</v>
      </c>
      <c r="R6" s="66" t="s">
        <v>4</v>
      </c>
      <c r="S6" s="66" t="s">
        <v>3</v>
      </c>
      <c r="T6" s="170" t="s">
        <v>2</v>
      </c>
      <c r="U6" s="171" t="s">
        <v>17</v>
      </c>
      <c r="V6" s="405" t="s">
        <v>336</v>
      </c>
      <c r="W6" s="469" t="s">
        <v>334</v>
      </c>
      <c r="X6" s="467" t="s">
        <v>335</v>
      </c>
      <c r="Y6" s="31"/>
      <c r="Z6" s="416" t="s">
        <v>341</v>
      </c>
      <c r="AG6" s="31"/>
      <c r="AH6" s="416" t="s">
        <v>337</v>
      </c>
      <c r="AI6" s="417"/>
      <c r="AJ6" s="417"/>
      <c r="AK6" s="118"/>
      <c r="AL6" s="118"/>
      <c r="AM6" s="118"/>
      <c r="BC6" s="39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</row>
    <row r="7" spans="1:146" s="2" customFormat="1" ht="20.100000000000001" customHeight="1" x14ac:dyDescent="0.3">
      <c r="A7" s="31"/>
      <c r="B7" s="452" t="s">
        <v>324</v>
      </c>
      <c r="C7" s="453"/>
      <c r="D7" s="381" t="s">
        <v>325</v>
      </c>
      <c r="E7" s="381" t="s">
        <v>326</v>
      </c>
      <c r="F7" s="381" t="s">
        <v>327</v>
      </c>
      <c r="G7" s="381" t="s">
        <v>328</v>
      </c>
      <c r="H7" s="381" t="s">
        <v>329</v>
      </c>
      <c r="I7" s="382" t="s">
        <v>330</v>
      </c>
      <c r="J7" s="204" t="s">
        <v>272</v>
      </c>
      <c r="K7" s="205" t="s">
        <v>273</v>
      </c>
      <c r="L7" s="193"/>
      <c r="M7" s="194"/>
      <c r="N7" s="395" t="str">
        <f>CONCATENATE(D8,D9,D10,D11,D12,D13,D14,D15,D16,D17)</f>
        <v/>
      </c>
      <c r="O7" s="396" t="str">
        <f>CONCATENATE(IF($D8="","",COUNTIF(O8:O22,$D8)),IF($D9="","",CONCATENATE("·",COUNTIF(O8:O22,$D9))),IF($D$10="","",CONCATENATE("·",COUNTIF(O8:O22,$D10))),IF($D$11="","",CONCATENATE("·",COUNTIF(O8:O22,$D11))),IF($D12="","",CONCATENATE("·",COUNTIF(O8:O22,$D12))),IF($D13="","",CONCATENATE("·",COUNTIF(O8:O22,$D13))),IF($D14="","",CONCATENATE("·",COUNTIF(O8:O22,$D14))),IF($D15="","",CONCATENATE("·",COUNTIF(O8:O22,$D15))),IF($D16="","",CONCATENATE("·",COUNTIF(O8:O22,$D16))),IF($D17="","",CONCATENATE("·",COUNTIF(O8:O22,$D17))))</f>
        <v/>
      </c>
      <c r="P7" s="396" t="str">
        <f t="shared" ref="P7:U7" si="0">CONCATENATE(IF($D8="","",COUNTIF(P8:P22,$D8)),IF($D9="","",CONCATENATE("·",COUNTIF(P8:P22,$D9))),IF($D$10="","",CONCATENATE("·",COUNTIF(P8:P22,$D10))),IF($D$11="","",CONCATENATE("·",COUNTIF(P8:P22,$D11))),IF($D12="","",CONCATENATE("·",COUNTIF(P8:P22,$D12))),IF($D13="","",CONCATENATE("·",COUNTIF(P8:P22,$D13))),IF($D14="","",CONCATENATE("·",COUNTIF(P8:P22,$D14))),IF($D15="","",CONCATENATE("·",COUNTIF(P8:P22,$D15))),IF($D16="","",CONCATENATE("·",COUNTIF(P8:P22,$D16))),IF($D17="","",CONCATENATE("·",COUNTIF(P8:P22,$D17))))</f>
        <v/>
      </c>
      <c r="Q7" s="396" t="str">
        <f t="shared" si="0"/>
        <v/>
      </c>
      <c r="R7" s="396" t="str">
        <f t="shared" si="0"/>
        <v/>
      </c>
      <c r="S7" s="396" t="str">
        <f t="shared" si="0"/>
        <v/>
      </c>
      <c r="T7" s="396" t="str">
        <f t="shared" si="0"/>
        <v/>
      </c>
      <c r="U7" s="397" t="str">
        <f t="shared" si="0"/>
        <v/>
      </c>
      <c r="V7" s="406">
        <f>SUM(V8:V22)/N6</f>
        <v>0</v>
      </c>
      <c r="W7" s="470"/>
      <c r="X7" s="468"/>
      <c r="Y7" s="206"/>
      <c r="Z7" s="207" t="s">
        <v>274</v>
      </c>
      <c r="AA7" s="207" t="s">
        <v>275</v>
      </c>
      <c r="AB7" s="207" t="s">
        <v>271</v>
      </c>
      <c r="AC7" s="499" t="s">
        <v>433</v>
      </c>
      <c r="AD7" s="499" t="s">
        <v>434</v>
      </c>
      <c r="AE7" s="499" t="s">
        <v>435</v>
      </c>
      <c r="AG7" s="187"/>
      <c r="AH7" s="418" t="s">
        <v>338</v>
      </c>
      <c r="AI7" s="419" t="s">
        <v>339</v>
      </c>
      <c r="AJ7" s="420" t="s">
        <v>340</v>
      </c>
      <c r="AK7" s="128"/>
      <c r="AL7" s="128"/>
      <c r="AM7" s="12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8"/>
      <c r="BC7" s="209"/>
      <c r="BD7" s="210"/>
      <c r="BE7" s="210"/>
      <c r="BF7" s="210"/>
      <c r="BG7" s="210"/>
      <c r="BH7" s="210"/>
      <c r="BI7" s="210"/>
      <c r="BJ7" s="210"/>
      <c r="BK7" s="210"/>
      <c r="BL7" s="210"/>
      <c r="BM7" s="210"/>
      <c r="BN7" s="210"/>
      <c r="BO7" s="210"/>
      <c r="BP7" s="210"/>
      <c r="BQ7" s="210"/>
      <c r="BR7" s="210"/>
      <c r="BS7" s="210"/>
      <c r="BT7" s="210"/>
      <c r="BU7" s="454"/>
      <c r="BV7" s="454"/>
      <c r="BW7" s="454"/>
      <c r="BX7" s="454"/>
      <c r="BY7" s="454"/>
      <c r="BZ7" s="454"/>
      <c r="CA7" s="454"/>
      <c r="CB7" s="210"/>
      <c r="CC7" s="128"/>
      <c r="CD7" s="128"/>
      <c r="CE7" s="128"/>
      <c r="CF7" s="128"/>
      <c r="CG7" s="128"/>
      <c r="CH7" s="128"/>
      <c r="CI7" s="128"/>
      <c r="CJ7" s="208"/>
      <c r="CK7" s="208"/>
      <c r="CL7" s="208"/>
      <c r="CM7" s="208"/>
      <c r="CN7" s="208"/>
      <c r="CO7" s="208"/>
      <c r="CP7" s="208"/>
      <c r="CQ7" s="208"/>
      <c r="CR7" s="208"/>
      <c r="CS7" s="208"/>
      <c r="CT7" s="208"/>
      <c r="CU7" s="208"/>
      <c r="CV7" s="208"/>
      <c r="CW7" s="208"/>
      <c r="CX7" s="208"/>
      <c r="CY7" s="208"/>
      <c r="CZ7" s="208"/>
      <c r="DA7" s="208"/>
      <c r="DB7" s="208"/>
      <c r="DC7" s="208"/>
      <c r="DD7" s="208"/>
      <c r="DE7" s="208"/>
      <c r="DF7" s="208"/>
      <c r="DG7" s="208"/>
      <c r="DH7" s="208"/>
      <c r="DI7" s="208"/>
      <c r="DJ7" s="208"/>
      <c r="DK7" s="208"/>
      <c r="DL7" s="208"/>
      <c r="DM7" s="208"/>
      <c r="DN7" s="208"/>
      <c r="DO7" s="208"/>
      <c r="DP7" s="208"/>
      <c r="DQ7" s="208"/>
      <c r="DR7" s="208"/>
      <c r="DS7" s="208"/>
      <c r="DT7" s="208"/>
      <c r="DU7" s="208"/>
      <c r="DV7" s="208"/>
      <c r="DW7" s="208"/>
      <c r="DX7" s="208"/>
      <c r="DY7" s="208"/>
      <c r="DZ7" s="208"/>
      <c r="EA7" s="208"/>
      <c r="EB7" s="208"/>
      <c r="EC7" s="208"/>
      <c r="ED7" s="208"/>
      <c r="EE7" s="208"/>
      <c r="EF7" s="208"/>
      <c r="EG7" s="208"/>
      <c r="EH7" s="208"/>
      <c r="EI7" s="208"/>
      <c r="EJ7" s="208"/>
      <c r="EK7" s="208"/>
      <c r="EL7" s="208"/>
      <c r="EM7" s="208"/>
      <c r="EN7" s="208"/>
      <c r="EO7" s="208"/>
      <c r="EP7" s="208"/>
    </row>
    <row r="8" spans="1:146" s="2" customFormat="1" ht="20.100000000000001" customHeight="1" x14ac:dyDescent="0.3">
      <c r="A8" s="31"/>
      <c r="B8" s="455" t="s">
        <v>331</v>
      </c>
      <c r="C8" s="456"/>
      <c r="D8" s="383"/>
      <c r="E8" s="188"/>
      <c r="F8" s="188"/>
      <c r="G8" s="413">
        <f t="shared" ref="G8:G17" si="1">IF(OR(D8="",E8=""),0,K8)</f>
        <v>0</v>
      </c>
      <c r="H8" s="384">
        <f t="shared" ref="H8:H17" si="2">IF(OR(D8="",E8=""),0,J8-G8)</f>
        <v>0</v>
      </c>
      <c r="I8" s="385"/>
      <c r="J8" s="189">
        <f>IF(D8="-",0,IF(F8&gt;E8,(F8*24-E8*24),(24-E8*24+F8*24)))</f>
        <v>24</v>
      </c>
      <c r="K8" s="211">
        <f t="shared" ref="K8:K17" si="3">IF(D8="-",0,IF($J8&gt;=22.5,2.5,IF($J8&gt;=18,2,IF($J8&gt;=13.5,1.5,IF($J8&gt;=9,1,IF($J8&gt;=4.5,0.5,0))))))</f>
        <v>2.5</v>
      </c>
      <c r="L8" s="212"/>
      <c r="M8" s="194"/>
      <c r="N8" s="398" t="s">
        <v>12</v>
      </c>
      <c r="O8" s="378"/>
      <c r="P8" s="378"/>
      <c r="Q8" s="378"/>
      <c r="R8" s="378"/>
      <c r="S8" s="378"/>
      <c r="T8" s="378"/>
      <c r="U8" s="379"/>
      <c r="V8" s="380">
        <f>COUNTA(O8:U8)</f>
        <v>0</v>
      </c>
      <c r="W8" s="410">
        <f t="shared" ref="W8:W22" si="4">IF(O8="",0,VLOOKUP(O8,$D$8:$H$17,5,FALSE))+IF(P8="",0,VLOOKUP(P8,$D$8:$H$17,5,FALSE))+IF(Q8="",0,VLOOKUP(Q8,$D$8:$H$17,5,FALSE))+IF(R8="",0,VLOOKUP(R8,$D$8:$H$17,5,FALSE))+IF(S8="",0,VLOOKUP(S8,$D$8:$H$17,5,FALSE))+IF(T8="",0,VLOOKUP(T8,$D$8:$H$17,5,FALSE))+IF(U8="",0,VLOOKUP(U8,$D$8:$H$17,5,FALSE))</f>
        <v>0</v>
      </c>
      <c r="X8" s="410">
        <f t="shared" ref="X8:X22" si="5">IF(O8="",0,IF(VLOOKUP(O8,$D$8:$H$17,5,FALSE)&gt;=8,VLOOKUP(O8,$D$8:$H$17,5,FALSE)-8,0))+IF(P8="",0,IF(VLOOKUP(P8,$D$8:$H$17,5,FALSE)&gt;=8,VLOOKUP(P8,$D$8:$H$17,5,FALSE)-8,0))+IF(Q8="",0,IF(VLOOKUP(Q8,$D$8:$H$17,5,FALSE)&gt;=8,VLOOKUP(Q8,$D$8:$H$17,5,FALSE)-8,0))+IF(R8="",0,IF(VLOOKUP(R8,$D$8:$H$17,5,FALSE)&gt;=8,VLOOKUP(R8,$D$8:$H$17,5,FALSE)-8,0))+IF(S8="",0,IF(VLOOKUP(S8,$D$8:$H$17,5,FALSE)&gt;=8,VLOOKUP(S8,$D$8:$H$17,5,FALSE)-8,0))+IF(T8="",0,IF(VLOOKUP(T8,$D$8:$H$17,5,FALSE)&gt;=8,VLOOKUP(T8,$D$8:$H$17,5,FALSE)-8,0))+IF(U8="",0,IF(VLOOKUP(U8,$D$8:$H$17,5,FALSE)&gt;=8,VLOOKUP(U8,$D$8:$H$17,5,FALSE)-8,0))</f>
        <v>0</v>
      </c>
      <c r="Z8" s="213" t="str">
        <f t="shared" ref="Z8:Z22" si="6">N106</f>
        <v>직원1</v>
      </c>
      <c r="AA8" s="214">
        <f ca="1">IF(AH170&gt;0,AH170,0)</f>
        <v>0</v>
      </c>
      <c r="AB8" s="214">
        <f t="shared" ref="AB8:AB22" si="7">COUNTIF(O106:AS106,$D$15)*$I$15+COUNTIF(O106:AS106,$D$16)*$I$16+COUNTIF(O106:AS106,$D$17)*$I$17</f>
        <v>0</v>
      </c>
      <c r="AC8" s="214">
        <f ca="1">AA8+AB8/3</f>
        <v>0</v>
      </c>
      <c r="AD8" s="214">
        <f>SUM(O191:AS191)+SUM(O212:AS212)*4/3</f>
        <v>0</v>
      </c>
      <c r="AE8" s="214">
        <f ca="1">AC8+AD8</f>
        <v>0</v>
      </c>
      <c r="AG8" s="215"/>
      <c r="AH8" s="322" t="str">
        <f t="shared" ref="AH8:AH22" si="8">Z8</f>
        <v>직원1</v>
      </c>
      <c r="AI8" s="421">
        <f>AT148</f>
        <v>0</v>
      </c>
      <c r="AJ8" s="422">
        <f>COUNTBLANK(O106:AS106)</f>
        <v>31</v>
      </c>
      <c r="AK8" s="128"/>
      <c r="AL8" s="128"/>
      <c r="AM8" s="12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/>
      <c r="AY8" s="208"/>
      <c r="AZ8" s="208"/>
      <c r="BA8" s="208"/>
      <c r="BB8" s="208"/>
      <c r="BC8" s="209"/>
      <c r="BD8" s="210"/>
      <c r="BE8" s="210"/>
      <c r="BF8" s="210"/>
      <c r="BG8" s="210"/>
      <c r="BH8" s="210"/>
      <c r="BI8" s="210"/>
      <c r="BJ8" s="210"/>
      <c r="BK8" s="210"/>
      <c r="BL8" s="210"/>
      <c r="BM8" s="210"/>
      <c r="BN8" s="210"/>
      <c r="BO8" s="210"/>
      <c r="BP8" s="210"/>
      <c r="BQ8" s="210"/>
      <c r="BR8" s="210"/>
      <c r="BS8" s="210"/>
      <c r="BT8" s="210"/>
      <c r="BU8" s="454"/>
      <c r="BV8" s="454"/>
      <c r="BW8" s="454"/>
      <c r="BX8" s="454"/>
      <c r="BY8" s="454"/>
      <c r="BZ8" s="454"/>
      <c r="CA8" s="454"/>
      <c r="CB8" s="210"/>
      <c r="CC8" s="128"/>
      <c r="CD8" s="128"/>
      <c r="CE8" s="128"/>
      <c r="CF8" s="128"/>
      <c r="CG8" s="128"/>
      <c r="CH8" s="128"/>
      <c r="CI8" s="128"/>
      <c r="CJ8" s="208"/>
      <c r="CK8" s="208"/>
      <c r="CL8" s="208"/>
      <c r="CM8" s="208"/>
      <c r="CN8" s="208"/>
      <c r="CO8" s="208"/>
      <c r="CP8" s="208"/>
      <c r="CQ8" s="208"/>
      <c r="CR8" s="208"/>
      <c r="CS8" s="208"/>
      <c r="CT8" s="208"/>
      <c r="CU8" s="208"/>
      <c r="CV8" s="208"/>
      <c r="CW8" s="208"/>
      <c r="CX8" s="208"/>
      <c r="CY8" s="208"/>
      <c r="CZ8" s="208"/>
      <c r="DA8" s="208"/>
      <c r="DB8" s="208"/>
      <c r="DC8" s="208"/>
      <c r="DD8" s="208"/>
      <c r="DE8" s="208"/>
      <c r="DF8" s="208"/>
      <c r="DG8" s="208"/>
      <c r="DH8" s="208"/>
      <c r="DI8" s="208"/>
      <c r="DJ8" s="208"/>
      <c r="DK8" s="208"/>
      <c r="DL8" s="208"/>
      <c r="DM8" s="208"/>
      <c r="DN8" s="208"/>
      <c r="DO8" s="208"/>
      <c r="DP8" s="208"/>
      <c r="DQ8" s="208"/>
      <c r="DR8" s="208"/>
      <c r="DS8" s="208"/>
      <c r="DT8" s="208"/>
      <c r="DU8" s="208"/>
      <c r="DV8" s="208"/>
      <c r="DW8" s="208"/>
      <c r="DX8" s="208"/>
      <c r="DY8" s="208"/>
      <c r="DZ8" s="208"/>
      <c r="EA8" s="208"/>
      <c r="EB8" s="208"/>
      <c r="EC8" s="208"/>
      <c r="ED8" s="208"/>
      <c r="EE8" s="208"/>
      <c r="EF8" s="208"/>
      <c r="EG8" s="208"/>
      <c r="EH8" s="208"/>
      <c r="EI8" s="208"/>
      <c r="EJ8" s="208"/>
      <c r="EK8" s="208"/>
      <c r="EL8" s="208"/>
      <c r="EM8" s="208"/>
      <c r="EN8" s="208"/>
      <c r="EO8" s="208"/>
      <c r="EP8" s="208"/>
    </row>
    <row r="9" spans="1:146" s="2" customFormat="1" ht="20.100000000000001" customHeight="1" x14ac:dyDescent="0.3">
      <c r="A9" s="31"/>
      <c r="B9" s="457"/>
      <c r="C9" s="458"/>
      <c r="D9" s="386"/>
      <c r="E9" s="190"/>
      <c r="F9" s="190"/>
      <c r="G9" s="414">
        <f t="shared" si="1"/>
        <v>0</v>
      </c>
      <c r="H9" s="387">
        <f t="shared" si="2"/>
        <v>0</v>
      </c>
      <c r="I9" s="385"/>
      <c r="J9" s="189">
        <f t="shared" ref="J9:J14" si="9">IF(D9="-",0,IF(F9&gt;E9,(F9*24-E9*24),(24-E9*24+F9*24)))</f>
        <v>24</v>
      </c>
      <c r="K9" s="211">
        <f t="shared" si="3"/>
        <v>2.5</v>
      </c>
      <c r="L9" s="212"/>
      <c r="M9" s="194"/>
      <c r="N9" s="398" t="s">
        <v>11</v>
      </c>
      <c r="O9" s="378"/>
      <c r="P9" s="378"/>
      <c r="Q9" s="378"/>
      <c r="R9" s="378"/>
      <c r="S9" s="378"/>
      <c r="T9" s="378"/>
      <c r="U9" s="379"/>
      <c r="V9" s="399">
        <f t="shared" ref="V9:V22" si="10">COUNTA(O9:U9)</f>
        <v>0</v>
      </c>
      <c r="W9" s="411">
        <f t="shared" si="4"/>
        <v>0</v>
      </c>
      <c r="X9" s="410">
        <f t="shared" si="5"/>
        <v>0</v>
      </c>
      <c r="Y9" s="216"/>
      <c r="Z9" s="217" t="str">
        <f t="shared" si="6"/>
        <v>직원2</v>
      </c>
      <c r="AA9" s="218">
        <f t="shared" ref="AA9:AA22" ca="1" si="11">IF(AH171&gt;0,AH171,0)</f>
        <v>0</v>
      </c>
      <c r="AB9" s="218">
        <f t="shared" si="7"/>
        <v>0</v>
      </c>
      <c r="AC9" s="218">
        <f t="shared" ref="AC9:AC22" ca="1" si="12">AA9+AB9/3</f>
        <v>0</v>
      </c>
      <c r="AD9" s="218">
        <f t="shared" ref="AD9:AD22" si="13">SUM(O192:AS192)+SUM(O213:AS213)*4/3</f>
        <v>0</v>
      </c>
      <c r="AE9" s="218">
        <f t="shared" ref="AE9:AE22" ca="1" si="14">AC9+AD9</f>
        <v>0</v>
      </c>
      <c r="AG9" s="216"/>
      <c r="AH9" s="322" t="str">
        <f t="shared" si="8"/>
        <v>직원2</v>
      </c>
      <c r="AI9" s="421">
        <f t="shared" ref="AI9:AI22" si="15">AT149</f>
        <v>0</v>
      </c>
      <c r="AJ9" s="422">
        <f t="shared" ref="AJ9:AJ22" si="16">COUNTBLANK(O107:AS107)</f>
        <v>31</v>
      </c>
      <c r="AK9" s="128"/>
      <c r="AL9" s="128"/>
      <c r="AM9" s="12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9"/>
      <c r="BD9" s="210"/>
      <c r="BE9" s="210"/>
      <c r="BF9" s="210"/>
      <c r="BG9" s="210"/>
      <c r="BH9" s="210"/>
      <c r="BI9" s="210"/>
      <c r="BJ9" s="210"/>
      <c r="BK9" s="210"/>
      <c r="BL9" s="210"/>
      <c r="BM9" s="210"/>
      <c r="BN9" s="210"/>
      <c r="BO9" s="210"/>
      <c r="BP9" s="210"/>
      <c r="BQ9" s="210"/>
      <c r="BR9" s="210"/>
      <c r="BS9" s="210"/>
      <c r="BT9" s="210"/>
      <c r="BU9" s="210"/>
      <c r="BV9" s="210"/>
      <c r="BW9" s="210"/>
      <c r="BX9" s="210"/>
      <c r="BY9" s="210"/>
      <c r="BZ9" s="210"/>
      <c r="CA9" s="210"/>
      <c r="CB9" s="210"/>
      <c r="CC9" s="128"/>
      <c r="CD9" s="128"/>
      <c r="CE9" s="128"/>
      <c r="CF9" s="128"/>
      <c r="CG9" s="128"/>
      <c r="CH9" s="128"/>
      <c r="CI9" s="128"/>
      <c r="CJ9" s="208"/>
      <c r="CK9" s="208"/>
      <c r="CL9" s="208"/>
      <c r="CM9" s="208"/>
      <c r="CN9" s="208"/>
      <c r="CO9" s="208"/>
      <c r="CP9" s="208"/>
      <c r="CQ9" s="208"/>
      <c r="CR9" s="208"/>
      <c r="CS9" s="208"/>
      <c r="CT9" s="208"/>
      <c r="CU9" s="208"/>
      <c r="CV9" s="208"/>
      <c r="CW9" s="208"/>
      <c r="CX9" s="208"/>
      <c r="CY9" s="208"/>
      <c r="CZ9" s="208"/>
      <c r="DA9" s="208"/>
      <c r="DB9" s="208"/>
      <c r="DC9" s="208"/>
      <c r="DD9" s="208"/>
      <c r="DE9" s="208"/>
      <c r="DF9" s="208"/>
      <c r="DG9" s="208"/>
      <c r="DH9" s="208"/>
      <c r="DI9" s="208"/>
      <c r="DJ9" s="208"/>
      <c r="DK9" s="208"/>
      <c r="DL9" s="208"/>
      <c r="DM9" s="208"/>
      <c r="DN9" s="208"/>
      <c r="DO9" s="208"/>
      <c r="DP9" s="208"/>
      <c r="DQ9" s="208"/>
      <c r="DR9" s="208"/>
      <c r="DS9" s="208"/>
      <c r="DT9" s="208"/>
      <c r="DU9" s="208"/>
      <c r="DV9" s="208"/>
      <c r="DW9" s="208"/>
      <c r="DX9" s="208"/>
      <c r="DY9" s="208"/>
      <c r="DZ9" s="208"/>
      <c r="EA9" s="208"/>
      <c r="EB9" s="208"/>
      <c r="EC9" s="208"/>
      <c r="ED9" s="208"/>
      <c r="EE9" s="208"/>
      <c r="EF9" s="208"/>
      <c r="EG9" s="208"/>
      <c r="EH9" s="208"/>
      <c r="EI9" s="208"/>
      <c r="EJ9" s="208"/>
      <c r="EK9" s="208"/>
      <c r="EL9" s="208"/>
      <c r="EM9" s="208"/>
      <c r="EN9" s="208"/>
      <c r="EO9" s="208"/>
      <c r="EP9" s="208"/>
    </row>
    <row r="10" spans="1:146" s="2" customFormat="1" ht="20.100000000000001" customHeight="1" x14ac:dyDescent="0.3">
      <c r="A10" s="31"/>
      <c r="B10" s="457"/>
      <c r="C10" s="458"/>
      <c r="D10" s="386"/>
      <c r="E10" s="190"/>
      <c r="F10" s="190"/>
      <c r="G10" s="414">
        <f t="shared" si="1"/>
        <v>0</v>
      </c>
      <c r="H10" s="387">
        <f t="shared" si="2"/>
        <v>0</v>
      </c>
      <c r="I10" s="385"/>
      <c r="J10" s="189">
        <f t="shared" si="9"/>
        <v>24</v>
      </c>
      <c r="K10" s="211">
        <f t="shared" si="3"/>
        <v>2.5</v>
      </c>
      <c r="L10" s="212"/>
      <c r="M10" s="194"/>
      <c r="N10" s="398" t="s">
        <v>10</v>
      </c>
      <c r="O10" s="378"/>
      <c r="P10" s="378"/>
      <c r="Q10" s="378"/>
      <c r="R10" s="378"/>
      <c r="S10" s="378"/>
      <c r="T10" s="378"/>
      <c r="U10" s="379"/>
      <c r="V10" s="399">
        <f t="shared" si="10"/>
        <v>0</v>
      </c>
      <c r="W10" s="411">
        <f t="shared" si="4"/>
        <v>0</v>
      </c>
      <c r="X10" s="410">
        <f t="shared" si="5"/>
        <v>0</v>
      </c>
      <c r="Y10" s="216"/>
      <c r="Z10" s="217" t="str">
        <f t="shared" si="6"/>
        <v>직원3</v>
      </c>
      <c r="AA10" s="218">
        <f t="shared" ca="1" si="11"/>
        <v>0</v>
      </c>
      <c r="AB10" s="218">
        <f t="shared" si="7"/>
        <v>0</v>
      </c>
      <c r="AC10" s="218">
        <f t="shared" ca="1" si="12"/>
        <v>0</v>
      </c>
      <c r="AD10" s="218">
        <f t="shared" si="13"/>
        <v>0</v>
      </c>
      <c r="AE10" s="218">
        <f t="shared" ca="1" si="14"/>
        <v>0</v>
      </c>
      <c r="AG10" s="216"/>
      <c r="AH10" s="322" t="str">
        <f t="shared" si="8"/>
        <v>직원3</v>
      </c>
      <c r="AI10" s="421">
        <f t="shared" si="15"/>
        <v>0</v>
      </c>
      <c r="AJ10" s="422">
        <f t="shared" si="16"/>
        <v>31</v>
      </c>
      <c r="AK10" s="128"/>
      <c r="AL10" s="128"/>
      <c r="AM10" s="12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9"/>
      <c r="BD10" s="210"/>
      <c r="BE10" s="210"/>
      <c r="BF10" s="210"/>
      <c r="BG10" s="210"/>
      <c r="BH10" s="210"/>
      <c r="BI10" s="210"/>
      <c r="BJ10" s="210"/>
      <c r="BK10" s="210"/>
      <c r="BL10" s="210"/>
      <c r="BM10" s="210"/>
      <c r="BN10" s="210"/>
      <c r="BO10" s="210"/>
      <c r="BP10" s="210"/>
      <c r="BQ10" s="210"/>
      <c r="BR10" s="210"/>
      <c r="BS10" s="210"/>
      <c r="BT10" s="210"/>
      <c r="BU10" s="206"/>
      <c r="BV10" s="210"/>
      <c r="BW10" s="210"/>
      <c r="BX10" s="210"/>
      <c r="BY10" s="210"/>
      <c r="BZ10" s="210"/>
      <c r="CA10" s="210"/>
      <c r="CB10" s="210"/>
      <c r="CC10" s="128"/>
      <c r="CD10" s="128"/>
      <c r="CE10" s="128"/>
      <c r="CF10" s="128"/>
      <c r="CG10" s="128"/>
      <c r="CH10" s="128"/>
      <c r="CI10" s="128"/>
      <c r="CJ10" s="208"/>
      <c r="CK10" s="208"/>
      <c r="CL10" s="208"/>
      <c r="CM10" s="208"/>
      <c r="CN10" s="208"/>
      <c r="CO10" s="208"/>
      <c r="CP10" s="208"/>
      <c r="CQ10" s="208"/>
      <c r="CR10" s="208"/>
      <c r="CS10" s="208"/>
      <c r="CT10" s="208"/>
      <c r="CU10" s="208"/>
      <c r="CV10" s="208"/>
      <c r="CW10" s="208"/>
      <c r="CX10" s="208"/>
      <c r="CY10" s="208"/>
      <c r="CZ10" s="208"/>
      <c r="DA10" s="208"/>
      <c r="DB10" s="208"/>
      <c r="DC10" s="208"/>
      <c r="DD10" s="208"/>
      <c r="DE10" s="208"/>
      <c r="DF10" s="208"/>
      <c r="DG10" s="208"/>
      <c r="DH10" s="208"/>
      <c r="DI10" s="208"/>
      <c r="DJ10" s="208"/>
      <c r="DK10" s="208"/>
      <c r="DL10" s="208"/>
      <c r="DM10" s="208"/>
      <c r="DN10" s="208"/>
      <c r="DO10" s="208"/>
      <c r="DP10" s="208"/>
      <c r="DQ10" s="208"/>
      <c r="DR10" s="208"/>
      <c r="DS10" s="208"/>
      <c r="DT10" s="208"/>
      <c r="DU10" s="208"/>
      <c r="DV10" s="208"/>
      <c r="DW10" s="208"/>
      <c r="DX10" s="208"/>
      <c r="DY10" s="208"/>
      <c r="DZ10" s="208"/>
      <c r="EA10" s="208"/>
      <c r="EB10" s="208"/>
      <c r="EC10" s="208"/>
      <c r="ED10" s="208"/>
      <c r="EE10" s="208"/>
      <c r="EF10" s="208"/>
      <c r="EG10" s="208"/>
      <c r="EH10" s="208"/>
      <c r="EI10" s="208"/>
      <c r="EJ10" s="208"/>
      <c r="EK10" s="208"/>
      <c r="EL10" s="208"/>
      <c r="EM10" s="208"/>
      <c r="EN10" s="208"/>
      <c r="EO10" s="208"/>
      <c r="EP10" s="208"/>
    </row>
    <row r="11" spans="1:146" s="2" customFormat="1" ht="20.100000000000001" customHeight="1" x14ac:dyDescent="0.3">
      <c r="A11" s="31"/>
      <c r="B11" s="457"/>
      <c r="C11" s="458"/>
      <c r="D11" s="386"/>
      <c r="E11" s="190"/>
      <c r="F11" s="190"/>
      <c r="G11" s="414">
        <f t="shared" si="1"/>
        <v>0</v>
      </c>
      <c r="H11" s="387">
        <f t="shared" si="2"/>
        <v>0</v>
      </c>
      <c r="I11" s="385"/>
      <c r="J11" s="189">
        <f t="shared" si="9"/>
        <v>24</v>
      </c>
      <c r="K11" s="211">
        <f t="shared" si="3"/>
        <v>2.5</v>
      </c>
      <c r="L11" s="212"/>
      <c r="M11" s="194"/>
      <c r="N11" s="398" t="s">
        <v>16</v>
      </c>
      <c r="O11" s="378"/>
      <c r="P11" s="378"/>
      <c r="Q11" s="378"/>
      <c r="R11" s="378"/>
      <c r="S11" s="378"/>
      <c r="T11" s="378"/>
      <c r="U11" s="379"/>
      <c r="V11" s="399">
        <f t="shared" si="10"/>
        <v>0</v>
      </c>
      <c r="W11" s="411">
        <f t="shared" si="4"/>
        <v>0</v>
      </c>
      <c r="X11" s="410">
        <f t="shared" si="5"/>
        <v>0</v>
      </c>
      <c r="Z11" s="217" t="str">
        <f t="shared" si="6"/>
        <v>직원4</v>
      </c>
      <c r="AA11" s="218">
        <f t="shared" ca="1" si="11"/>
        <v>0</v>
      </c>
      <c r="AB11" s="218">
        <f t="shared" si="7"/>
        <v>0</v>
      </c>
      <c r="AC11" s="218">
        <f t="shared" ca="1" si="12"/>
        <v>0</v>
      </c>
      <c r="AD11" s="218">
        <f t="shared" si="13"/>
        <v>0</v>
      </c>
      <c r="AE11" s="218">
        <f t="shared" ca="1" si="14"/>
        <v>0</v>
      </c>
      <c r="AG11" s="215"/>
      <c r="AH11" s="322" t="str">
        <f t="shared" si="8"/>
        <v>직원4</v>
      </c>
      <c r="AI11" s="421">
        <f t="shared" si="15"/>
        <v>0</v>
      </c>
      <c r="AJ11" s="422">
        <f t="shared" si="16"/>
        <v>31</v>
      </c>
      <c r="AK11" s="118"/>
      <c r="AL11" s="118"/>
      <c r="AM11" s="118"/>
      <c r="BC11" s="209"/>
      <c r="BD11" s="210"/>
      <c r="BE11" s="210"/>
      <c r="BF11" s="210"/>
      <c r="BG11" s="210"/>
      <c r="BH11" s="210"/>
      <c r="BI11" s="210"/>
      <c r="BJ11" s="210"/>
      <c r="BK11" s="210"/>
      <c r="BL11" s="210"/>
      <c r="BM11" s="210"/>
      <c r="BN11" s="210"/>
      <c r="BO11" s="210"/>
      <c r="BP11" s="210"/>
      <c r="BQ11" s="210"/>
      <c r="BR11" s="210"/>
      <c r="BS11" s="210"/>
      <c r="BT11" s="210"/>
      <c r="BU11" s="210"/>
      <c r="BV11" s="31"/>
      <c r="BW11" s="210"/>
      <c r="BX11" s="210"/>
      <c r="BY11" s="210"/>
      <c r="BZ11" s="210"/>
      <c r="CA11" s="210"/>
      <c r="CB11" s="210"/>
      <c r="CC11" s="118"/>
      <c r="CD11" s="118"/>
      <c r="CE11" s="118"/>
      <c r="CF11" s="118"/>
      <c r="CG11" s="118"/>
      <c r="CH11" s="118"/>
      <c r="CI11" s="118"/>
    </row>
    <row r="12" spans="1:146" s="2" customFormat="1" ht="20.100000000000001" customHeight="1" x14ac:dyDescent="0.3">
      <c r="A12" s="31"/>
      <c r="B12" s="457"/>
      <c r="C12" s="458"/>
      <c r="D12" s="386"/>
      <c r="E12" s="190"/>
      <c r="F12" s="190"/>
      <c r="G12" s="414">
        <f t="shared" si="1"/>
        <v>0</v>
      </c>
      <c r="H12" s="387">
        <f t="shared" si="2"/>
        <v>0</v>
      </c>
      <c r="I12" s="385"/>
      <c r="J12" s="189">
        <f t="shared" si="9"/>
        <v>24</v>
      </c>
      <c r="K12" s="211">
        <f t="shared" si="3"/>
        <v>2.5</v>
      </c>
      <c r="L12" s="212"/>
      <c r="M12" s="194"/>
      <c r="N12" s="398" t="s">
        <v>20</v>
      </c>
      <c r="O12" s="378"/>
      <c r="P12" s="378"/>
      <c r="Q12" s="378"/>
      <c r="R12" s="378"/>
      <c r="S12" s="378"/>
      <c r="T12" s="378"/>
      <c r="U12" s="379"/>
      <c r="V12" s="399">
        <f t="shared" si="10"/>
        <v>0</v>
      </c>
      <c r="W12" s="411">
        <f t="shared" si="4"/>
        <v>0</v>
      </c>
      <c r="X12" s="410">
        <f t="shared" si="5"/>
        <v>0</v>
      </c>
      <c r="Z12" s="217" t="str">
        <f t="shared" si="6"/>
        <v>직원5</v>
      </c>
      <c r="AA12" s="218">
        <f t="shared" ca="1" si="11"/>
        <v>0</v>
      </c>
      <c r="AB12" s="218">
        <f t="shared" si="7"/>
        <v>0</v>
      </c>
      <c r="AC12" s="218">
        <f t="shared" ca="1" si="12"/>
        <v>0</v>
      </c>
      <c r="AD12" s="218">
        <f t="shared" si="13"/>
        <v>0</v>
      </c>
      <c r="AE12" s="218">
        <f t="shared" ca="1" si="14"/>
        <v>0</v>
      </c>
      <c r="AG12" s="215"/>
      <c r="AH12" s="322" t="str">
        <f t="shared" si="8"/>
        <v>직원5</v>
      </c>
      <c r="AI12" s="421">
        <f t="shared" si="15"/>
        <v>0</v>
      </c>
      <c r="AJ12" s="422">
        <f t="shared" si="16"/>
        <v>31</v>
      </c>
      <c r="AK12" s="118"/>
      <c r="AL12" s="118"/>
      <c r="AM12" s="118"/>
      <c r="BC12" s="209"/>
      <c r="BD12" s="210"/>
      <c r="BE12" s="210"/>
      <c r="BF12" s="210"/>
      <c r="BG12" s="210"/>
      <c r="BH12" s="210"/>
      <c r="BI12" s="210"/>
      <c r="BJ12" s="210"/>
      <c r="BK12" s="210"/>
      <c r="BL12" s="210"/>
      <c r="BM12" s="210"/>
      <c r="BN12" s="210"/>
      <c r="BO12" s="210"/>
      <c r="BP12" s="210"/>
      <c r="BQ12" s="210"/>
      <c r="BR12" s="210"/>
      <c r="BS12" s="210"/>
      <c r="BT12" s="210"/>
      <c r="BU12" s="31"/>
      <c r="BV12" s="206"/>
      <c r="CC12" s="31"/>
      <c r="CD12" s="118"/>
      <c r="CE12" s="118"/>
      <c r="CF12" s="118"/>
      <c r="CG12" s="118"/>
      <c r="CH12" s="118"/>
      <c r="CI12" s="118"/>
    </row>
    <row r="13" spans="1:146" s="2" customFormat="1" ht="20.100000000000001" customHeight="1" x14ac:dyDescent="0.3">
      <c r="A13" s="31"/>
      <c r="B13" s="457"/>
      <c r="C13" s="458"/>
      <c r="D13" s="386"/>
      <c r="E13" s="190"/>
      <c r="F13" s="190"/>
      <c r="G13" s="414">
        <f t="shared" si="1"/>
        <v>0</v>
      </c>
      <c r="H13" s="387">
        <f t="shared" si="2"/>
        <v>0</v>
      </c>
      <c r="I13" s="385"/>
      <c r="J13" s="189">
        <f t="shared" si="9"/>
        <v>24</v>
      </c>
      <c r="K13" s="211">
        <f t="shared" si="3"/>
        <v>2.5</v>
      </c>
      <c r="L13" s="212"/>
      <c r="M13" s="194"/>
      <c r="N13" s="398" t="s">
        <v>23</v>
      </c>
      <c r="O13" s="378"/>
      <c r="P13" s="378"/>
      <c r="Q13" s="378"/>
      <c r="R13" s="378"/>
      <c r="S13" s="378"/>
      <c r="T13" s="378"/>
      <c r="U13" s="379"/>
      <c r="V13" s="399">
        <f t="shared" si="10"/>
        <v>0</v>
      </c>
      <c r="W13" s="411">
        <f t="shared" si="4"/>
        <v>0</v>
      </c>
      <c r="X13" s="410">
        <f t="shared" si="5"/>
        <v>0</v>
      </c>
      <c r="Z13" s="217" t="str">
        <f t="shared" si="6"/>
        <v>직원6</v>
      </c>
      <c r="AA13" s="218">
        <f t="shared" ca="1" si="11"/>
        <v>0</v>
      </c>
      <c r="AB13" s="218">
        <f t="shared" si="7"/>
        <v>0</v>
      </c>
      <c r="AC13" s="218">
        <f t="shared" ca="1" si="12"/>
        <v>0</v>
      </c>
      <c r="AD13" s="218">
        <f t="shared" si="13"/>
        <v>0</v>
      </c>
      <c r="AE13" s="218">
        <f t="shared" ca="1" si="14"/>
        <v>0</v>
      </c>
      <c r="AG13" s="215"/>
      <c r="AH13" s="322" t="str">
        <f t="shared" si="8"/>
        <v>직원6</v>
      </c>
      <c r="AI13" s="421">
        <f t="shared" si="15"/>
        <v>0</v>
      </c>
      <c r="AJ13" s="422">
        <f t="shared" si="16"/>
        <v>31</v>
      </c>
      <c r="AK13" s="118"/>
      <c r="AL13" s="118"/>
      <c r="AM13" s="118"/>
      <c r="BC13" s="192"/>
      <c r="BD13" s="122"/>
      <c r="BE13" s="122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31"/>
      <c r="BV13" s="31"/>
      <c r="BW13" s="31"/>
      <c r="BX13" s="31"/>
      <c r="BY13" s="31"/>
      <c r="BZ13" s="31"/>
      <c r="CA13" s="31"/>
      <c r="CB13" s="31"/>
      <c r="CC13" s="31"/>
      <c r="CD13" s="118"/>
      <c r="CE13" s="118"/>
      <c r="CF13" s="118"/>
      <c r="CG13" s="118"/>
      <c r="CH13" s="118"/>
      <c r="CI13" s="118"/>
    </row>
    <row r="14" spans="1:146" s="2" customFormat="1" ht="20.100000000000001" customHeight="1" x14ac:dyDescent="0.3">
      <c r="B14" s="459"/>
      <c r="C14" s="460"/>
      <c r="D14" s="388"/>
      <c r="E14" s="389"/>
      <c r="F14" s="389"/>
      <c r="G14" s="415">
        <f t="shared" si="1"/>
        <v>0</v>
      </c>
      <c r="H14" s="390">
        <f t="shared" si="2"/>
        <v>0</v>
      </c>
      <c r="I14" s="391"/>
      <c r="J14" s="189">
        <f t="shared" si="9"/>
        <v>24</v>
      </c>
      <c r="K14" s="211">
        <f t="shared" si="3"/>
        <v>2.5</v>
      </c>
      <c r="L14" s="212"/>
      <c r="M14" s="194"/>
      <c r="N14" s="398" t="s">
        <v>21</v>
      </c>
      <c r="O14" s="378"/>
      <c r="P14" s="378"/>
      <c r="Q14" s="378"/>
      <c r="R14" s="378"/>
      <c r="S14" s="378"/>
      <c r="T14" s="378"/>
      <c r="U14" s="379"/>
      <c r="V14" s="399">
        <f t="shared" si="10"/>
        <v>0</v>
      </c>
      <c r="W14" s="411">
        <f t="shared" si="4"/>
        <v>0</v>
      </c>
      <c r="X14" s="410">
        <f t="shared" si="5"/>
        <v>0</v>
      </c>
      <c r="Z14" s="217" t="str">
        <f t="shared" si="6"/>
        <v>직원7</v>
      </c>
      <c r="AA14" s="218">
        <f t="shared" ca="1" si="11"/>
        <v>0</v>
      </c>
      <c r="AB14" s="218">
        <f t="shared" si="7"/>
        <v>0</v>
      </c>
      <c r="AC14" s="218">
        <f t="shared" ca="1" si="12"/>
        <v>0</v>
      </c>
      <c r="AD14" s="218">
        <f t="shared" si="13"/>
        <v>0</v>
      </c>
      <c r="AE14" s="218">
        <f t="shared" ca="1" si="14"/>
        <v>0</v>
      </c>
      <c r="AG14" s="215"/>
      <c r="AH14" s="322" t="str">
        <f t="shared" si="8"/>
        <v>직원7</v>
      </c>
      <c r="AI14" s="421">
        <f t="shared" si="15"/>
        <v>0</v>
      </c>
      <c r="AJ14" s="422">
        <f t="shared" si="16"/>
        <v>31</v>
      </c>
      <c r="AK14" s="118"/>
      <c r="AL14" s="118"/>
      <c r="AM14" s="118"/>
      <c r="BC14" s="192"/>
      <c r="BD14" s="122"/>
      <c r="BE14" s="122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461"/>
      <c r="BV14" s="461"/>
      <c r="BW14" s="461"/>
      <c r="BX14" s="461"/>
      <c r="BY14" s="461"/>
      <c r="BZ14" s="461"/>
      <c r="CA14" s="461"/>
      <c r="CB14" s="461"/>
      <c r="CC14" s="461"/>
      <c r="CD14" s="118"/>
      <c r="CE14" s="118"/>
      <c r="CF14" s="118"/>
      <c r="CG14" s="118"/>
      <c r="CH14" s="118"/>
      <c r="CI14" s="118"/>
    </row>
    <row r="15" spans="1:146" s="2" customFormat="1" ht="20.100000000000001" customHeight="1" x14ac:dyDescent="0.3">
      <c r="B15" s="455" t="s">
        <v>330</v>
      </c>
      <c r="C15" s="462"/>
      <c r="D15" s="383"/>
      <c r="E15" s="188"/>
      <c r="F15" s="188"/>
      <c r="G15" s="413">
        <f t="shared" si="1"/>
        <v>0</v>
      </c>
      <c r="H15" s="384">
        <f t="shared" si="2"/>
        <v>0</v>
      </c>
      <c r="I15" s="407">
        <f>IF(D15="",0,IF(J15=0,0,8-G15))</f>
        <v>0</v>
      </c>
      <c r="J15" s="189">
        <f>IF(D15="-",0,24-E15*24+F15*24)</f>
        <v>24</v>
      </c>
      <c r="K15" s="211">
        <f t="shared" si="3"/>
        <v>2.5</v>
      </c>
      <c r="L15" s="212"/>
      <c r="M15" s="194"/>
      <c r="N15" s="398" t="s">
        <v>22</v>
      </c>
      <c r="O15" s="378"/>
      <c r="P15" s="378"/>
      <c r="Q15" s="378"/>
      <c r="R15" s="378"/>
      <c r="S15" s="378"/>
      <c r="T15" s="378"/>
      <c r="U15" s="379"/>
      <c r="V15" s="399">
        <f t="shared" si="10"/>
        <v>0</v>
      </c>
      <c r="W15" s="411">
        <f t="shared" si="4"/>
        <v>0</v>
      </c>
      <c r="X15" s="410">
        <f t="shared" si="5"/>
        <v>0</v>
      </c>
      <c r="Z15" s="217" t="str">
        <f t="shared" si="6"/>
        <v>직원8</v>
      </c>
      <c r="AA15" s="218">
        <f t="shared" ca="1" si="11"/>
        <v>0</v>
      </c>
      <c r="AB15" s="218">
        <f t="shared" si="7"/>
        <v>0</v>
      </c>
      <c r="AC15" s="218">
        <f t="shared" ca="1" si="12"/>
        <v>0</v>
      </c>
      <c r="AD15" s="218">
        <f t="shared" si="13"/>
        <v>0</v>
      </c>
      <c r="AE15" s="218">
        <f t="shared" ca="1" si="14"/>
        <v>0</v>
      </c>
      <c r="AG15" s="215"/>
      <c r="AH15" s="322" t="str">
        <f t="shared" si="8"/>
        <v>직원8</v>
      </c>
      <c r="AI15" s="421">
        <f t="shared" si="15"/>
        <v>0</v>
      </c>
      <c r="AJ15" s="422">
        <f t="shared" si="16"/>
        <v>31</v>
      </c>
      <c r="AK15" s="118"/>
      <c r="AL15" s="118"/>
      <c r="AM15" s="118"/>
      <c r="BC15" s="192"/>
      <c r="BD15" s="122"/>
      <c r="BE15" s="122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461"/>
      <c r="BV15" s="461"/>
      <c r="BW15" s="461"/>
      <c r="BX15" s="461"/>
      <c r="BY15" s="461"/>
      <c r="BZ15" s="461"/>
      <c r="CA15" s="461"/>
      <c r="CB15" s="461"/>
      <c r="CC15" s="461"/>
      <c r="CD15" s="118"/>
      <c r="CE15" s="118"/>
      <c r="CF15" s="118"/>
      <c r="CG15" s="118"/>
      <c r="CH15" s="118"/>
      <c r="CI15" s="118"/>
    </row>
    <row r="16" spans="1:146" s="2" customFormat="1" ht="20.100000000000001" customHeight="1" x14ac:dyDescent="0.3">
      <c r="B16" s="463"/>
      <c r="C16" s="464"/>
      <c r="D16" s="386"/>
      <c r="E16" s="190"/>
      <c r="F16" s="190"/>
      <c r="G16" s="414">
        <f t="shared" si="1"/>
        <v>0</v>
      </c>
      <c r="H16" s="387">
        <f t="shared" si="2"/>
        <v>0</v>
      </c>
      <c r="I16" s="408">
        <f t="shared" ref="I16:I17" si="17">IF(D16="",0,IF(J16=0,0,8-G16))</f>
        <v>0</v>
      </c>
      <c r="J16" s="189">
        <f>IF(D16="-",0,24-E16*24+F16*24)</f>
        <v>24</v>
      </c>
      <c r="K16" s="211">
        <f t="shared" si="3"/>
        <v>2.5</v>
      </c>
      <c r="L16" s="212"/>
      <c r="M16" s="194"/>
      <c r="N16" s="398" t="s">
        <v>52</v>
      </c>
      <c r="O16" s="378"/>
      <c r="P16" s="378"/>
      <c r="Q16" s="378"/>
      <c r="R16" s="378"/>
      <c r="S16" s="378"/>
      <c r="T16" s="378"/>
      <c r="U16" s="379"/>
      <c r="V16" s="399">
        <f t="shared" si="10"/>
        <v>0</v>
      </c>
      <c r="W16" s="411">
        <f t="shared" si="4"/>
        <v>0</v>
      </c>
      <c r="X16" s="410">
        <f t="shared" si="5"/>
        <v>0</v>
      </c>
      <c r="Z16" s="217" t="str">
        <f t="shared" si="6"/>
        <v>직원9</v>
      </c>
      <c r="AA16" s="218">
        <f t="shared" ca="1" si="11"/>
        <v>0</v>
      </c>
      <c r="AB16" s="218">
        <f t="shared" si="7"/>
        <v>0</v>
      </c>
      <c r="AC16" s="218">
        <f t="shared" ca="1" si="12"/>
        <v>0</v>
      </c>
      <c r="AD16" s="218">
        <f t="shared" si="13"/>
        <v>0</v>
      </c>
      <c r="AE16" s="218">
        <f t="shared" ca="1" si="14"/>
        <v>0</v>
      </c>
      <c r="AG16" s="215"/>
      <c r="AH16" s="322" t="str">
        <f t="shared" si="8"/>
        <v>직원9</v>
      </c>
      <c r="AI16" s="421">
        <f t="shared" si="15"/>
        <v>0</v>
      </c>
      <c r="AJ16" s="422">
        <f t="shared" si="16"/>
        <v>31</v>
      </c>
      <c r="AK16" s="118"/>
      <c r="AL16" s="118"/>
      <c r="AM16" s="118"/>
      <c r="BC16" s="192"/>
      <c r="BD16" s="122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31"/>
      <c r="BV16" s="31"/>
      <c r="BW16" s="31"/>
      <c r="BX16" s="31"/>
      <c r="BY16" s="31"/>
      <c r="BZ16" s="31"/>
      <c r="CA16" s="31"/>
      <c r="CB16" s="31"/>
      <c r="CC16" s="31"/>
      <c r="CD16" s="118"/>
      <c r="CE16" s="118"/>
      <c r="CF16" s="118"/>
      <c r="CG16" s="118"/>
      <c r="CH16" s="118"/>
      <c r="CI16" s="118"/>
    </row>
    <row r="17" spans="2:123" s="2" customFormat="1" ht="20.100000000000001" customHeight="1" x14ac:dyDescent="0.3">
      <c r="B17" s="465"/>
      <c r="C17" s="466"/>
      <c r="D17" s="388"/>
      <c r="E17" s="389"/>
      <c r="F17" s="389"/>
      <c r="G17" s="415">
        <f t="shared" si="1"/>
        <v>0</v>
      </c>
      <c r="H17" s="390">
        <f t="shared" si="2"/>
        <v>0</v>
      </c>
      <c r="I17" s="409">
        <f t="shared" si="17"/>
        <v>0</v>
      </c>
      <c r="J17" s="189">
        <f>IF(D17="-",0,24-E17*24+F17*24)</f>
        <v>24</v>
      </c>
      <c r="K17" s="211">
        <f t="shared" si="3"/>
        <v>2.5</v>
      </c>
      <c r="L17" s="212"/>
      <c r="M17" s="194"/>
      <c r="N17" s="398" t="s">
        <v>53</v>
      </c>
      <c r="O17" s="378"/>
      <c r="P17" s="378"/>
      <c r="Q17" s="378"/>
      <c r="R17" s="378"/>
      <c r="S17" s="378"/>
      <c r="T17" s="378"/>
      <c r="U17" s="379"/>
      <c r="V17" s="399">
        <f t="shared" si="10"/>
        <v>0</v>
      </c>
      <c r="W17" s="411">
        <f t="shared" si="4"/>
        <v>0</v>
      </c>
      <c r="X17" s="410">
        <f t="shared" si="5"/>
        <v>0</v>
      </c>
      <c r="Z17" s="217" t="str">
        <f t="shared" si="6"/>
        <v>직원10</v>
      </c>
      <c r="AA17" s="218">
        <f t="shared" ca="1" si="11"/>
        <v>0</v>
      </c>
      <c r="AB17" s="218">
        <f t="shared" si="7"/>
        <v>0</v>
      </c>
      <c r="AC17" s="218">
        <f t="shared" ca="1" si="12"/>
        <v>0</v>
      </c>
      <c r="AD17" s="218">
        <f t="shared" si="13"/>
        <v>0</v>
      </c>
      <c r="AE17" s="218">
        <f t="shared" ca="1" si="14"/>
        <v>0</v>
      </c>
      <c r="AG17" s="215"/>
      <c r="AH17" s="322" t="str">
        <f t="shared" si="8"/>
        <v>직원10</v>
      </c>
      <c r="AI17" s="421">
        <f t="shared" si="15"/>
        <v>0</v>
      </c>
      <c r="AJ17" s="422">
        <f t="shared" si="16"/>
        <v>31</v>
      </c>
      <c r="AK17" s="118"/>
      <c r="AL17" s="118"/>
      <c r="AM17" s="118"/>
      <c r="BC17" s="192"/>
      <c r="BD17" s="122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31"/>
      <c r="BV17" s="31"/>
      <c r="BW17" s="31"/>
      <c r="BX17" s="31"/>
      <c r="BY17" s="31"/>
      <c r="BZ17" s="31"/>
      <c r="CA17" s="31"/>
      <c r="CB17" s="31"/>
      <c r="CC17" s="31"/>
      <c r="CD17" s="118"/>
      <c r="CE17" s="118"/>
      <c r="CF17" s="118"/>
      <c r="CG17" s="118"/>
      <c r="CH17" s="118"/>
      <c r="CI17" s="118"/>
    </row>
    <row r="18" spans="2:123" s="2" customFormat="1" ht="20.100000000000001" customHeight="1" x14ac:dyDescent="0.3">
      <c r="B18" s="471" t="s">
        <v>277</v>
      </c>
      <c r="C18" s="472"/>
      <c r="D18" s="219" t="s">
        <v>278</v>
      </c>
      <c r="E18" s="220"/>
      <c r="F18" s="220"/>
      <c r="G18" s="220"/>
      <c r="H18" s="221">
        <v>8</v>
      </c>
      <c r="I18" s="220"/>
      <c r="J18" s="222"/>
      <c r="K18" s="222"/>
      <c r="L18" s="212"/>
      <c r="M18" s="194"/>
      <c r="N18" s="398" t="s">
        <v>54</v>
      </c>
      <c r="O18" s="378"/>
      <c r="P18" s="378"/>
      <c r="Q18" s="378"/>
      <c r="R18" s="378"/>
      <c r="S18" s="378"/>
      <c r="T18" s="378"/>
      <c r="U18" s="379"/>
      <c r="V18" s="399">
        <f t="shared" si="10"/>
        <v>0</v>
      </c>
      <c r="W18" s="411">
        <f t="shared" si="4"/>
        <v>0</v>
      </c>
      <c r="X18" s="410">
        <f t="shared" si="5"/>
        <v>0</v>
      </c>
      <c r="Z18" s="217" t="str">
        <f t="shared" si="6"/>
        <v>직원11</v>
      </c>
      <c r="AA18" s="218">
        <f t="shared" ca="1" si="11"/>
        <v>0</v>
      </c>
      <c r="AB18" s="218">
        <f t="shared" si="7"/>
        <v>0</v>
      </c>
      <c r="AC18" s="218">
        <f t="shared" ca="1" si="12"/>
        <v>0</v>
      </c>
      <c r="AD18" s="218">
        <f t="shared" si="13"/>
        <v>0</v>
      </c>
      <c r="AE18" s="218">
        <f t="shared" ca="1" si="14"/>
        <v>0</v>
      </c>
      <c r="AG18" s="223"/>
      <c r="AH18" s="322" t="str">
        <f t="shared" si="8"/>
        <v>직원11</v>
      </c>
      <c r="AI18" s="421">
        <f t="shared" si="15"/>
        <v>0</v>
      </c>
      <c r="AJ18" s="422">
        <f t="shared" si="16"/>
        <v>31</v>
      </c>
      <c r="AK18" s="118"/>
      <c r="AL18" s="118"/>
      <c r="AM18" s="118"/>
      <c r="BC18" s="39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31"/>
      <c r="BV18" s="31"/>
      <c r="BW18" s="31"/>
      <c r="BX18" s="31"/>
      <c r="BY18" s="31"/>
      <c r="BZ18" s="31"/>
      <c r="CA18" s="31"/>
      <c r="CB18" s="31"/>
      <c r="CC18" s="31"/>
      <c r="CD18" s="118"/>
      <c r="CE18" s="118"/>
      <c r="CF18" s="118"/>
      <c r="CG18" s="118"/>
      <c r="CH18" s="118"/>
      <c r="CI18" s="118"/>
    </row>
    <row r="19" spans="2:123" s="2" customFormat="1" ht="20.100000000000001" customHeight="1" x14ac:dyDescent="0.3">
      <c r="B19" s="2" t="s">
        <v>279</v>
      </c>
      <c r="L19" s="212"/>
      <c r="M19" s="194"/>
      <c r="N19" s="398" t="s">
        <v>55</v>
      </c>
      <c r="O19" s="378"/>
      <c r="P19" s="378"/>
      <c r="Q19" s="378"/>
      <c r="R19" s="378"/>
      <c r="S19" s="378"/>
      <c r="T19" s="378"/>
      <c r="U19" s="379"/>
      <c r="V19" s="399">
        <f t="shared" si="10"/>
        <v>0</v>
      </c>
      <c r="W19" s="411">
        <f t="shared" si="4"/>
        <v>0</v>
      </c>
      <c r="X19" s="410">
        <f t="shared" si="5"/>
        <v>0</v>
      </c>
      <c r="Z19" s="217" t="str">
        <f t="shared" si="6"/>
        <v>직원12</v>
      </c>
      <c r="AA19" s="218">
        <f t="shared" ca="1" si="11"/>
        <v>0</v>
      </c>
      <c r="AB19" s="218">
        <f t="shared" si="7"/>
        <v>0</v>
      </c>
      <c r="AC19" s="218">
        <f t="shared" ca="1" si="12"/>
        <v>0</v>
      </c>
      <c r="AD19" s="218">
        <f t="shared" si="13"/>
        <v>0</v>
      </c>
      <c r="AE19" s="218">
        <f t="shared" ca="1" si="14"/>
        <v>0</v>
      </c>
      <c r="AG19" s="128"/>
      <c r="AH19" s="322" t="str">
        <f t="shared" si="8"/>
        <v>직원12</v>
      </c>
      <c r="AI19" s="421">
        <f t="shared" si="15"/>
        <v>0</v>
      </c>
      <c r="AJ19" s="422">
        <f t="shared" si="16"/>
        <v>31</v>
      </c>
      <c r="AK19" s="118"/>
      <c r="AL19" s="118"/>
      <c r="AM19" s="118"/>
      <c r="BC19" s="39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</row>
    <row r="20" spans="2:123" s="2" customFormat="1" ht="20.100000000000001" customHeight="1" x14ac:dyDescent="0.3">
      <c r="B20" s="2" t="s">
        <v>280</v>
      </c>
      <c r="L20" s="212"/>
      <c r="M20" s="194"/>
      <c r="N20" s="398" t="s">
        <v>56</v>
      </c>
      <c r="O20" s="378"/>
      <c r="P20" s="378"/>
      <c r="Q20" s="378"/>
      <c r="R20" s="378"/>
      <c r="S20" s="378"/>
      <c r="T20" s="378"/>
      <c r="U20" s="379"/>
      <c r="V20" s="399">
        <f t="shared" si="10"/>
        <v>0</v>
      </c>
      <c r="W20" s="411">
        <f t="shared" si="4"/>
        <v>0</v>
      </c>
      <c r="X20" s="410">
        <f t="shared" si="5"/>
        <v>0</v>
      </c>
      <c r="Y20" s="31"/>
      <c r="Z20" s="217" t="str">
        <f t="shared" si="6"/>
        <v>직원13</v>
      </c>
      <c r="AA20" s="218">
        <f t="shared" ca="1" si="11"/>
        <v>0</v>
      </c>
      <c r="AB20" s="218">
        <f t="shared" si="7"/>
        <v>0</v>
      </c>
      <c r="AC20" s="218">
        <f t="shared" ca="1" si="12"/>
        <v>0</v>
      </c>
      <c r="AD20" s="218">
        <f t="shared" si="13"/>
        <v>0</v>
      </c>
      <c r="AE20" s="218">
        <f t="shared" ca="1" si="14"/>
        <v>0</v>
      </c>
      <c r="AG20" s="118"/>
      <c r="AH20" s="322" t="str">
        <f t="shared" si="8"/>
        <v>직원13</v>
      </c>
      <c r="AI20" s="421">
        <f t="shared" si="15"/>
        <v>0</v>
      </c>
      <c r="AJ20" s="422">
        <f t="shared" si="16"/>
        <v>31</v>
      </c>
      <c r="AK20" s="118"/>
      <c r="AL20" s="118"/>
      <c r="AM20" s="118"/>
      <c r="BC20" s="39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</row>
    <row r="21" spans="2:123" s="2" customFormat="1" ht="20.100000000000001" customHeight="1" x14ac:dyDescent="0.3">
      <c r="B21" s="191" t="s">
        <v>281</v>
      </c>
      <c r="L21" s="212"/>
      <c r="M21" s="194"/>
      <c r="N21" s="398" t="s">
        <v>57</v>
      </c>
      <c r="O21" s="378"/>
      <c r="P21" s="378"/>
      <c r="Q21" s="378"/>
      <c r="R21" s="378"/>
      <c r="S21" s="378"/>
      <c r="T21" s="378"/>
      <c r="U21" s="379"/>
      <c r="V21" s="399">
        <f t="shared" si="10"/>
        <v>0</v>
      </c>
      <c r="W21" s="411">
        <f t="shared" si="4"/>
        <v>0</v>
      </c>
      <c r="X21" s="410">
        <f t="shared" si="5"/>
        <v>0</v>
      </c>
      <c r="Y21" s="210"/>
      <c r="Z21" s="217" t="str">
        <f t="shared" si="6"/>
        <v>직원14</v>
      </c>
      <c r="AA21" s="218">
        <f t="shared" ca="1" si="11"/>
        <v>0</v>
      </c>
      <c r="AB21" s="218">
        <f t="shared" si="7"/>
        <v>0</v>
      </c>
      <c r="AC21" s="218">
        <f t="shared" ca="1" si="12"/>
        <v>0</v>
      </c>
      <c r="AD21" s="218">
        <f t="shared" si="13"/>
        <v>0</v>
      </c>
      <c r="AE21" s="218">
        <f t="shared" ca="1" si="14"/>
        <v>0</v>
      </c>
      <c r="AG21" s="31"/>
      <c r="AH21" s="322" t="str">
        <f t="shared" si="8"/>
        <v>직원14</v>
      </c>
      <c r="AI21" s="421">
        <f t="shared" si="15"/>
        <v>0</v>
      </c>
      <c r="AJ21" s="422">
        <f t="shared" si="16"/>
        <v>31</v>
      </c>
      <c r="AK21" s="118"/>
      <c r="AL21" s="118"/>
      <c r="AM21" s="118"/>
      <c r="BC21" s="39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</row>
    <row r="22" spans="2:123" s="2" customFormat="1" ht="20.100000000000001" customHeight="1" x14ac:dyDescent="0.3">
      <c r="L22" s="212"/>
      <c r="M22" s="203"/>
      <c r="N22" s="400" t="s">
        <v>58</v>
      </c>
      <c r="O22" s="401"/>
      <c r="P22" s="401"/>
      <c r="Q22" s="401"/>
      <c r="R22" s="401"/>
      <c r="S22" s="401"/>
      <c r="T22" s="401"/>
      <c r="U22" s="402"/>
      <c r="V22" s="399">
        <f t="shared" si="10"/>
        <v>0</v>
      </c>
      <c r="W22" s="411">
        <f t="shared" si="4"/>
        <v>0</v>
      </c>
      <c r="X22" s="410">
        <f t="shared" si="5"/>
        <v>0</v>
      </c>
      <c r="Y22" s="224"/>
      <c r="Z22" s="225" t="str">
        <f t="shared" si="6"/>
        <v>직원15</v>
      </c>
      <c r="AA22" s="226">
        <f t="shared" ca="1" si="11"/>
        <v>0</v>
      </c>
      <c r="AB22" s="226">
        <f t="shared" si="7"/>
        <v>0</v>
      </c>
      <c r="AC22" s="226">
        <f t="shared" ca="1" si="12"/>
        <v>0</v>
      </c>
      <c r="AD22" s="226">
        <f t="shared" si="13"/>
        <v>0</v>
      </c>
      <c r="AE22" s="226">
        <f t="shared" ca="1" si="14"/>
        <v>0</v>
      </c>
      <c r="AG22" s="31"/>
      <c r="AH22" s="338" t="str">
        <f t="shared" si="8"/>
        <v>직원15</v>
      </c>
      <c r="AI22" s="423">
        <f t="shared" si="15"/>
        <v>0</v>
      </c>
      <c r="AJ22" s="424">
        <f t="shared" si="16"/>
        <v>31</v>
      </c>
      <c r="AK22" s="118"/>
      <c r="AL22" s="118"/>
      <c r="AM22" s="118"/>
      <c r="BC22" s="39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</row>
    <row r="23" spans="2:123" s="2" customFormat="1" ht="15" customHeight="1" x14ac:dyDescent="0.3">
      <c r="B23"/>
      <c r="C23"/>
      <c r="D23"/>
      <c r="E23"/>
      <c r="F23"/>
      <c r="G23"/>
      <c r="H23"/>
      <c r="I23"/>
      <c r="L23" s="202"/>
      <c r="M23" s="203"/>
      <c r="V23" s="118"/>
      <c r="W23" s="31"/>
      <c r="AE23" s="31"/>
      <c r="AF23" s="118"/>
      <c r="AG23" s="118"/>
      <c r="AH23" s="118"/>
      <c r="AI23" s="118"/>
      <c r="AJ23" s="118"/>
      <c r="AK23" s="118"/>
      <c r="BA23" s="39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</row>
    <row r="24" spans="2:123" s="2" customFormat="1" ht="15" hidden="1" customHeight="1" x14ac:dyDescent="0.3">
      <c r="L24" s="202"/>
      <c r="M24" s="203"/>
      <c r="V24" s="118"/>
      <c r="W24" s="31"/>
      <c r="AE24" s="31"/>
      <c r="AF24" s="118"/>
      <c r="AG24" s="118"/>
      <c r="AH24" s="118"/>
      <c r="AI24" s="118"/>
      <c r="AJ24" s="118"/>
      <c r="AK24" s="118"/>
      <c r="BA24" s="39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</row>
    <row r="25" spans="2:123" s="2" customFormat="1" ht="15" hidden="1" customHeight="1" x14ac:dyDescent="0.3">
      <c r="L25" s="202"/>
      <c r="M25" s="203"/>
      <c r="V25" s="118"/>
      <c r="W25" s="31"/>
      <c r="AE25" s="31"/>
      <c r="AF25" s="118"/>
      <c r="AG25" s="118"/>
      <c r="AH25" s="118"/>
      <c r="AI25" s="118"/>
      <c r="AJ25" s="118"/>
      <c r="AK25" s="118"/>
      <c r="BA25" s="39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</row>
    <row r="26" spans="2:123" s="2" customFormat="1" ht="15" hidden="1" customHeight="1" x14ac:dyDescent="0.3">
      <c r="L26" s="202"/>
      <c r="M26" s="203"/>
      <c r="V26" s="118"/>
      <c r="W26" s="31"/>
      <c r="AE26" s="31"/>
      <c r="AF26" s="118"/>
      <c r="AG26" s="118"/>
      <c r="AH26" s="118"/>
      <c r="AI26" s="118"/>
      <c r="AJ26" s="118"/>
      <c r="AK26" s="118"/>
      <c r="BA26" s="39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</row>
    <row r="27" spans="2:123" ht="15" hidden="1" customHeight="1" x14ac:dyDescent="0.3">
      <c r="H27" s="31"/>
      <c r="I27" s="31"/>
      <c r="J27" s="31"/>
      <c r="K27" s="31"/>
      <c r="M27" s="227"/>
      <c r="N27" s="2"/>
      <c r="O27" s="2"/>
      <c r="P27" s="2"/>
      <c r="Q27" s="2"/>
      <c r="R27" s="2"/>
      <c r="S27" s="2"/>
      <c r="T27" s="2"/>
      <c r="U27" s="2"/>
      <c r="V27" s="2"/>
      <c r="W27" s="2"/>
      <c r="BA27" s="228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</row>
    <row r="28" spans="2:123" ht="15" hidden="1" customHeight="1" x14ac:dyDescent="0.3">
      <c r="H28" s="31"/>
      <c r="I28" s="31"/>
      <c r="J28" s="31"/>
      <c r="K28" s="31"/>
      <c r="M28" s="227"/>
      <c r="N28" s="2"/>
      <c r="O28" s="2"/>
      <c r="P28" s="2"/>
      <c r="Q28" s="2"/>
      <c r="R28" s="2"/>
      <c r="S28" s="2"/>
      <c r="T28" s="2"/>
      <c r="U28" s="2"/>
      <c r="V28" s="2"/>
      <c r="W28" s="2"/>
      <c r="BA28" s="228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</row>
    <row r="29" spans="2:123" ht="15" hidden="1" customHeight="1" x14ac:dyDescent="0.3">
      <c r="H29" s="31"/>
      <c r="I29" s="31"/>
      <c r="J29" s="31"/>
      <c r="K29" s="31"/>
      <c r="M29" s="227"/>
      <c r="N29" s="2"/>
      <c r="O29" s="2"/>
      <c r="P29" s="2"/>
      <c r="Q29" s="2"/>
      <c r="R29" s="2"/>
      <c r="S29" s="2"/>
      <c r="T29" s="2"/>
      <c r="U29" s="2"/>
      <c r="V29" s="2"/>
      <c r="W29" s="2"/>
      <c r="BA29" s="228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</row>
    <row r="30" spans="2:123" ht="15" hidden="1" customHeight="1" x14ac:dyDescent="0.3">
      <c r="H30" s="31"/>
      <c r="I30" s="31"/>
      <c r="J30" s="31"/>
      <c r="K30" s="31"/>
      <c r="M30" s="227"/>
      <c r="N30" s="2"/>
      <c r="O30" s="2"/>
      <c r="P30" s="2"/>
      <c r="Q30" s="2"/>
      <c r="R30" s="2"/>
      <c r="S30" s="2"/>
      <c r="T30" s="2"/>
      <c r="U30" s="2"/>
      <c r="V30" s="2"/>
      <c r="W30" s="2"/>
      <c r="BA30" s="228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</row>
    <row r="31" spans="2:123" s="229" customFormat="1" ht="15" hidden="1" customHeight="1" x14ac:dyDescent="0.3">
      <c r="L31" s="230"/>
      <c r="M31" s="231"/>
      <c r="N31" s="232">
        <v>2017</v>
      </c>
      <c r="O31" s="233">
        <v>5</v>
      </c>
      <c r="P31" s="234" t="s">
        <v>282</v>
      </c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BA31" s="235"/>
      <c r="BB31" s="236"/>
      <c r="BC31" s="119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</row>
    <row r="32" spans="2:123" s="229" customFormat="1" ht="15" hidden="1" customHeight="1" x14ac:dyDescent="0.3">
      <c r="L32" s="230"/>
      <c r="M32" s="231"/>
      <c r="N32" s="121"/>
      <c r="O32" s="228">
        <f t="shared" ref="O32:BZ32" si="18">IF(COLUMN()-COLUMN($N$32)&gt;$N$6*7,"",MOD(O33,$N$6*7))</f>
        <v>16</v>
      </c>
      <c r="P32" s="228">
        <f t="shared" si="18"/>
        <v>17</v>
      </c>
      <c r="Q32" s="228">
        <f t="shared" si="18"/>
        <v>18</v>
      </c>
      <c r="R32" s="228">
        <f t="shared" si="18"/>
        <v>19</v>
      </c>
      <c r="S32" s="228">
        <f t="shared" si="18"/>
        <v>20</v>
      </c>
      <c r="T32" s="228">
        <f t="shared" si="18"/>
        <v>21</v>
      </c>
      <c r="U32" s="228">
        <f t="shared" si="18"/>
        <v>22</v>
      </c>
      <c r="V32" s="228">
        <f t="shared" si="18"/>
        <v>23</v>
      </c>
      <c r="W32" s="228">
        <f t="shared" si="18"/>
        <v>24</v>
      </c>
      <c r="X32" s="228">
        <f t="shared" si="18"/>
        <v>25</v>
      </c>
      <c r="Y32" s="228">
        <f t="shared" si="18"/>
        <v>26</v>
      </c>
      <c r="Z32" s="228">
        <f t="shared" si="18"/>
        <v>27</v>
      </c>
      <c r="AA32" s="228">
        <f t="shared" si="18"/>
        <v>28</v>
      </c>
      <c r="AB32" s="228">
        <f t="shared" si="18"/>
        <v>29</v>
      </c>
      <c r="AC32" s="228">
        <f t="shared" si="18"/>
        <v>30</v>
      </c>
      <c r="AD32" s="228">
        <f t="shared" si="18"/>
        <v>31</v>
      </c>
      <c r="AE32" s="228">
        <f t="shared" si="18"/>
        <v>32</v>
      </c>
      <c r="AF32" s="228">
        <f t="shared" si="18"/>
        <v>33</v>
      </c>
      <c r="AG32" s="228">
        <f t="shared" si="18"/>
        <v>34</v>
      </c>
      <c r="AH32" s="228">
        <f t="shared" si="18"/>
        <v>35</v>
      </c>
      <c r="AI32" s="228">
        <f t="shared" si="18"/>
        <v>36</v>
      </c>
      <c r="AJ32" s="228">
        <f t="shared" si="18"/>
        <v>37</v>
      </c>
      <c r="AK32" s="228">
        <f t="shared" si="18"/>
        <v>38</v>
      </c>
      <c r="AL32" s="228">
        <f t="shared" si="18"/>
        <v>39</v>
      </c>
      <c r="AM32" s="228">
        <f t="shared" si="18"/>
        <v>40</v>
      </c>
      <c r="AN32" s="228">
        <f t="shared" si="18"/>
        <v>41</v>
      </c>
      <c r="AO32" s="228">
        <f t="shared" si="18"/>
        <v>42</v>
      </c>
      <c r="AP32" s="228">
        <f t="shared" si="18"/>
        <v>43</v>
      </c>
      <c r="AQ32" s="228">
        <f t="shared" si="18"/>
        <v>44</v>
      </c>
      <c r="AR32" s="228">
        <f t="shared" si="18"/>
        <v>45</v>
      </c>
      <c r="AS32" s="228">
        <f t="shared" si="18"/>
        <v>46</v>
      </c>
      <c r="AT32" s="228">
        <f t="shared" si="18"/>
        <v>47</v>
      </c>
      <c r="AU32" s="228">
        <f t="shared" si="18"/>
        <v>48</v>
      </c>
      <c r="AV32" s="228">
        <f t="shared" si="18"/>
        <v>49</v>
      </c>
      <c r="AW32" s="228">
        <f t="shared" si="18"/>
        <v>50</v>
      </c>
      <c r="AX32" s="228">
        <f t="shared" si="18"/>
        <v>51</v>
      </c>
      <c r="AY32" s="228">
        <f t="shared" si="18"/>
        <v>52</v>
      </c>
      <c r="AZ32" s="228">
        <f t="shared" si="18"/>
        <v>53</v>
      </c>
      <c r="BA32" s="228">
        <f t="shared" si="18"/>
        <v>54</v>
      </c>
      <c r="BB32" s="228">
        <f t="shared" si="18"/>
        <v>55</v>
      </c>
      <c r="BC32" s="228">
        <f t="shared" si="18"/>
        <v>56</v>
      </c>
      <c r="BD32" s="228">
        <f t="shared" si="18"/>
        <v>57</v>
      </c>
      <c r="BE32" s="228">
        <f t="shared" si="18"/>
        <v>58</v>
      </c>
      <c r="BF32" s="228">
        <f t="shared" si="18"/>
        <v>59</v>
      </c>
      <c r="BG32" s="228">
        <f t="shared" si="18"/>
        <v>60</v>
      </c>
      <c r="BH32" s="228">
        <f t="shared" si="18"/>
        <v>61</v>
      </c>
      <c r="BI32" s="228">
        <f t="shared" si="18"/>
        <v>62</v>
      </c>
      <c r="BJ32" s="228">
        <f t="shared" si="18"/>
        <v>63</v>
      </c>
      <c r="BK32" s="228">
        <f t="shared" si="18"/>
        <v>64</v>
      </c>
      <c r="BL32" s="228">
        <f t="shared" si="18"/>
        <v>65</v>
      </c>
      <c r="BM32" s="228">
        <f t="shared" si="18"/>
        <v>66</v>
      </c>
      <c r="BN32" s="228">
        <f t="shared" si="18"/>
        <v>67</v>
      </c>
      <c r="BO32" s="228">
        <f t="shared" si="18"/>
        <v>68</v>
      </c>
      <c r="BP32" s="228">
        <f t="shared" si="18"/>
        <v>69</v>
      </c>
      <c r="BQ32" s="228">
        <f t="shared" si="18"/>
        <v>70</v>
      </c>
      <c r="BR32" s="228">
        <f t="shared" si="18"/>
        <v>71</v>
      </c>
      <c r="BS32" s="228">
        <f t="shared" si="18"/>
        <v>72</v>
      </c>
      <c r="BT32" s="228">
        <f t="shared" si="18"/>
        <v>73</v>
      </c>
      <c r="BU32" s="228">
        <f t="shared" si="18"/>
        <v>74</v>
      </c>
      <c r="BV32" s="228">
        <f t="shared" si="18"/>
        <v>75</v>
      </c>
      <c r="BW32" s="228">
        <f t="shared" si="18"/>
        <v>76</v>
      </c>
      <c r="BX32" s="228">
        <f t="shared" si="18"/>
        <v>77</v>
      </c>
      <c r="BY32" s="228">
        <f t="shared" si="18"/>
        <v>78</v>
      </c>
      <c r="BZ32" s="228">
        <f t="shared" si="18"/>
        <v>79</v>
      </c>
      <c r="CA32" s="228">
        <f t="shared" ref="CA32:DO32" si="19">IF(COLUMN()-COLUMN($N$32)&gt;$N$6*7,"",MOD(CA33,$N$6*7))</f>
        <v>80</v>
      </c>
      <c r="CB32" s="228">
        <f t="shared" si="19"/>
        <v>81</v>
      </c>
      <c r="CC32" s="228">
        <f t="shared" si="19"/>
        <v>82</v>
      </c>
      <c r="CD32" s="228">
        <f t="shared" si="19"/>
        <v>83</v>
      </c>
      <c r="CE32" s="228">
        <f t="shared" si="19"/>
        <v>84</v>
      </c>
      <c r="CF32" s="228">
        <f t="shared" si="19"/>
        <v>85</v>
      </c>
      <c r="CG32" s="228">
        <f t="shared" si="19"/>
        <v>86</v>
      </c>
      <c r="CH32" s="228">
        <f t="shared" si="19"/>
        <v>87</v>
      </c>
      <c r="CI32" s="228">
        <f t="shared" si="19"/>
        <v>88</v>
      </c>
      <c r="CJ32" s="228">
        <f t="shared" si="19"/>
        <v>89</v>
      </c>
      <c r="CK32" s="228">
        <f t="shared" si="19"/>
        <v>90</v>
      </c>
      <c r="CL32" s="228">
        <f t="shared" si="19"/>
        <v>91</v>
      </c>
      <c r="CM32" s="228">
        <f t="shared" si="19"/>
        <v>92</v>
      </c>
      <c r="CN32" s="228">
        <f t="shared" si="19"/>
        <v>93</v>
      </c>
      <c r="CO32" s="228">
        <f t="shared" si="19"/>
        <v>94</v>
      </c>
      <c r="CP32" s="228">
        <f t="shared" si="19"/>
        <v>95</v>
      </c>
      <c r="CQ32" s="228">
        <f t="shared" si="19"/>
        <v>96</v>
      </c>
      <c r="CR32" s="228">
        <f t="shared" si="19"/>
        <v>97</v>
      </c>
      <c r="CS32" s="228">
        <f t="shared" si="19"/>
        <v>98</v>
      </c>
      <c r="CT32" s="228">
        <f t="shared" si="19"/>
        <v>99</v>
      </c>
      <c r="CU32" s="228">
        <f t="shared" si="19"/>
        <v>100</v>
      </c>
      <c r="CV32" s="228">
        <f t="shared" si="19"/>
        <v>101</v>
      </c>
      <c r="CW32" s="228">
        <f t="shared" si="19"/>
        <v>102</v>
      </c>
      <c r="CX32" s="228">
        <f t="shared" si="19"/>
        <v>103</v>
      </c>
      <c r="CY32" s="228">
        <f t="shared" si="19"/>
        <v>104</v>
      </c>
      <c r="CZ32" s="228">
        <f t="shared" si="19"/>
        <v>0</v>
      </c>
      <c r="DA32" s="228">
        <f t="shared" si="19"/>
        <v>1</v>
      </c>
      <c r="DB32" s="228">
        <f t="shared" si="19"/>
        <v>2</v>
      </c>
      <c r="DC32" s="228">
        <f t="shared" si="19"/>
        <v>3</v>
      </c>
      <c r="DD32" s="228">
        <f t="shared" si="19"/>
        <v>4</v>
      </c>
      <c r="DE32" s="228">
        <f t="shared" si="19"/>
        <v>5</v>
      </c>
      <c r="DF32" s="228">
        <f t="shared" si="19"/>
        <v>6</v>
      </c>
      <c r="DG32" s="228">
        <f t="shared" si="19"/>
        <v>7</v>
      </c>
      <c r="DH32" s="228">
        <f t="shared" si="19"/>
        <v>8</v>
      </c>
      <c r="DI32" s="228">
        <f t="shared" si="19"/>
        <v>9</v>
      </c>
      <c r="DJ32" s="228">
        <f t="shared" si="19"/>
        <v>10</v>
      </c>
      <c r="DK32" s="228">
        <f t="shared" si="19"/>
        <v>11</v>
      </c>
      <c r="DL32" s="228">
        <f t="shared" si="19"/>
        <v>12</v>
      </c>
      <c r="DM32" s="228">
        <f t="shared" si="19"/>
        <v>13</v>
      </c>
      <c r="DN32" s="228">
        <f t="shared" si="19"/>
        <v>14</v>
      </c>
      <c r="DO32" s="228">
        <f t="shared" si="19"/>
        <v>15</v>
      </c>
      <c r="DP32" s="228"/>
      <c r="DQ32" s="228"/>
      <c r="DR32" s="228"/>
      <c r="DS32" s="228"/>
    </row>
    <row r="33" spans="1:123" s="121" customFormat="1" ht="15" hidden="1" customHeight="1" x14ac:dyDescent="0.3">
      <c r="L33" s="237"/>
      <c r="M33" s="238"/>
      <c r="N33" s="239" t="s">
        <v>283</v>
      </c>
      <c r="O33" s="240">
        <f>DATE($N$31,$O$31,1)</f>
        <v>42856</v>
      </c>
      <c r="P33" s="241">
        <f>O33+1</f>
        <v>42857</v>
      </c>
      <c r="Q33" s="241">
        <f t="shared" ref="Q33:CB33" si="20">P33+1</f>
        <v>42858</v>
      </c>
      <c r="R33" s="241">
        <f t="shared" si="20"/>
        <v>42859</v>
      </c>
      <c r="S33" s="241">
        <f t="shared" si="20"/>
        <v>42860</v>
      </c>
      <c r="T33" s="241">
        <f t="shared" si="20"/>
        <v>42861</v>
      </c>
      <c r="U33" s="241">
        <f t="shared" si="20"/>
        <v>42862</v>
      </c>
      <c r="V33" s="241">
        <f t="shared" si="20"/>
        <v>42863</v>
      </c>
      <c r="W33" s="241">
        <f>V33+1</f>
        <v>42864</v>
      </c>
      <c r="X33" s="241">
        <f t="shared" si="20"/>
        <v>42865</v>
      </c>
      <c r="Y33" s="241">
        <f t="shared" si="20"/>
        <v>42866</v>
      </c>
      <c r="Z33" s="241">
        <f t="shared" si="20"/>
        <v>42867</v>
      </c>
      <c r="AA33" s="241">
        <f t="shared" si="20"/>
        <v>42868</v>
      </c>
      <c r="AB33" s="241">
        <f t="shared" si="20"/>
        <v>42869</v>
      </c>
      <c r="AC33" s="241">
        <f t="shared" si="20"/>
        <v>42870</v>
      </c>
      <c r="AD33" s="241">
        <f t="shared" si="20"/>
        <v>42871</v>
      </c>
      <c r="AE33" s="241">
        <f t="shared" si="20"/>
        <v>42872</v>
      </c>
      <c r="AF33" s="241">
        <f t="shared" si="20"/>
        <v>42873</v>
      </c>
      <c r="AG33" s="241">
        <f t="shared" si="20"/>
        <v>42874</v>
      </c>
      <c r="AH33" s="241">
        <f t="shared" si="20"/>
        <v>42875</v>
      </c>
      <c r="AI33" s="241">
        <f t="shared" si="20"/>
        <v>42876</v>
      </c>
      <c r="AJ33" s="241">
        <f t="shared" si="20"/>
        <v>42877</v>
      </c>
      <c r="AK33" s="241">
        <f t="shared" si="20"/>
        <v>42878</v>
      </c>
      <c r="AL33" s="241">
        <f t="shared" si="20"/>
        <v>42879</v>
      </c>
      <c r="AM33" s="241">
        <f t="shared" si="20"/>
        <v>42880</v>
      </c>
      <c r="AN33" s="241">
        <f t="shared" si="20"/>
        <v>42881</v>
      </c>
      <c r="AO33" s="241">
        <f t="shared" si="20"/>
        <v>42882</v>
      </c>
      <c r="AP33" s="241">
        <f t="shared" si="20"/>
        <v>42883</v>
      </c>
      <c r="AQ33" s="241">
        <f t="shared" si="20"/>
        <v>42884</v>
      </c>
      <c r="AR33" s="241">
        <f t="shared" si="20"/>
        <v>42885</v>
      </c>
      <c r="AS33" s="241">
        <f t="shared" si="20"/>
        <v>42886</v>
      </c>
      <c r="AT33" s="241">
        <f t="shared" si="20"/>
        <v>42887</v>
      </c>
      <c r="AU33" s="241">
        <f t="shared" si="20"/>
        <v>42888</v>
      </c>
      <c r="AV33" s="241">
        <f>AU33+1</f>
        <v>42889</v>
      </c>
      <c r="AW33" s="241">
        <f t="shared" si="20"/>
        <v>42890</v>
      </c>
      <c r="AX33" s="241">
        <f t="shared" si="20"/>
        <v>42891</v>
      </c>
      <c r="AY33" s="241">
        <f t="shared" si="20"/>
        <v>42892</v>
      </c>
      <c r="AZ33" s="241">
        <f t="shared" si="20"/>
        <v>42893</v>
      </c>
      <c r="BA33" s="241">
        <f t="shared" si="20"/>
        <v>42894</v>
      </c>
      <c r="BB33" s="241">
        <f t="shared" si="20"/>
        <v>42895</v>
      </c>
      <c r="BC33" s="241">
        <f t="shared" si="20"/>
        <v>42896</v>
      </c>
      <c r="BD33" s="241">
        <f t="shared" si="20"/>
        <v>42897</v>
      </c>
      <c r="BE33" s="241">
        <f t="shared" si="20"/>
        <v>42898</v>
      </c>
      <c r="BF33" s="241">
        <f t="shared" si="20"/>
        <v>42899</v>
      </c>
      <c r="BG33" s="241">
        <f t="shared" si="20"/>
        <v>42900</v>
      </c>
      <c r="BH33" s="241">
        <f t="shared" si="20"/>
        <v>42901</v>
      </c>
      <c r="BI33" s="241">
        <f t="shared" si="20"/>
        <v>42902</v>
      </c>
      <c r="BJ33" s="241">
        <f t="shared" si="20"/>
        <v>42903</v>
      </c>
      <c r="BK33" s="241">
        <f t="shared" si="20"/>
        <v>42904</v>
      </c>
      <c r="BL33" s="241">
        <f t="shared" si="20"/>
        <v>42905</v>
      </c>
      <c r="BM33" s="241">
        <f t="shared" si="20"/>
        <v>42906</v>
      </c>
      <c r="BN33" s="241">
        <f t="shared" si="20"/>
        <v>42907</v>
      </c>
      <c r="BO33" s="241">
        <f t="shared" si="20"/>
        <v>42908</v>
      </c>
      <c r="BP33" s="241">
        <f t="shared" si="20"/>
        <v>42909</v>
      </c>
      <c r="BQ33" s="241">
        <f t="shared" si="20"/>
        <v>42910</v>
      </c>
      <c r="BR33" s="241">
        <f t="shared" si="20"/>
        <v>42911</v>
      </c>
      <c r="BS33" s="241">
        <f t="shared" si="20"/>
        <v>42912</v>
      </c>
      <c r="BT33" s="241">
        <f t="shared" si="20"/>
        <v>42913</v>
      </c>
      <c r="BU33" s="241">
        <f t="shared" si="20"/>
        <v>42914</v>
      </c>
      <c r="BV33" s="241">
        <f t="shared" si="20"/>
        <v>42915</v>
      </c>
      <c r="BW33" s="241">
        <f t="shared" si="20"/>
        <v>42916</v>
      </c>
      <c r="BX33" s="241">
        <f t="shared" si="20"/>
        <v>42917</v>
      </c>
      <c r="BY33" s="241">
        <f t="shared" si="20"/>
        <v>42918</v>
      </c>
      <c r="BZ33" s="241">
        <f t="shared" si="20"/>
        <v>42919</v>
      </c>
      <c r="CA33" s="241">
        <f t="shared" si="20"/>
        <v>42920</v>
      </c>
      <c r="CB33" s="241">
        <f t="shared" si="20"/>
        <v>42921</v>
      </c>
      <c r="CC33" s="241">
        <f t="shared" ref="CC33:DO33" si="21">CB33+1</f>
        <v>42922</v>
      </c>
      <c r="CD33" s="241">
        <f t="shared" si="21"/>
        <v>42923</v>
      </c>
      <c r="CE33" s="241">
        <f t="shared" si="21"/>
        <v>42924</v>
      </c>
      <c r="CF33" s="241">
        <f t="shared" si="21"/>
        <v>42925</v>
      </c>
      <c r="CG33" s="241">
        <f t="shared" si="21"/>
        <v>42926</v>
      </c>
      <c r="CH33" s="241">
        <f t="shared" si="21"/>
        <v>42927</v>
      </c>
      <c r="CI33" s="241">
        <f t="shared" si="21"/>
        <v>42928</v>
      </c>
      <c r="CJ33" s="241">
        <f t="shared" si="21"/>
        <v>42929</v>
      </c>
      <c r="CK33" s="241">
        <f t="shared" si="21"/>
        <v>42930</v>
      </c>
      <c r="CL33" s="241">
        <f t="shared" si="21"/>
        <v>42931</v>
      </c>
      <c r="CM33" s="241">
        <f t="shared" si="21"/>
        <v>42932</v>
      </c>
      <c r="CN33" s="241">
        <f t="shared" si="21"/>
        <v>42933</v>
      </c>
      <c r="CO33" s="241">
        <f t="shared" si="21"/>
        <v>42934</v>
      </c>
      <c r="CP33" s="241">
        <f t="shared" si="21"/>
        <v>42935</v>
      </c>
      <c r="CQ33" s="241">
        <f t="shared" si="21"/>
        <v>42936</v>
      </c>
      <c r="CR33" s="241">
        <f t="shared" si="21"/>
        <v>42937</v>
      </c>
      <c r="CS33" s="241">
        <f t="shared" si="21"/>
        <v>42938</v>
      </c>
      <c r="CT33" s="241">
        <f t="shared" si="21"/>
        <v>42939</v>
      </c>
      <c r="CU33" s="241">
        <f t="shared" si="21"/>
        <v>42940</v>
      </c>
      <c r="CV33" s="241">
        <f t="shared" si="21"/>
        <v>42941</v>
      </c>
      <c r="CW33" s="241">
        <f t="shared" si="21"/>
        <v>42942</v>
      </c>
      <c r="CX33" s="241">
        <f t="shared" si="21"/>
        <v>42943</v>
      </c>
      <c r="CY33" s="241">
        <f t="shared" si="21"/>
        <v>42944</v>
      </c>
      <c r="CZ33" s="241">
        <f t="shared" si="21"/>
        <v>42945</v>
      </c>
      <c r="DA33" s="241">
        <f t="shared" si="21"/>
        <v>42946</v>
      </c>
      <c r="DB33" s="241">
        <f t="shared" si="21"/>
        <v>42947</v>
      </c>
      <c r="DC33" s="241">
        <f t="shared" si="21"/>
        <v>42948</v>
      </c>
      <c r="DD33" s="241">
        <f t="shared" si="21"/>
        <v>42949</v>
      </c>
      <c r="DE33" s="241">
        <f t="shared" si="21"/>
        <v>42950</v>
      </c>
      <c r="DF33" s="241">
        <f t="shared" si="21"/>
        <v>42951</v>
      </c>
      <c r="DG33" s="241">
        <f t="shared" si="21"/>
        <v>42952</v>
      </c>
      <c r="DH33" s="241">
        <f t="shared" si="21"/>
        <v>42953</v>
      </c>
      <c r="DI33" s="241">
        <f t="shared" si="21"/>
        <v>42954</v>
      </c>
      <c r="DJ33" s="241">
        <f t="shared" si="21"/>
        <v>42955</v>
      </c>
      <c r="DK33" s="241">
        <f t="shared" si="21"/>
        <v>42956</v>
      </c>
      <c r="DL33" s="241">
        <f t="shared" si="21"/>
        <v>42957</v>
      </c>
      <c r="DM33" s="241">
        <f t="shared" si="21"/>
        <v>42958</v>
      </c>
      <c r="DN33" s="241">
        <f t="shared" si="21"/>
        <v>42959</v>
      </c>
      <c r="DO33" s="242">
        <f t="shared" si="21"/>
        <v>42960</v>
      </c>
      <c r="DP33" s="243"/>
      <c r="DQ33" s="243"/>
      <c r="DR33" s="243"/>
      <c r="DS33" s="243"/>
    </row>
    <row r="34" spans="1:123" s="121" customFormat="1" ht="15" hidden="1" customHeight="1" x14ac:dyDescent="0.3">
      <c r="L34" s="237"/>
      <c r="M34" s="238"/>
      <c r="N34" s="244" t="s">
        <v>284</v>
      </c>
      <c r="O34" s="245" t="str">
        <f>CHOOSE(WEEKDAY(O33,1),"일","월","화","수","목","금","토")</f>
        <v>월</v>
      </c>
      <c r="P34" s="246" t="str">
        <f t="shared" ref="P34:CA34" si="22">CHOOSE(WEEKDAY(P33,1),"일","월","화","수","목","금","토")</f>
        <v>화</v>
      </c>
      <c r="Q34" s="246" t="str">
        <f t="shared" si="22"/>
        <v>수</v>
      </c>
      <c r="R34" s="246" t="str">
        <f t="shared" si="22"/>
        <v>목</v>
      </c>
      <c r="S34" s="246" t="str">
        <f t="shared" si="22"/>
        <v>금</v>
      </c>
      <c r="T34" s="246" t="str">
        <f t="shared" si="22"/>
        <v>토</v>
      </c>
      <c r="U34" s="246" t="str">
        <f t="shared" si="22"/>
        <v>일</v>
      </c>
      <c r="V34" s="246" t="str">
        <f t="shared" si="22"/>
        <v>월</v>
      </c>
      <c r="W34" s="246" t="str">
        <f t="shared" si="22"/>
        <v>화</v>
      </c>
      <c r="X34" s="246" t="str">
        <f t="shared" si="22"/>
        <v>수</v>
      </c>
      <c r="Y34" s="246" t="str">
        <f t="shared" si="22"/>
        <v>목</v>
      </c>
      <c r="Z34" s="246" t="str">
        <f t="shared" si="22"/>
        <v>금</v>
      </c>
      <c r="AA34" s="246" t="str">
        <f t="shared" si="22"/>
        <v>토</v>
      </c>
      <c r="AB34" s="246" t="str">
        <f t="shared" si="22"/>
        <v>일</v>
      </c>
      <c r="AC34" s="246" t="str">
        <f t="shared" si="22"/>
        <v>월</v>
      </c>
      <c r="AD34" s="246" t="str">
        <f t="shared" si="22"/>
        <v>화</v>
      </c>
      <c r="AE34" s="246" t="str">
        <f t="shared" si="22"/>
        <v>수</v>
      </c>
      <c r="AF34" s="246" t="str">
        <f t="shared" si="22"/>
        <v>목</v>
      </c>
      <c r="AG34" s="246" t="str">
        <f t="shared" si="22"/>
        <v>금</v>
      </c>
      <c r="AH34" s="246" t="str">
        <f t="shared" si="22"/>
        <v>토</v>
      </c>
      <c r="AI34" s="246" t="str">
        <f t="shared" si="22"/>
        <v>일</v>
      </c>
      <c r="AJ34" s="246" t="str">
        <f t="shared" si="22"/>
        <v>월</v>
      </c>
      <c r="AK34" s="246" t="str">
        <f t="shared" si="22"/>
        <v>화</v>
      </c>
      <c r="AL34" s="246" t="str">
        <f t="shared" si="22"/>
        <v>수</v>
      </c>
      <c r="AM34" s="246" t="str">
        <f t="shared" si="22"/>
        <v>목</v>
      </c>
      <c r="AN34" s="246" t="str">
        <f t="shared" si="22"/>
        <v>금</v>
      </c>
      <c r="AO34" s="246" t="str">
        <f t="shared" si="22"/>
        <v>토</v>
      </c>
      <c r="AP34" s="246" t="str">
        <f t="shared" si="22"/>
        <v>일</v>
      </c>
      <c r="AQ34" s="246" t="str">
        <f t="shared" si="22"/>
        <v>월</v>
      </c>
      <c r="AR34" s="246" t="str">
        <f t="shared" si="22"/>
        <v>화</v>
      </c>
      <c r="AS34" s="246" t="str">
        <f t="shared" si="22"/>
        <v>수</v>
      </c>
      <c r="AT34" s="246" t="str">
        <f t="shared" si="22"/>
        <v>목</v>
      </c>
      <c r="AU34" s="246" t="str">
        <f t="shared" si="22"/>
        <v>금</v>
      </c>
      <c r="AV34" s="246" t="str">
        <f t="shared" si="22"/>
        <v>토</v>
      </c>
      <c r="AW34" s="246" t="str">
        <f t="shared" si="22"/>
        <v>일</v>
      </c>
      <c r="AX34" s="246" t="str">
        <f t="shared" si="22"/>
        <v>월</v>
      </c>
      <c r="AY34" s="246" t="str">
        <f t="shared" si="22"/>
        <v>화</v>
      </c>
      <c r="AZ34" s="246" t="str">
        <f t="shared" si="22"/>
        <v>수</v>
      </c>
      <c r="BA34" s="246" t="str">
        <f t="shared" si="22"/>
        <v>목</v>
      </c>
      <c r="BB34" s="246" t="str">
        <f t="shared" si="22"/>
        <v>금</v>
      </c>
      <c r="BC34" s="246" t="str">
        <f t="shared" si="22"/>
        <v>토</v>
      </c>
      <c r="BD34" s="246" t="str">
        <f t="shared" si="22"/>
        <v>일</v>
      </c>
      <c r="BE34" s="246" t="str">
        <f t="shared" si="22"/>
        <v>월</v>
      </c>
      <c r="BF34" s="246" t="str">
        <f t="shared" si="22"/>
        <v>화</v>
      </c>
      <c r="BG34" s="246" t="str">
        <f t="shared" si="22"/>
        <v>수</v>
      </c>
      <c r="BH34" s="246" t="str">
        <f t="shared" si="22"/>
        <v>목</v>
      </c>
      <c r="BI34" s="246" t="str">
        <f t="shared" si="22"/>
        <v>금</v>
      </c>
      <c r="BJ34" s="246" t="str">
        <f t="shared" si="22"/>
        <v>토</v>
      </c>
      <c r="BK34" s="246" t="str">
        <f t="shared" si="22"/>
        <v>일</v>
      </c>
      <c r="BL34" s="246" t="str">
        <f t="shared" si="22"/>
        <v>월</v>
      </c>
      <c r="BM34" s="246" t="str">
        <f t="shared" si="22"/>
        <v>화</v>
      </c>
      <c r="BN34" s="246" t="str">
        <f t="shared" si="22"/>
        <v>수</v>
      </c>
      <c r="BO34" s="246" t="str">
        <f t="shared" si="22"/>
        <v>목</v>
      </c>
      <c r="BP34" s="246" t="str">
        <f t="shared" si="22"/>
        <v>금</v>
      </c>
      <c r="BQ34" s="246" t="str">
        <f t="shared" si="22"/>
        <v>토</v>
      </c>
      <c r="BR34" s="246" t="str">
        <f t="shared" si="22"/>
        <v>일</v>
      </c>
      <c r="BS34" s="246" t="str">
        <f t="shared" si="22"/>
        <v>월</v>
      </c>
      <c r="BT34" s="246" t="str">
        <f t="shared" si="22"/>
        <v>화</v>
      </c>
      <c r="BU34" s="246" t="str">
        <f t="shared" si="22"/>
        <v>수</v>
      </c>
      <c r="BV34" s="246" t="str">
        <f t="shared" si="22"/>
        <v>목</v>
      </c>
      <c r="BW34" s="246" t="str">
        <f t="shared" si="22"/>
        <v>금</v>
      </c>
      <c r="BX34" s="246" t="str">
        <f t="shared" si="22"/>
        <v>토</v>
      </c>
      <c r="BY34" s="246" t="str">
        <f t="shared" si="22"/>
        <v>일</v>
      </c>
      <c r="BZ34" s="246" t="str">
        <f t="shared" si="22"/>
        <v>월</v>
      </c>
      <c r="CA34" s="246" t="str">
        <f t="shared" si="22"/>
        <v>화</v>
      </c>
      <c r="CB34" s="246" t="str">
        <f t="shared" ref="CB34:DO34" si="23">CHOOSE(WEEKDAY(CB33,1),"일","월","화","수","목","금","토")</f>
        <v>수</v>
      </c>
      <c r="CC34" s="246" t="str">
        <f t="shared" si="23"/>
        <v>목</v>
      </c>
      <c r="CD34" s="246" t="str">
        <f t="shared" si="23"/>
        <v>금</v>
      </c>
      <c r="CE34" s="246" t="str">
        <f t="shared" si="23"/>
        <v>토</v>
      </c>
      <c r="CF34" s="246" t="str">
        <f t="shared" si="23"/>
        <v>일</v>
      </c>
      <c r="CG34" s="246" t="str">
        <f t="shared" si="23"/>
        <v>월</v>
      </c>
      <c r="CH34" s="246" t="str">
        <f t="shared" si="23"/>
        <v>화</v>
      </c>
      <c r="CI34" s="246" t="str">
        <f t="shared" si="23"/>
        <v>수</v>
      </c>
      <c r="CJ34" s="246" t="str">
        <f t="shared" si="23"/>
        <v>목</v>
      </c>
      <c r="CK34" s="246" t="str">
        <f t="shared" si="23"/>
        <v>금</v>
      </c>
      <c r="CL34" s="246" t="str">
        <f t="shared" si="23"/>
        <v>토</v>
      </c>
      <c r="CM34" s="246" t="str">
        <f t="shared" si="23"/>
        <v>일</v>
      </c>
      <c r="CN34" s="246" t="str">
        <f t="shared" si="23"/>
        <v>월</v>
      </c>
      <c r="CO34" s="246" t="str">
        <f t="shared" si="23"/>
        <v>화</v>
      </c>
      <c r="CP34" s="246" t="str">
        <f t="shared" si="23"/>
        <v>수</v>
      </c>
      <c r="CQ34" s="246" t="str">
        <f t="shared" si="23"/>
        <v>목</v>
      </c>
      <c r="CR34" s="246" t="str">
        <f t="shared" si="23"/>
        <v>금</v>
      </c>
      <c r="CS34" s="246" t="str">
        <f t="shared" si="23"/>
        <v>토</v>
      </c>
      <c r="CT34" s="246" t="str">
        <f t="shared" si="23"/>
        <v>일</v>
      </c>
      <c r="CU34" s="246" t="str">
        <f t="shared" si="23"/>
        <v>월</v>
      </c>
      <c r="CV34" s="246" t="str">
        <f t="shared" si="23"/>
        <v>화</v>
      </c>
      <c r="CW34" s="246" t="str">
        <f t="shared" si="23"/>
        <v>수</v>
      </c>
      <c r="CX34" s="246" t="str">
        <f t="shared" si="23"/>
        <v>목</v>
      </c>
      <c r="CY34" s="246" t="str">
        <f t="shared" si="23"/>
        <v>금</v>
      </c>
      <c r="CZ34" s="246" t="str">
        <f t="shared" si="23"/>
        <v>토</v>
      </c>
      <c r="DA34" s="246" t="str">
        <f t="shared" si="23"/>
        <v>일</v>
      </c>
      <c r="DB34" s="246" t="str">
        <f t="shared" si="23"/>
        <v>월</v>
      </c>
      <c r="DC34" s="246" t="str">
        <f t="shared" si="23"/>
        <v>화</v>
      </c>
      <c r="DD34" s="246" t="str">
        <f t="shared" si="23"/>
        <v>수</v>
      </c>
      <c r="DE34" s="246" t="str">
        <f t="shared" si="23"/>
        <v>목</v>
      </c>
      <c r="DF34" s="246" t="str">
        <f t="shared" si="23"/>
        <v>금</v>
      </c>
      <c r="DG34" s="246" t="str">
        <f t="shared" si="23"/>
        <v>토</v>
      </c>
      <c r="DH34" s="246" t="str">
        <f t="shared" si="23"/>
        <v>일</v>
      </c>
      <c r="DI34" s="246" t="str">
        <f t="shared" si="23"/>
        <v>월</v>
      </c>
      <c r="DJ34" s="246" t="str">
        <f t="shared" si="23"/>
        <v>화</v>
      </c>
      <c r="DK34" s="246" t="str">
        <f t="shared" si="23"/>
        <v>수</v>
      </c>
      <c r="DL34" s="246" t="str">
        <f t="shared" si="23"/>
        <v>목</v>
      </c>
      <c r="DM34" s="246" t="str">
        <f t="shared" si="23"/>
        <v>금</v>
      </c>
      <c r="DN34" s="246" t="str">
        <f t="shared" si="23"/>
        <v>토</v>
      </c>
      <c r="DO34" s="247" t="str">
        <f t="shared" si="23"/>
        <v>일</v>
      </c>
      <c r="DP34" s="243"/>
      <c r="DQ34" s="243"/>
      <c r="DR34" s="243"/>
      <c r="DS34" s="243"/>
    </row>
    <row r="35" spans="1:123" ht="15" hidden="1" customHeight="1" x14ac:dyDescent="0.3">
      <c r="H35" s="248"/>
      <c r="L35" s="2"/>
      <c r="M35" s="2"/>
      <c r="N35" s="213" t="str">
        <f t="shared" ref="N35:N49" si="24">N8</f>
        <v>직원1</v>
      </c>
      <c r="O35" s="249" t="str">
        <f t="shared" ref="O35:U49" si="25">IF(O8="","",O8)</f>
        <v/>
      </c>
      <c r="P35" s="250" t="str">
        <f t="shared" si="25"/>
        <v/>
      </c>
      <c r="Q35" s="250" t="str">
        <f t="shared" si="25"/>
        <v/>
      </c>
      <c r="R35" s="250" t="str">
        <f t="shared" si="25"/>
        <v/>
      </c>
      <c r="S35" s="250" t="str">
        <f t="shared" si="25"/>
        <v/>
      </c>
      <c r="T35" s="250" t="str">
        <f t="shared" si="25"/>
        <v/>
      </c>
      <c r="U35" s="250" t="str">
        <f t="shared" si="25"/>
        <v/>
      </c>
      <c r="V35" s="251" t="str">
        <f t="shared" ref="V35:AK49" si="26">IF(ROW()-ROW($N$34)&lt;$N$6,O36,IF(ROW()-ROW($N$34)=$N$6,O$35,""))</f>
        <v/>
      </c>
      <c r="W35" s="251" t="str">
        <f t="shared" ref="W35:W49" si="27">IF(ROW()-ROW($N$34)&lt;$N$6,P36,IF(ROW()-ROW($N$34)=$N$6,P$35,""))</f>
        <v/>
      </c>
      <c r="X35" s="251" t="str">
        <f t="shared" ref="X35:X49" si="28">IF(ROW()-ROW($N$34)&lt;$N$6,Q36,IF(ROW()-ROW($N$34)=$N$6,Q$35,""))</f>
        <v/>
      </c>
      <c r="Y35" s="251" t="str">
        <f t="shared" ref="Y35:Y49" si="29">IF(ROW()-ROW($N$34)&lt;$N$6,R36,IF(ROW()-ROW($N$34)=$N$6,R$35,""))</f>
        <v/>
      </c>
      <c r="Z35" s="251" t="str">
        <f t="shared" ref="Z35:Z49" si="30">IF(ROW()-ROW($N$34)&lt;$N$6,S36,IF(ROW()-ROW($N$34)=$N$6,S$35,""))</f>
        <v/>
      </c>
      <c r="AA35" s="251" t="str">
        <f t="shared" ref="AA35:AA49" si="31">IF(ROW()-ROW($N$34)&lt;$N$6,T36,IF(ROW()-ROW($N$34)=$N$6,T$35,""))</f>
        <v/>
      </c>
      <c r="AB35" s="251" t="str">
        <f t="shared" ref="AB35:AB49" si="32">IF(ROW()-ROW($N$34)&lt;$N$6,U36,IF(ROW()-ROW($N$34)=$N$6,U$35,""))</f>
        <v/>
      </c>
      <c r="AC35" s="251" t="str">
        <f t="shared" ref="AC35:AC49" si="33">IF(ROW()-ROW($N$34)&lt;$N$6,V36,IF(ROW()-ROW($N$34)=$N$6,V$35,""))</f>
        <v/>
      </c>
      <c r="AD35" s="251" t="str">
        <f t="shared" si="26"/>
        <v/>
      </c>
      <c r="AE35" s="251" t="str">
        <f t="shared" si="26"/>
        <v/>
      </c>
      <c r="AF35" s="251" t="str">
        <f t="shared" si="26"/>
        <v/>
      </c>
      <c r="AG35" s="251" t="str">
        <f t="shared" si="26"/>
        <v/>
      </c>
      <c r="AH35" s="251" t="str">
        <f t="shared" si="26"/>
        <v/>
      </c>
      <c r="AI35" s="251" t="str">
        <f t="shared" si="26"/>
        <v/>
      </c>
      <c r="AJ35" s="251" t="str">
        <f t="shared" si="26"/>
        <v/>
      </c>
      <c r="AK35" s="251" t="str">
        <f t="shared" si="26"/>
        <v/>
      </c>
      <c r="AL35" s="251" t="str">
        <f t="shared" ref="AL35:BA49" si="34">IF(ROW()-ROW($N$34)&lt;$N$6,AE36,IF(ROW()-ROW($N$34)=$N$6,AE$35,""))</f>
        <v/>
      </c>
      <c r="AM35" s="251" t="str">
        <f t="shared" si="34"/>
        <v/>
      </c>
      <c r="AN35" s="251" t="str">
        <f t="shared" si="34"/>
        <v/>
      </c>
      <c r="AO35" s="251" t="str">
        <f t="shared" si="34"/>
        <v/>
      </c>
      <c r="AP35" s="251" t="str">
        <f t="shared" si="34"/>
        <v/>
      </c>
      <c r="AQ35" s="251" t="str">
        <f t="shared" si="34"/>
        <v/>
      </c>
      <c r="AR35" s="251" t="str">
        <f t="shared" si="34"/>
        <v/>
      </c>
      <c r="AS35" s="251" t="str">
        <f t="shared" si="34"/>
        <v/>
      </c>
      <c r="AT35" s="251" t="str">
        <f t="shared" si="34"/>
        <v/>
      </c>
      <c r="AU35" s="251" t="str">
        <f t="shared" si="34"/>
        <v/>
      </c>
      <c r="AV35" s="251" t="str">
        <f t="shared" si="34"/>
        <v/>
      </c>
      <c r="AW35" s="251" t="str">
        <f t="shared" si="34"/>
        <v/>
      </c>
      <c r="AX35" s="251" t="str">
        <f t="shared" si="34"/>
        <v/>
      </c>
      <c r="AY35" s="251" t="str">
        <f t="shared" si="34"/>
        <v/>
      </c>
      <c r="AZ35" s="251" t="str">
        <f t="shared" si="34"/>
        <v/>
      </c>
      <c r="BA35" s="251" t="str">
        <f t="shared" si="34"/>
        <v/>
      </c>
      <c r="BB35" s="251" t="str">
        <f t="shared" ref="BB35:BQ49" si="35">IF(ROW()-ROW($N$34)&lt;$N$6,AU36,IF(ROW()-ROW($N$34)=$N$6,AU$35,""))</f>
        <v/>
      </c>
      <c r="BC35" s="251" t="str">
        <f t="shared" si="35"/>
        <v/>
      </c>
      <c r="BD35" s="251" t="str">
        <f t="shared" si="35"/>
        <v/>
      </c>
      <c r="BE35" s="251" t="str">
        <f t="shared" si="35"/>
        <v/>
      </c>
      <c r="BF35" s="251" t="str">
        <f t="shared" si="35"/>
        <v/>
      </c>
      <c r="BG35" s="251" t="str">
        <f t="shared" si="35"/>
        <v/>
      </c>
      <c r="BH35" s="251" t="str">
        <f t="shared" si="35"/>
        <v/>
      </c>
      <c r="BI35" s="251" t="str">
        <f t="shared" si="35"/>
        <v/>
      </c>
      <c r="BJ35" s="251" t="str">
        <f t="shared" si="35"/>
        <v/>
      </c>
      <c r="BK35" s="251" t="str">
        <f t="shared" si="35"/>
        <v/>
      </c>
      <c r="BL35" s="251" t="str">
        <f t="shared" si="35"/>
        <v/>
      </c>
      <c r="BM35" s="251" t="str">
        <f t="shared" si="35"/>
        <v/>
      </c>
      <c r="BN35" s="251" t="str">
        <f t="shared" si="35"/>
        <v/>
      </c>
      <c r="BO35" s="251" t="str">
        <f t="shared" si="35"/>
        <v/>
      </c>
      <c r="BP35" s="251" t="str">
        <f t="shared" si="35"/>
        <v/>
      </c>
      <c r="BQ35" s="251" t="str">
        <f t="shared" si="35"/>
        <v/>
      </c>
      <c r="BR35" s="251" t="str">
        <f t="shared" ref="BR35:CG49" si="36">IF(ROW()-ROW($N$34)&lt;$N$6,BK36,IF(ROW()-ROW($N$34)=$N$6,BK$35,""))</f>
        <v/>
      </c>
      <c r="BS35" s="251" t="str">
        <f t="shared" si="36"/>
        <v/>
      </c>
      <c r="BT35" s="251" t="str">
        <f t="shared" si="36"/>
        <v/>
      </c>
      <c r="BU35" s="251" t="str">
        <f t="shared" si="36"/>
        <v/>
      </c>
      <c r="BV35" s="251" t="str">
        <f t="shared" si="36"/>
        <v/>
      </c>
      <c r="BW35" s="251" t="str">
        <f t="shared" si="36"/>
        <v/>
      </c>
      <c r="BX35" s="251" t="str">
        <f t="shared" si="36"/>
        <v/>
      </c>
      <c r="BY35" s="251" t="str">
        <f t="shared" si="36"/>
        <v/>
      </c>
      <c r="BZ35" s="251" t="str">
        <f t="shared" si="36"/>
        <v/>
      </c>
      <c r="CA35" s="251" t="str">
        <f t="shared" si="36"/>
        <v/>
      </c>
      <c r="CB35" s="251" t="str">
        <f t="shared" si="36"/>
        <v/>
      </c>
      <c r="CC35" s="251" t="str">
        <f t="shared" si="36"/>
        <v/>
      </c>
      <c r="CD35" s="251" t="str">
        <f t="shared" si="36"/>
        <v/>
      </c>
      <c r="CE35" s="251" t="str">
        <f t="shared" si="36"/>
        <v/>
      </c>
      <c r="CF35" s="251" t="str">
        <f t="shared" si="36"/>
        <v/>
      </c>
      <c r="CG35" s="251" t="str">
        <f t="shared" si="36"/>
        <v/>
      </c>
      <c r="CH35" s="251" t="str">
        <f t="shared" ref="CH35:CW49" si="37">IF(ROW()-ROW($N$34)&lt;$N$6,CA36,IF(ROW()-ROW($N$34)=$N$6,CA$35,""))</f>
        <v/>
      </c>
      <c r="CI35" s="251" t="str">
        <f t="shared" si="37"/>
        <v/>
      </c>
      <c r="CJ35" s="251" t="str">
        <f t="shared" si="37"/>
        <v/>
      </c>
      <c r="CK35" s="251" t="str">
        <f t="shared" si="37"/>
        <v/>
      </c>
      <c r="CL35" s="251" t="str">
        <f t="shared" si="37"/>
        <v/>
      </c>
      <c r="CM35" s="251" t="str">
        <f t="shared" si="37"/>
        <v/>
      </c>
      <c r="CN35" s="251" t="str">
        <f t="shared" si="37"/>
        <v/>
      </c>
      <c r="CO35" s="251" t="str">
        <f t="shared" si="37"/>
        <v/>
      </c>
      <c r="CP35" s="251" t="str">
        <f t="shared" si="37"/>
        <v/>
      </c>
      <c r="CQ35" s="251" t="str">
        <f t="shared" si="37"/>
        <v/>
      </c>
      <c r="CR35" s="251" t="str">
        <f t="shared" si="37"/>
        <v/>
      </c>
      <c r="CS35" s="251" t="str">
        <f t="shared" si="37"/>
        <v/>
      </c>
      <c r="CT35" s="251" t="str">
        <f t="shared" si="37"/>
        <v/>
      </c>
      <c r="CU35" s="251" t="str">
        <f t="shared" si="37"/>
        <v/>
      </c>
      <c r="CV35" s="251" t="str">
        <f t="shared" si="37"/>
        <v/>
      </c>
      <c r="CW35" s="251" t="str">
        <f t="shared" si="37"/>
        <v/>
      </c>
      <c r="CX35" s="251" t="str">
        <f t="shared" ref="CX35:DM49" si="38">IF(ROW()-ROW($N$34)&lt;$N$6,CQ36,IF(ROW()-ROW($N$34)=$N$6,CQ$35,""))</f>
        <v/>
      </c>
      <c r="CY35" s="251" t="str">
        <f t="shared" si="38"/>
        <v/>
      </c>
      <c r="CZ35" s="251" t="str">
        <f t="shared" si="38"/>
        <v/>
      </c>
      <c r="DA35" s="251" t="str">
        <f t="shared" si="38"/>
        <v/>
      </c>
      <c r="DB35" s="251" t="str">
        <f t="shared" si="38"/>
        <v/>
      </c>
      <c r="DC35" s="251" t="str">
        <f t="shared" si="38"/>
        <v/>
      </c>
      <c r="DD35" s="251" t="str">
        <f t="shared" si="38"/>
        <v/>
      </c>
      <c r="DE35" s="251" t="str">
        <f t="shared" si="38"/>
        <v/>
      </c>
      <c r="DF35" s="251" t="str">
        <f t="shared" si="38"/>
        <v/>
      </c>
      <c r="DG35" s="251" t="str">
        <f t="shared" si="38"/>
        <v/>
      </c>
      <c r="DH35" s="251" t="str">
        <f t="shared" si="38"/>
        <v/>
      </c>
      <c r="DI35" s="251" t="str">
        <f t="shared" si="38"/>
        <v/>
      </c>
      <c r="DJ35" s="251" t="str">
        <f t="shared" si="38"/>
        <v/>
      </c>
      <c r="DK35" s="251" t="str">
        <f t="shared" si="38"/>
        <v/>
      </c>
      <c r="DL35" s="251" t="str">
        <f t="shared" si="38"/>
        <v/>
      </c>
      <c r="DM35" s="251" t="str">
        <f t="shared" si="38"/>
        <v/>
      </c>
      <c r="DN35" s="251" t="str">
        <f t="shared" ref="DN35:DO49" si="39">IF(ROW()-ROW($N$34)&lt;$N$6,DG36,IF(ROW()-ROW($N$34)=$N$6,DG$35,""))</f>
        <v/>
      </c>
      <c r="DO35" s="252" t="str">
        <f t="shared" si="39"/>
        <v/>
      </c>
    </row>
    <row r="36" spans="1:123" s="253" customFormat="1" ht="15" hidden="1" customHeight="1" x14ac:dyDescent="0.3">
      <c r="H36" s="248"/>
      <c r="L36" s="2"/>
      <c r="M36" s="2"/>
      <c r="N36" s="217" t="str">
        <f t="shared" si="24"/>
        <v>직원2</v>
      </c>
      <c r="O36" s="254" t="str">
        <f t="shared" si="25"/>
        <v/>
      </c>
      <c r="P36" s="255" t="str">
        <f t="shared" si="25"/>
        <v/>
      </c>
      <c r="Q36" s="255" t="str">
        <f t="shared" si="25"/>
        <v/>
      </c>
      <c r="R36" s="255" t="str">
        <f t="shared" si="25"/>
        <v/>
      </c>
      <c r="S36" s="255" t="str">
        <f t="shared" si="25"/>
        <v/>
      </c>
      <c r="T36" s="255" t="str">
        <f t="shared" si="25"/>
        <v/>
      </c>
      <c r="U36" s="255" t="str">
        <f t="shared" si="25"/>
        <v/>
      </c>
      <c r="V36" s="256" t="str">
        <f t="shared" si="26"/>
        <v/>
      </c>
      <c r="W36" s="256" t="str">
        <f t="shared" si="27"/>
        <v/>
      </c>
      <c r="X36" s="256" t="str">
        <f t="shared" si="28"/>
        <v/>
      </c>
      <c r="Y36" s="256" t="str">
        <f t="shared" si="29"/>
        <v/>
      </c>
      <c r="Z36" s="256" t="str">
        <f t="shared" si="30"/>
        <v/>
      </c>
      <c r="AA36" s="256" t="str">
        <f t="shared" si="31"/>
        <v/>
      </c>
      <c r="AB36" s="256" t="str">
        <f t="shared" si="32"/>
        <v/>
      </c>
      <c r="AC36" s="256" t="str">
        <f t="shared" si="33"/>
        <v/>
      </c>
      <c r="AD36" s="256" t="str">
        <f t="shared" si="26"/>
        <v/>
      </c>
      <c r="AE36" s="256" t="str">
        <f t="shared" si="26"/>
        <v/>
      </c>
      <c r="AF36" s="256" t="str">
        <f t="shared" si="26"/>
        <v/>
      </c>
      <c r="AG36" s="256" t="str">
        <f t="shared" si="26"/>
        <v/>
      </c>
      <c r="AH36" s="256" t="str">
        <f t="shared" si="26"/>
        <v/>
      </c>
      <c r="AI36" s="256" t="str">
        <f t="shared" si="26"/>
        <v/>
      </c>
      <c r="AJ36" s="256" t="str">
        <f t="shared" si="26"/>
        <v/>
      </c>
      <c r="AK36" s="256" t="str">
        <f t="shared" si="26"/>
        <v/>
      </c>
      <c r="AL36" s="256" t="str">
        <f t="shared" si="34"/>
        <v/>
      </c>
      <c r="AM36" s="256" t="str">
        <f t="shared" si="34"/>
        <v/>
      </c>
      <c r="AN36" s="256" t="str">
        <f t="shared" si="34"/>
        <v/>
      </c>
      <c r="AO36" s="256" t="str">
        <f t="shared" si="34"/>
        <v/>
      </c>
      <c r="AP36" s="256" t="str">
        <f t="shared" si="34"/>
        <v/>
      </c>
      <c r="AQ36" s="256" t="str">
        <f t="shared" si="34"/>
        <v/>
      </c>
      <c r="AR36" s="256" t="str">
        <f t="shared" si="34"/>
        <v/>
      </c>
      <c r="AS36" s="256" t="str">
        <f t="shared" si="34"/>
        <v/>
      </c>
      <c r="AT36" s="256" t="str">
        <f t="shared" si="34"/>
        <v/>
      </c>
      <c r="AU36" s="256" t="str">
        <f t="shared" si="34"/>
        <v/>
      </c>
      <c r="AV36" s="256" t="str">
        <f t="shared" si="34"/>
        <v/>
      </c>
      <c r="AW36" s="256" t="str">
        <f t="shared" si="34"/>
        <v/>
      </c>
      <c r="AX36" s="256" t="str">
        <f t="shared" si="34"/>
        <v/>
      </c>
      <c r="AY36" s="256" t="str">
        <f t="shared" si="34"/>
        <v/>
      </c>
      <c r="AZ36" s="256" t="str">
        <f t="shared" si="34"/>
        <v/>
      </c>
      <c r="BA36" s="256" t="str">
        <f t="shared" si="34"/>
        <v/>
      </c>
      <c r="BB36" s="256" t="str">
        <f t="shared" si="35"/>
        <v/>
      </c>
      <c r="BC36" s="256" t="str">
        <f t="shared" si="35"/>
        <v/>
      </c>
      <c r="BD36" s="256" t="str">
        <f t="shared" si="35"/>
        <v/>
      </c>
      <c r="BE36" s="256" t="str">
        <f t="shared" si="35"/>
        <v/>
      </c>
      <c r="BF36" s="256" t="str">
        <f t="shared" si="35"/>
        <v/>
      </c>
      <c r="BG36" s="256" t="str">
        <f t="shared" si="35"/>
        <v/>
      </c>
      <c r="BH36" s="256" t="str">
        <f t="shared" si="35"/>
        <v/>
      </c>
      <c r="BI36" s="256" t="str">
        <f t="shared" si="35"/>
        <v/>
      </c>
      <c r="BJ36" s="256" t="str">
        <f t="shared" si="35"/>
        <v/>
      </c>
      <c r="BK36" s="256" t="str">
        <f t="shared" si="35"/>
        <v/>
      </c>
      <c r="BL36" s="256" t="str">
        <f t="shared" si="35"/>
        <v/>
      </c>
      <c r="BM36" s="256" t="str">
        <f t="shared" si="35"/>
        <v/>
      </c>
      <c r="BN36" s="256" t="str">
        <f t="shared" si="35"/>
        <v/>
      </c>
      <c r="BO36" s="256" t="str">
        <f t="shared" si="35"/>
        <v/>
      </c>
      <c r="BP36" s="256" t="str">
        <f t="shared" si="35"/>
        <v/>
      </c>
      <c r="BQ36" s="256" t="str">
        <f t="shared" si="35"/>
        <v/>
      </c>
      <c r="BR36" s="256" t="str">
        <f t="shared" si="36"/>
        <v/>
      </c>
      <c r="BS36" s="256" t="str">
        <f t="shared" si="36"/>
        <v/>
      </c>
      <c r="BT36" s="256" t="str">
        <f t="shared" si="36"/>
        <v/>
      </c>
      <c r="BU36" s="256" t="str">
        <f t="shared" si="36"/>
        <v/>
      </c>
      <c r="BV36" s="256" t="str">
        <f t="shared" si="36"/>
        <v/>
      </c>
      <c r="BW36" s="256" t="str">
        <f t="shared" si="36"/>
        <v/>
      </c>
      <c r="BX36" s="256" t="str">
        <f t="shared" si="36"/>
        <v/>
      </c>
      <c r="BY36" s="256" t="str">
        <f t="shared" si="36"/>
        <v/>
      </c>
      <c r="BZ36" s="256" t="str">
        <f t="shared" si="36"/>
        <v/>
      </c>
      <c r="CA36" s="256" t="str">
        <f t="shared" si="36"/>
        <v/>
      </c>
      <c r="CB36" s="256" t="str">
        <f t="shared" si="36"/>
        <v/>
      </c>
      <c r="CC36" s="256" t="str">
        <f t="shared" si="36"/>
        <v/>
      </c>
      <c r="CD36" s="256" t="str">
        <f t="shared" si="36"/>
        <v/>
      </c>
      <c r="CE36" s="256" t="str">
        <f t="shared" si="36"/>
        <v/>
      </c>
      <c r="CF36" s="256" t="str">
        <f t="shared" si="36"/>
        <v/>
      </c>
      <c r="CG36" s="256" t="str">
        <f t="shared" si="36"/>
        <v/>
      </c>
      <c r="CH36" s="256" t="str">
        <f t="shared" si="37"/>
        <v/>
      </c>
      <c r="CI36" s="256" t="str">
        <f t="shared" si="37"/>
        <v/>
      </c>
      <c r="CJ36" s="256" t="str">
        <f t="shared" si="37"/>
        <v/>
      </c>
      <c r="CK36" s="256" t="str">
        <f t="shared" si="37"/>
        <v/>
      </c>
      <c r="CL36" s="256" t="str">
        <f t="shared" si="37"/>
        <v/>
      </c>
      <c r="CM36" s="256" t="str">
        <f t="shared" si="37"/>
        <v/>
      </c>
      <c r="CN36" s="256" t="str">
        <f t="shared" si="37"/>
        <v/>
      </c>
      <c r="CO36" s="256" t="str">
        <f t="shared" si="37"/>
        <v/>
      </c>
      <c r="CP36" s="256" t="str">
        <f t="shared" si="37"/>
        <v/>
      </c>
      <c r="CQ36" s="256" t="str">
        <f t="shared" si="37"/>
        <v/>
      </c>
      <c r="CR36" s="256" t="str">
        <f t="shared" si="37"/>
        <v/>
      </c>
      <c r="CS36" s="256" t="str">
        <f t="shared" si="37"/>
        <v/>
      </c>
      <c r="CT36" s="256" t="str">
        <f t="shared" si="37"/>
        <v/>
      </c>
      <c r="CU36" s="256" t="str">
        <f t="shared" si="37"/>
        <v/>
      </c>
      <c r="CV36" s="256" t="str">
        <f t="shared" si="37"/>
        <v/>
      </c>
      <c r="CW36" s="256" t="str">
        <f t="shared" si="37"/>
        <v/>
      </c>
      <c r="CX36" s="256" t="str">
        <f t="shared" si="38"/>
        <v/>
      </c>
      <c r="CY36" s="256" t="str">
        <f t="shared" si="38"/>
        <v/>
      </c>
      <c r="CZ36" s="256" t="str">
        <f t="shared" si="38"/>
        <v/>
      </c>
      <c r="DA36" s="256" t="str">
        <f t="shared" si="38"/>
        <v/>
      </c>
      <c r="DB36" s="256" t="str">
        <f t="shared" si="38"/>
        <v/>
      </c>
      <c r="DC36" s="256" t="str">
        <f t="shared" si="38"/>
        <v/>
      </c>
      <c r="DD36" s="256" t="str">
        <f t="shared" si="38"/>
        <v/>
      </c>
      <c r="DE36" s="256" t="str">
        <f t="shared" si="38"/>
        <v/>
      </c>
      <c r="DF36" s="256" t="str">
        <f t="shared" si="38"/>
        <v/>
      </c>
      <c r="DG36" s="256" t="str">
        <f t="shared" si="38"/>
        <v/>
      </c>
      <c r="DH36" s="256" t="str">
        <f t="shared" si="38"/>
        <v/>
      </c>
      <c r="DI36" s="256" t="str">
        <f t="shared" si="38"/>
        <v/>
      </c>
      <c r="DJ36" s="256" t="str">
        <f t="shared" si="38"/>
        <v/>
      </c>
      <c r="DK36" s="256" t="str">
        <f t="shared" si="38"/>
        <v/>
      </c>
      <c r="DL36" s="256" t="str">
        <f t="shared" si="38"/>
        <v/>
      </c>
      <c r="DM36" s="256" t="str">
        <f t="shared" si="38"/>
        <v/>
      </c>
      <c r="DN36" s="256" t="str">
        <f t="shared" si="39"/>
        <v/>
      </c>
      <c r="DO36" s="257" t="str">
        <f t="shared" si="39"/>
        <v/>
      </c>
    </row>
    <row r="37" spans="1:123" ht="15" hidden="1" customHeight="1" x14ac:dyDescent="0.3">
      <c r="H37" s="248"/>
      <c r="L37" s="2"/>
      <c r="M37" s="2"/>
      <c r="N37" s="217" t="str">
        <f t="shared" si="24"/>
        <v>직원3</v>
      </c>
      <c r="O37" s="254" t="str">
        <f t="shared" si="25"/>
        <v/>
      </c>
      <c r="P37" s="255" t="str">
        <f t="shared" si="25"/>
        <v/>
      </c>
      <c r="Q37" s="255" t="str">
        <f t="shared" si="25"/>
        <v/>
      </c>
      <c r="R37" s="255" t="str">
        <f t="shared" si="25"/>
        <v/>
      </c>
      <c r="S37" s="255" t="str">
        <f t="shared" si="25"/>
        <v/>
      </c>
      <c r="T37" s="255" t="str">
        <f t="shared" si="25"/>
        <v/>
      </c>
      <c r="U37" s="255" t="str">
        <f t="shared" si="25"/>
        <v/>
      </c>
      <c r="V37" s="256" t="str">
        <f t="shared" si="26"/>
        <v/>
      </c>
      <c r="W37" s="256" t="str">
        <f t="shared" si="27"/>
        <v/>
      </c>
      <c r="X37" s="256" t="str">
        <f t="shared" si="28"/>
        <v/>
      </c>
      <c r="Y37" s="256" t="str">
        <f t="shared" si="29"/>
        <v/>
      </c>
      <c r="Z37" s="256" t="str">
        <f t="shared" si="30"/>
        <v/>
      </c>
      <c r="AA37" s="256" t="str">
        <f t="shared" si="31"/>
        <v/>
      </c>
      <c r="AB37" s="256" t="str">
        <f t="shared" si="32"/>
        <v/>
      </c>
      <c r="AC37" s="256" t="str">
        <f t="shared" si="33"/>
        <v/>
      </c>
      <c r="AD37" s="256" t="str">
        <f t="shared" si="26"/>
        <v/>
      </c>
      <c r="AE37" s="256" t="str">
        <f t="shared" si="26"/>
        <v/>
      </c>
      <c r="AF37" s="256" t="str">
        <f t="shared" si="26"/>
        <v/>
      </c>
      <c r="AG37" s="256" t="str">
        <f t="shared" si="26"/>
        <v/>
      </c>
      <c r="AH37" s="256" t="str">
        <f t="shared" si="26"/>
        <v/>
      </c>
      <c r="AI37" s="256" t="str">
        <f t="shared" si="26"/>
        <v/>
      </c>
      <c r="AJ37" s="256" t="str">
        <f t="shared" si="26"/>
        <v/>
      </c>
      <c r="AK37" s="256" t="str">
        <f t="shared" si="26"/>
        <v/>
      </c>
      <c r="AL37" s="256" t="str">
        <f t="shared" si="34"/>
        <v/>
      </c>
      <c r="AM37" s="256" t="str">
        <f t="shared" si="34"/>
        <v/>
      </c>
      <c r="AN37" s="256" t="str">
        <f t="shared" si="34"/>
        <v/>
      </c>
      <c r="AO37" s="256" t="str">
        <f t="shared" si="34"/>
        <v/>
      </c>
      <c r="AP37" s="256" t="str">
        <f t="shared" si="34"/>
        <v/>
      </c>
      <c r="AQ37" s="256" t="str">
        <f t="shared" si="34"/>
        <v/>
      </c>
      <c r="AR37" s="256" t="str">
        <f t="shared" si="34"/>
        <v/>
      </c>
      <c r="AS37" s="256" t="str">
        <f t="shared" si="34"/>
        <v/>
      </c>
      <c r="AT37" s="256" t="str">
        <f t="shared" si="34"/>
        <v/>
      </c>
      <c r="AU37" s="256" t="str">
        <f t="shared" si="34"/>
        <v/>
      </c>
      <c r="AV37" s="256" t="str">
        <f t="shared" si="34"/>
        <v/>
      </c>
      <c r="AW37" s="256" t="str">
        <f t="shared" si="34"/>
        <v/>
      </c>
      <c r="AX37" s="256" t="str">
        <f t="shared" si="34"/>
        <v/>
      </c>
      <c r="AY37" s="256" t="str">
        <f t="shared" si="34"/>
        <v/>
      </c>
      <c r="AZ37" s="256" t="str">
        <f t="shared" si="34"/>
        <v/>
      </c>
      <c r="BA37" s="256" t="str">
        <f t="shared" si="34"/>
        <v/>
      </c>
      <c r="BB37" s="256" t="str">
        <f t="shared" si="35"/>
        <v/>
      </c>
      <c r="BC37" s="256" t="str">
        <f t="shared" si="35"/>
        <v/>
      </c>
      <c r="BD37" s="256" t="str">
        <f t="shared" si="35"/>
        <v/>
      </c>
      <c r="BE37" s="256" t="str">
        <f t="shared" si="35"/>
        <v/>
      </c>
      <c r="BF37" s="256" t="str">
        <f t="shared" si="35"/>
        <v/>
      </c>
      <c r="BG37" s="256" t="str">
        <f t="shared" si="35"/>
        <v/>
      </c>
      <c r="BH37" s="256" t="str">
        <f t="shared" si="35"/>
        <v/>
      </c>
      <c r="BI37" s="256" t="str">
        <f t="shared" si="35"/>
        <v/>
      </c>
      <c r="BJ37" s="256" t="str">
        <f t="shared" si="35"/>
        <v/>
      </c>
      <c r="BK37" s="256" t="str">
        <f t="shared" si="35"/>
        <v/>
      </c>
      <c r="BL37" s="256" t="str">
        <f t="shared" si="35"/>
        <v/>
      </c>
      <c r="BM37" s="256" t="str">
        <f t="shared" si="35"/>
        <v/>
      </c>
      <c r="BN37" s="256" t="str">
        <f t="shared" si="35"/>
        <v/>
      </c>
      <c r="BO37" s="256" t="str">
        <f t="shared" si="35"/>
        <v/>
      </c>
      <c r="BP37" s="256" t="str">
        <f t="shared" si="35"/>
        <v/>
      </c>
      <c r="BQ37" s="256" t="str">
        <f t="shared" si="35"/>
        <v/>
      </c>
      <c r="BR37" s="256" t="str">
        <f t="shared" si="36"/>
        <v/>
      </c>
      <c r="BS37" s="256" t="str">
        <f t="shared" si="36"/>
        <v/>
      </c>
      <c r="BT37" s="256" t="str">
        <f t="shared" si="36"/>
        <v/>
      </c>
      <c r="BU37" s="256" t="str">
        <f t="shared" si="36"/>
        <v/>
      </c>
      <c r="BV37" s="256" t="str">
        <f t="shared" si="36"/>
        <v/>
      </c>
      <c r="BW37" s="256" t="str">
        <f t="shared" si="36"/>
        <v/>
      </c>
      <c r="BX37" s="256" t="str">
        <f t="shared" si="36"/>
        <v/>
      </c>
      <c r="BY37" s="256" t="str">
        <f t="shared" si="36"/>
        <v/>
      </c>
      <c r="BZ37" s="256" t="str">
        <f t="shared" si="36"/>
        <v/>
      </c>
      <c r="CA37" s="256" t="str">
        <f t="shared" si="36"/>
        <v/>
      </c>
      <c r="CB37" s="256" t="str">
        <f t="shared" si="36"/>
        <v/>
      </c>
      <c r="CC37" s="256" t="str">
        <f t="shared" si="36"/>
        <v/>
      </c>
      <c r="CD37" s="256" t="str">
        <f t="shared" si="36"/>
        <v/>
      </c>
      <c r="CE37" s="256" t="str">
        <f t="shared" si="36"/>
        <v/>
      </c>
      <c r="CF37" s="256" t="str">
        <f t="shared" si="36"/>
        <v/>
      </c>
      <c r="CG37" s="256" t="str">
        <f t="shared" si="36"/>
        <v/>
      </c>
      <c r="CH37" s="256" t="str">
        <f t="shared" si="37"/>
        <v/>
      </c>
      <c r="CI37" s="256" t="str">
        <f t="shared" si="37"/>
        <v/>
      </c>
      <c r="CJ37" s="256" t="str">
        <f t="shared" si="37"/>
        <v/>
      </c>
      <c r="CK37" s="256" t="str">
        <f t="shared" si="37"/>
        <v/>
      </c>
      <c r="CL37" s="256" t="str">
        <f t="shared" si="37"/>
        <v/>
      </c>
      <c r="CM37" s="256" t="str">
        <f t="shared" si="37"/>
        <v/>
      </c>
      <c r="CN37" s="256" t="str">
        <f t="shared" si="37"/>
        <v/>
      </c>
      <c r="CO37" s="256" t="str">
        <f t="shared" si="37"/>
        <v/>
      </c>
      <c r="CP37" s="256" t="str">
        <f t="shared" si="37"/>
        <v/>
      </c>
      <c r="CQ37" s="256" t="str">
        <f t="shared" si="37"/>
        <v/>
      </c>
      <c r="CR37" s="256" t="str">
        <f t="shared" si="37"/>
        <v/>
      </c>
      <c r="CS37" s="256" t="str">
        <f t="shared" si="37"/>
        <v/>
      </c>
      <c r="CT37" s="256" t="str">
        <f t="shared" si="37"/>
        <v/>
      </c>
      <c r="CU37" s="256" t="str">
        <f t="shared" si="37"/>
        <v/>
      </c>
      <c r="CV37" s="256" t="str">
        <f t="shared" si="37"/>
        <v/>
      </c>
      <c r="CW37" s="256" t="str">
        <f t="shared" si="37"/>
        <v/>
      </c>
      <c r="CX37" s="256" t="str">
        <f t="shared" si="38"/>
        <v/>
      </c>
      <c r="CY37" s="256" t="str">
        <f t="shared" si="38"/>
        <v/>
      </c>
      <c r="CZ37" s="256" t="str">
        <f t="shared" si="38"/>
        <v/>
      </c>
      <c r="DA37" s="256" t="str">
        <f t="shared" si="38"/>
        <v/>
      </c>
      <c r="DB37" s="256" t="str">
        <f t="shared" si="38"/>
        <v/>
      </c>
      <c r="DC37" s="256" t="str">
        <f t="shared" si="38"/>
        <v/>
      </c>
      <c r="DD37" s="256" t="str">
        <f t="shared" si="38"/>
        <v/>
      </c>
      <c r="DE37" s="256" t="str">
        <f t="shared" si="38"/>
        <v/>
      </c>
      <c r="DF37" s="256" t="str">
        <f t="shared" si="38"/>
        <v/>
      </c>
      <c r="DG37" s="256" t="str">
        <f t="shared" si="38"/>
        <v/>
      </c>
      <c r="DH37" s="256" t="str">
        <f t="shared" si="38"/>
        <v/>
      </c>
      <c r="DI37" s="256" t="str">
        <f t="shared" si="38"/>
        <v/>
      </c>
      <c r="DJ37" s="256" t="str">
        <f t="shared" si="38"/>
        <v/>
      </c>
      <c r="DK37" s="256" t="str">
        <f t="shared" si="38"/>
        <v/>
      </c>
      <c r="DL37" s="256" t="str">
        <f t="shared" si="38"/>
        <v/>
      </c>
      <c r="DM37" s="256" t="str">
        <f t="shared" si="38"/>
        <v/>
      </c>
      <c r="DN37" s="256" t="str">
        <f t="shared" si="39"/>
        <v/>
      </c>
      <c r="DO37" s="257" t="str">
        <f t="shared" si="39"/>
        <v/>
      </c>
    </row>
    <row r="38" spans="1:123" ht="15" hidden="1" customHeight="1" x14ac:dyDescent="0.3">
      <c r="H38" s="248"/>
      <c r="L38" s="2"/>
      <c r="M38" s="2"/>
      <c r="N38" s="217" t="str">
        <f t="shared" si="24"/>
        <v>직원4</v>
      </c>
      <c r="O38" s="254" t="str">
        <f t="shared" si="25"/>
        <v/>
      </c>
      <c r="P38" s="255" t="str">
        <f t="shared" si="25"/>
        <v/>
      </c>
      <c r="Q38" s="255" t="str">
        <f t="shared" si="25"/>
        <v/>
      </c>
      <c r="R38" s="255" t="str">
        <f t="shared" si="25"/>
        <v/>
      </c>
      <c r="S38" s="255" t="str">
        <f t="shared" si="25"/>
        <v/>
      </c>
      <c r="T38" s="255" t="str">
        <f t="shared" si="25"/>
        <v/>
      </c>
      <c r="U38" s="255" t="str">
        <f t="shared" si="25"/>
        <v/>
      </c>
      <c r="V38" s="256" t="str">
        <f t="shared" si="26"/>
        <v/>
      </c>
      <c r="W38" s="256" t="str">
        <f t="shared" si="27"/>
        <v/>
      </c>
      <c r="X38" s="256" t="str">
        <f t="shared" si="28"/>
        <v/>
      </c>
      <c r="Y38" s="256" t="str">
        <f t="shared" si="29"/>
        <v/>
      </c>
      <c r="Z38" s="256" t="str">
        <f t="shared" si="30"/>
        <v/>
      </c>
      <c r="AA38" s="256" t="str">
        <f t="shared" si="31"/>
        <v/>
      </c>
      <c r="AB38" s="256" t="str">
        <f t="shared" si="32"/>
        <v/>
      </c>
      <c r="AC38" s="256" t="str">
        <f t="shared" si="33"/>
        <v/>
      </c>
      <c r="AD38" s="256" t="str">
        <f t="shared" si="26"/>
        <v/>
      </c>
      <c r="AE38" s="256" t="str">
        <f t="shared" si="26"/>
        <v/>
      </c>
      <c r="AF38" s="256" t="str">
        <f t="shared" si="26"/>
        <v/>
      </c>
      <c r="AG38" s="256" t="str">
        <f t="shared" si="26"/>
        <v/>
      </c>
      <c r="AH38" s="256" t="str">
        <f t="shared" si="26"/>
        <v/>
      </c>
      <c r="AI38" s="256" t="str">
        <f t="shared" si="26"/>
        <v/>
      </c>
      <c r="AJ38" s="256" t="str">
        <f t="shared" si="26"/>
        <v/>
      </c>
      <c r="AK38" s="256" t="str">
        <f t="shared" si="26"/>
        <v/>
      </c>
      <c r="AL38" s="256" t="str">
        <f t="shared" si="34"/>
        <v/>
      </c>
      <c r="AM38" s="256" t="str">
        <f t="shared" si="34"/>
        <v/>
      </c>
      <c r="AN38" s="256" t="str">
        <f t="shared" si="34"/>
        <v/>
      </c>
      <c r="AO38" s="256" t="str">
        <f t="shared" si="34"/>
        <v/>
      </c>
      <c r="AP38" s="256" t="str">
        <f t="shared" si="34"/>
        <v/>
      </c>
      <c r="AQ38" s="256" t="str">
        <f t="shared" si="34"/>
        <v/>
      </c>
      <c r="AR38" s="256" t="str">
        <f t="shared" si="34"/>
        <v/>
      </c>
      <c r="AS38" s="256" t="str">
        <f t="shared" si="34"/>
        <v/>
      </c>
      <c r="AT38" s="256" t="str">
        <f t="shared" si="34"/>
        <v/>
      </c>
      <c r="AU38" s="256" t="str">
        <f t="shared" si="34"/>
        <v/>
      </c>
      <c r="AV38" s="256" t="str">
        <f t="shared" si="34"/>
        <v/>
      </c>
      <c r="AW38" s="256" t="str">
        <f t="shared" si="34"/>
        <v/>
      </c>
      <c r="AX38" s="256" t="str">
        <f t="shared" si="34"/>
        <v/>
      </c>
      <c r="AY38" s="256" t="str">
        <f t="shared" si="34"/>
        <v/>
      </c>
      <c r="AZ38" s="256" t="str">
        <f t="shared" si="34"/>
        <v/>
      </c>
      <c r="BA38" s="256" t="str">
        <f t="shared" si="34"/>
        <v/>
      </c>
      <c r="BB38" s="256" t="str">
        <f t="shared" si="35"/>
        <v/>
      </c>
      <c r="BC38" s="256" t="str">
        <f t="shared" si="35"/>
        <v/>
      </c>
      <c r="BD38" s="256" t="str">
        <f t="shared" si="35"/>
        <v/>
      </c>
      <c r="BE38" s="256" t="str">
        <f t="shared" si="35"/>
        <v/>
      </c>
      <c r="BF38" s="256" t="str">
        <f t="shared" si="35"/>
        <v/>
      </c>
      <c r="BG38" s="256" t="str">
        <f t="shared" si="35"/>
        <v/>
      </c>
      <c r="BH38" s="256" t="str">
        <f t="shared" si="35"/>
        <v/>
      </c>
      <c r="BI38" s="256" t="str">
        <f t="shared" si="35"/>
        <v/>
      </c>
      <c r="BJ38" s="256" t="str">
        <f t="shared" si="35"/>
        <v/>
      </c>
      <c r="BK38" s="256" t="str">
        <f t="shared" si="35"/>
        <v/>
      </c>
      <c r="BL38" s="256" t="str">
        <f t="shared" si="35"/>
        <v/>
      </c>
      <c r="BM38" s="256" t="str">
        <f t="shared" si="35"/>
        <v/>
      </c>
      <c r="BN38" s="256" t="str">
        <f t="shared" si="35"/>
        <v/>
      </c>
      <c r="BO38" s="256" t="str">
        <f t="shared" si="35"/>
        <v/>
      </c>
      <c r="BP38" s="256" t="str">
        <f t="shared" si="35"/>
        <v/>
      </c>
      <c r="BQ38" s="256" t="str">
        <f t="shared" si="35"/>
        <v/>
      </c>
      <c r="BR38" s="256" t="str">
        <f t="shared" si="36"/>
        <v/>
      </c>
      <c r="BS38" s="256" t="str">
        <f t="shared" si="36"/>
        <v/>
      </c>
      <c r="BT38" s="256" t="str">
        <f t="shared" si="36"/>
        <v/>
      </c>
      <c r="BU38" s="256" t="str">
        <f t="shared" si="36"/>
        <v/>
      </c>
      <c r="BV38" s="256" t="str">
        <f t="shared" si="36"/>
        <v/>
      </c>
      <c r="BW38" s="256" t="str">
        <f t="shared" si="36"/>
        <v/>
      </c>
      <c r="BX38" s="256" t="str">
        <f t="shared" si="36"/>
        <v/>
      </c>
      <c r="BY38" s="256" t="str">
        <f t="shared" si="36"/>
        <v/>
      </c>
      <c r="BZ38" s="256" t="str">
        <f t="shared" si="36"/>
        <v/>
      </c>
      <c r="CA38" s="256" t="str">
        <f t="shared" si="36"/>
        <v/>
      </c>
      <c r="CB38" s="256" t="str">
        <f t="shared" si="36"/>
        <v/>
      </c>
      <c r="CC38" s="256" t="str">
        <f t="shared" si="36"/>
        <v/>
      </c>
      <c r="CD38" s="256" t="str">
        <f t="shared" si="36"/>
        <v/>
      </c>
      <c r="CE38" s="256" t="str">
        <f t="shared" si="36"/>
        <v/>
      </c>
      <c r="CF38" s="256" t="str">
        <f t="shared" si="36"/>
        <v/>
      </c>
      <c r="CG38" s="256" t="str">
        <f t="shared" si="36"/>
        <v/>
      </c>
      <c r="CH38" s="256" t="str">
        <f t="shared" si="37"/>
        <v/>
      </c>
      <c r="CI38" s="256" t="str">
        <f t="shared" si="37"/>
        <v/>
      </c>
      <c r="CJ38" s="256" t="str">
        <f t="shared" si="37"/>
        <v/>
      </c>
      <c r="CK38" s="256" t="str">
        <f t="shared" si="37"/>
        <v/>
      </c>
      <c r="CL38" s="256" t="str">
        <f t="shared" si="37"/>
        <v/>
      </c>
      <c r="CM38" s="256" t="str">
        <f t="shared" si="37"/>
        <v/>
      </c>
      <c r="CN38" s="256" t="str">
        <f t="shared" si="37"/>
        <v/>
      </c>
      <c r="CO38" s="256" t="str">
        <f t="shared" si="37"/>
        <v/>
      </c>
      <c r="CP38" s="256" t="str">
        <f t="shared" si="37"/>
        <v/>
      </c>
      <c r="CQ38" s="256" t="str">
        <f t="shared" si="37"/>
        <v/>
      </c>
      <c r="CR38" s="256" t="str">
        <f t="shared" si="37"/>
        <v/>
      </c>
      <c r="CS38" s="256" t="str">
        <f t="shared" si="37"/>
        <v/>
      </c>
      <c r="CT38" s="256" t="str">
        <f t="shared" si="37"/>
        <v/>
      </c>
      <c r="CU38" s="256" t="str">
        <f t="shared" si="37"/>
        <v/>
      </c>
      <c r="CV38" s="256" t="str">
        <f t="shared" si="37"/>
        <v/>
      </c>
      <c r="CW38" s="256" t="str">
        <f t="shared" si="37"/>
        <v/>
      </c>
      <c r="CX38" s="256" t="str">
        <f t="shared" si="38"/>
        <v/>
      </c>
      <c r="CY38" s="256" t="str">
        <f t="shared" si="38"/>
        <v/>
      </c>
      <c r="CZ38" s="256" t="str">
        <f t="shared" si="38"/>
        <v/>
      </c>
      <c r="DA38" s="256" t="str">
        <f t="shared" si="38"/>
        <v/>
      </c>
      <c r="DB38" s="256" t="str">
        <f t="shared" si="38"/>
        <v/>
      </c>
      <c r="DC38" s="256" t="str">
        <f t="shared" si="38"/>
        <v/>
      </c>
      <c r="DD38" s="256" t="str">
        <f t="shared" si="38"/>
        <v/>
      </c>
      <c r="DE38" s="256" t="str">
        <f t="shared" si="38"/>
        <v/>
      </c>
      <c r="DF38" s="256" t="str">
        <f t="shared" si="38"/>
        <v/>
      </c>
      <c r="DG38" s="256" t="str">
        <f t="shared" si="38"/>
        <v/>
      </c>
      <c r="DH38" s="256" t="str">
        <f t="shared" si="38"/>
        <v/>
      </c>
      <c r="DI38" s="256" t="str">
        <f t="shared" si="38"/>
        <v/>
      </c>
      <c r="DJ38" s="256" t="str">
        <f t="shared" si="38"/>
        <v/>
      </c>
      <c r="DK38" s="256" t="str">
        <f t="shared" si="38"/>
        <v/>
      </c>
      <c r="DL38" s="256" t="str">
        <f t="shared" si="38"/>
        <v/>
      </c>
      <c r="DM38" s="256" t="str">
        <f t="shared" si="38"/>
        <v/>
      </c>
      <c r="DN38" s="256" t="str">
        <f t="shared" si="39"/>
        <v/>
      </c>
      <c r="DO38" s="257" t="str">
        <f t="shared" si="39"/>
        <v/>
      </c>
    </row>
    <row r="39" spans="1:123" ht="15" hidden="1" customHeight="1" x14ac:dyDescent="0.3">
      <c r="H39" s="248"/>
      <c r="L39" s="2"/>
      <c r="M39" s="2"/>
      <c r="N39" s="217" t="str">
        <f t="shared" si="24"/>
        <v>직원5</v>
      </c>
      <c r="O39" s="254" t="str">
        <f t="shared" si="25"/>
        <v/>
      </c>
      <c r="P39" s="255" t="str">
        <f t="shared" si="25"/>
        <v/>
      </c>
      <c r="Q39" s="255" t="str">
        <f t="shared" si="25"/>
        <v/>
      </c>
      <c r="R39" s="255" t="str">
        <f t="shared" si="25"/>
        <v/>
      </c>
      <c r="S39" s="255" t="str">
        <f t="shared" si="25"/>
        <v/>
      </c>
      <c r="T39" s="255" t="str">
        <f t="shared" si="25"/>
        <v/>
      </c>
      <c r="U39" s="255" t="str">
        <f t="shared" si="25"/>
        <v/>
      </c>
      <c r="V39" s="256" t="str">
        <f t="shared" si="26"/>
        <v/>
      </c>
      <c r="W39" s="256" t="str">
        <f t="shared" si="27"/>
        <v/>
      </c>
      <c r="X39" s="256" t="str">
        <f t="shared" si="28"/>
        <v/>
      </c>
      <c r="Y39" s="256" t="str">
        <f t="shared" si="29"/>
        <v/>
      </c>
      <c r="Z39" s="256" t="str">
        <f t="shared" si="30"/>
        <v/>
      </c>
      <c r="AA39" s="256" t="str">
        <f t="shared" si="31"/>
        <v/>
      </c>
      <c r="AB39" s="256" t="str">
        <f t="shared" si="32"/>
        <v/>
      </c>
      <c r="AC39" s="256" t="str">
        <f t="shared" si="33"/>
        <v/>
      </c>
      <c r="AD39" s="256" t="str">
        <f t="shared" si="26"/>
        <v/>
      </c>
      <c r="AE39" s="256" t="str">
        <f t="shared" si="26"/>
        <v/>
      </c>
      <c r="AF39" s="256" t="str">
        <f t="shared" si="26"/>
        <v/>
      </c>
      <c r="AG39" s="256" t="str">
        <f t="shared" si="26"/>
        <v/>
      </c>
      <c r="AH39" s="256" t="str">
        <f t="shared" si="26"/>
        <v/>
      </c>
      <c r="AI39" s="256" t="str">
        <f t="shared" si="26"/>
        <v/>
      </c>
      <c r="AJ39" s="256" t="str">
        <f t="shared" si="26"/>
        <v/>
      </c>
      <c r="AK39" s="256" t="str">
        <f t="shared" si="26"/>
        <v/>
      </c>
      <c r="AL39" s="256" t="str">
        <f t="shared" si="34"/>
        <v/>
      </c>
      <c r="AM39" s="256" t="str">
        <f t="shared" si="34"/>
        <v/>
      </c>
      <c r="AN39" s="256" t="str">
        <f t="shared" si="34"/>
        <v/>
      </c>
      <c r="AO39" s="256" t="str">
        <f t="shared" si="34"/>
        <v/>
      </c>
      <c r="AP39" s="256" t="str">
        <f t="shared" si="34"/>
        <v/>
      </c>
      <c r="AQ39" s="256" t="str">
        <f t="shared" si="34"/>
        <v/>
      </c>
      <c r="AR39" s="256" t="str">
        <f t="shared" si="34"/>
        <v/>
      </c>
      <c r="AS39" s="256" t="str">
        <f t="shared" si="34"/>
        <v/>
      </c>
      <c r="AT39" s="256" t="str">
        <f t="shared" si="34"/>
        <v/>
      </c>
      <c r="AU39" s="256" t="str">
        <f t="shared" si="34"/>
        <v/>
      </c>
      <c r="AV39" s="256" t="str">
        <f t="shared" si="34"/>
        <v/>
      </c>
      <c r="AW39" s="256" t="str">
        <f t="shared" si="34"/>
        <v/>
      </c>
      <c r="AX39" s="256" t="str">
        <f t="shared" si="34"/>
        <v/>
      </c>
      <c r="AY39" s="256" t="str">
        <f t="shared" si="34"/>
        <v/>
      </c>
      <c r="AZ39" s="256" t="str">
        <f t="shared" si="34"/>
        <v/>
      </c>
      <c r="BA39" s="256" t="str">
        <f t="shared" si="34"/>
        <v/>
      </c>
      <c r="BB39" s="256" t="str">
        <f t="shared" si="35"/>
        <v/>
      </c>
      <c r="BC39" s="256" t="str">
        <f t="shared" si="35"/>
        <v/>
      </c>
      <c r="BD39" s="256" t="str">
        <f t="shared" si="35"/>
        <v/>
      </c>
      <c r="BE39" s="256" t="str">
        <f t="shared" si="35"/>
        <v/>
      </c>
      <c r="BF39" s="256" t="str">
        <f t="shared" si="35"/>
        <v/>
      </c>
      <c r="BG39" s="256" t="str">
        <f t="shared" si="35"/>
        <v/>
      </c>
      <c r="BH39" s="256" t="str">
        <f t="shared" si="35"/>
        <v/>
      </c>
      <c r="BI39" s="256" t="str">
        <f t="shared" si="35"/>
        <v/>
      </c>
      <c r="BJ39" s="256" t="str">
        <f t="shared" si="35"/>
        <v/>
      </c>
      <c r="BK39" s="256" t="str">
        <f t="shared" si="35"/>
        <v/>
      </c>
      <c r="BL39" s="256" t="str">
        <f t="shared" si="35"/>
        <v/>
      </c>
      <c r="BM39" s="256" t="str">
        <f t="shared" si="35"/>
        <v/>
      </c>
      <c r="BN39" s="256" t="str">
        <f t="shared" si="35"/>
        <v/>
      </c>
      <c r="BO39" s="256" t="str">
        <f t="shared" si="35"/>
        <v/>
      </c>
      <c r="BP39" s="256" t="str">
        <f t="shared" si="35"/>
        <v/>
      </c>
      <c r="BQ39" s="256" t="str">
        <f t="shared" si="35"/>
        <v/>
      </c>
      <c r="BR39" s="256" t="str">
        <f t="shared" si="36"/>
        <v/>
      </c>
      <c r="BS39" s="256" t="str">
        <f t="shared" si="36"/>
        <v/>
      </c>
      <c r="BT39" s="256" t="str">
        <f t="shared" si="36"/>
        <v/>
      </c>
      <c r="BU39" s="256" t="str">
        <f t="shared" si="36"/>
        <v/>
      </c>
      <c r="BV39" s="256" t="str">
        <f t="shared" si="36"/>
        <v/>
      </c>
      <c r="BW39" s="256" t="str">
        <f t="shared" si="36"/>
        <v/>
      </c>
      <c r="BX39" s="256" t="str">
        <f t="shared" si="36"/>
        <v/>
      </c>
      <c r="BY39" s="256" t="str">
        <f t="shared" si="36"/>
        <v/>
      </c>
      <c r="BZ39" s="256" t="str">
        <f t="shared" si="36"/>
        <v/>
      </c>
      <c r="CA39" s="256" t="str">
        <f t="shared" si="36"/>
        <v/>
      </c>
      <c r="CB39" s="256" t="str">
        <f t="shared" si="36"/>
        <v/>
      </c>
      <c r="CC39" s="256" t="str">
        <f t="shared" si="36"/>
        <v/>
      </c>
      <c r="CD39" s="256" t="str">
        <f t="shared" si="36"/>
        <v/>
      </c>
      <c r="CE39" s="256" t="str">
        <f t="shared" si="36"/>
        <v/>
      </c>
      <c r="CF39" s="256" t="str">
        <f t="shared" si="36"/>
        <v/>
      </c>
      <c r="CG39" s="256" t="str">
        <f t="shared" si="36"/>
        <v/>
      </c>
      <c r="CH39" s="256" t="str">
        <f t="shared" si="37"/>
        <v/>
      </c>
      <c r="CI39" s="256" t="str">
        <f t="shared" si="37"/>
        <v/>
      </c>
      <c r="CJ39" s="256" t="str">
        <f t="shared" si="37"/>
        <v/>
      </c>
      <c r="CK39" s="256" t="str">
        <f t="shared" si="37"/>
        <v/>
      </c>
      <c r="CL39" s="256" t="str">
        <f t="shared" si="37"/>
        <v/>
      </c>
      <c r="CM39" s="256" t="str">
        <f t="shared" si="37"/>
        <v/>
      </c>
      <c r="CN39" s="256" t="str">
        <f t="shared" si="37"/>
        <v/>
      </c>
      <c r="CO39" s="256" t="str">
        <f t="shared" si="37"/>
        <v/>
      </c>
      <c r="CP39" s="256" t="str">
        <f t="shared" si="37"/>
        <v/>
      </c>
      <c r="CQ39" s="256" t="str">
        <f t="shared" si="37"/>
        <v/>
      </c>
      <c r="CR39" s="256" t="str">
        <f t="shared" si="37"/>
        <v/>
      </c>
      <c r="CS39" s="256" t="str">
        <f t="shared" si="37"/>
        <v/>
      </c>
      <c r="CT39" s="256" t="str">
        <f t="shared" si="37"/>
        <v/>
      </c>
      <c r="CU39" s="256" t="str">
        <f t="shared" si="37"/>
        <v/>
      </c>
      <c r="CV39" s="256" t="str">
        <f t="shared" si="37"/>
        <v/>
      </c>
      <c r="CW39" s="256" t="str">
        <f t="shared" si="37"/>
        <v/>
      </c>
      <c r="CX39" s="256" t="str">
        <f t="shared" si="38"/>
        <v/>
      </c>
      <c r="CY39" s="256" t="str">
        <f t="shared" si="38"/>
        <v/>
      </c>
      <c r="CZ39" s="256" t="str">
        <f t="shared" si="38"/>
        <v/>
      </c>
      <c r="DA39" s="256" t="str">
        <f t="shared" si="38"/>
        <v/>
      </c>
      <c r="DB39" s="256" t="str">
        <f t="shared" si="38"/>
        <v/>
      </c>
      <c r="DC39" s="256" t="str">
        <f t="shared" si="38"/>
        <v/>
      </c>
      <c r="DD39" s="256" t="str">
        <f t="shared" si="38"/>
        <v/>
      </c>
      <c r="DE39" s="256" t="str">
        <f t="shared" si="38"/>
        <v/>
      </c>
      <c r="DF39" s="256" t="str">
        <f t="shared" si="38"/>
        <v/>
      </c>
      <c r="DG39" s="256" t="str">
        <f t="shared" si="38"/>
        <v/>
      </c>
      <c r="DH39" s="256" t="str">
        <f t="shared" si="38"/>
        <v/>
      </c>
      <c r="DI39" s="256" t="str">
        <f t="shared" si="38"/>
        <v/>
      </c>
      <c r="DJ39" s="256" t="str">
        <f t="shared" si="38"/>
        <v/>
      </c>
      <c r="DK39" s="256" t="str">
        <f t="shared" si="38"/>
        <v/>
      </c>
      <c r="DL39" s="256" t="str">
        <f t="shared" si="38"/>
        <v/>
      </c>
      <c r="DM39" s="256" t="str">
        <f t="shared" si="38"/>
        <v/>
      </c>
      <c r="DN39" s="256" t="str">
        <f t="shared" si="39"/>
        <v/>
      </c>
      <c r="DO39" s="257" t="str">
        <f t="shared" si="39"/>
        <v/>
      </c>
    </row>
    <row r="40" spans="1:123" ht="15" hidden="1" customHeight="1" x14ac:dyDescent="0.3">
      <c r="H40" s="248"/>
      <c r="L40" s="2"/>
      <c r="M40" s="2"/>
      <c r="N40" s="217" t="str">
        <f t="shared" si="24"/>
        <v>직원6</v>
      </c>
      <c r="O40" s="254" t="str">
        <f t="shared" si="25"/>
        <v/>
      </c>
      <c r="P40" s="255" t="str">
        <f t="shared" si="25"/>
        <v/>
      </c>
      <c r="Q40" s="255" t="str">
        <f t="shared" si="25"/>
        <v/>
      </c>
      <c r="R40" s="255" t="str">
        <f t="shared" si="25"/>
        <v/>
      </c>
      <c r="S40" s="255" t="str">
        <f t="shared" si="25"/>
        <v/>
      </c>
      <c r="T40" s="255" t="str">
        <f t="shared" si="25"/>
        <v/>
      </c>
      <c r="U40" s="255" t="str">
        <f t="shared" si="25"/>
        <v/>
      </c>
      <c r="V40" s="256" t="str">
        <f t="shared" si="26"/>
        <v/>
      </c>
      <c r="W40" s="256" t="str">
        <f t="shared" si="27"/>
        <v/>
      </c>
      <c r="X40" s="256" t="str">
        <f t="shared" si="28"/>
        <v/>
      </c>
      <c r="Y40" s="256" t="str">
        <f t="shared" si="29"/>
        <v/>
      </c>
      <c r="Z40" s="256" t="str">
        <f t="shared" si="30"/>
        <v/>
      </c>
      <c r="AA40" s="256" t="str">
        <f t="shared" si="31"/>
        <v/>
      </c>
      <c r="AB40" s="256" t="str">
        <f t="shared" si="32"/>
        <v/>
      </c>
      <c r="AC40" s="256" t="str">
        <f t="shared" si="33"/>
        <v/>
      </c>
      <c r="AD40" s="256" t="str">
        <f t="shared" si="26"/>
        <v/>
      </c>
      <c r="AE40" s="256" t="str">
        <f t="shared" si="26"/>
        <v/>
      </c>
      <c r="AF40" s="256" t="str">
        <f t="shared" si="26"/>
        <v/>
      </c>
      <c r="AG40" s="256" t="str">
        <f t="shared" si="26"/>
        <v/>
      </c>
      <c r="AH40" s="256" t="str">
        <f t="shared" si="26"/>
        <v/>
      </c>
      <c r="AI40" s="256" t="str">
        <f t="shared" si="26"/>
        <v/>
      </c>
      <c r="AJ40" s="256" t="str">
        <f t="shared" si="26"/>
        <v/>
      </c>
      <c r="AK40" s="256" t="str">
        <f t="shared" si="26"/>
        <v/>
      </c>
      <c r="AL40" s="256" t="str">
        <f t="shared" si="34"/>
        <v/>
      </c>
      <c r="AM40" s="256" t="str">
        <f t="shared" si="34"/>
        <v/>
      </c>
      <c r="AN40" s="256" t="str">
        <f t="shared" si="34"/>
        <v/>
      </c>
      <c r="AO40" s="256" t="str">
        <f t="shared" si="34"/>
        <v/>
      </c>
      <c r="AP40" s="256" t="str">
        <f t="shared" si="34"/>
        <v/>
      </c>
      <c r="AQ40" s="256" t="str">
        <f t="shared" si="34"/>
        <v/>
      </c>
      <c r="AR40" s="256" t="str">
        <f t="shared" si="34"/>
        <v/>
      </c>
      <c r="AS40" s="256" t="str">
        <f t="shared" si="34"/>
        <v/>
      </c>
      <c r="AT40" s="256" t="str">
        <f t="shared" si="34"/>
        <v/>
      </c>
      <c r="AU40" s="256" t="str">
        <f t="shared" si="34"/>
        <v/>
      </c>
      <c r="AV40" s="256" t="str">
        <f t="shared" si="34"/>
        <v/>
      </c>
      <c r="AW40" s="256" t="str">
        <f t="shared" si="34"/>
        <v/>
      </c>
      <c r="AX40" s="256" t="str">
        <f t="shared" si="34"/>
        <v/>
      </c>
      <c r="AY40" s="256" t="str">
        <f t="shared" si="34"/>
        <v/>
      </c>
      <c r="AZ40" s="256" t="str">
        <f t="shared" si="34"/>
        <v/>
      </c>
      <c r="BA40" s="256" t="str">
        <f t="shared" si="34"/>
        <v/>
      </c>
      <c r="BB40" s="256" t="str">
        <f t="shared" si="35"/>
        <v/>
      </c>
      <c r="BC40" s="256" t="str">
        <f t="shared" si="35"/>
        <v/>
      </c>
      <c r="BD40" s="256" t="str">
        <f t="shared" si="35"/>
        <v/>
      </c>
      <c r="BE40" s="256" t="str">
        <f t="shared" si="35"/>
        <v/>
      </c>
      <c r="BF40" s="256" t="str">
        <f t="shared" si="35"/>
        <v/>
      </c>
      <c r="BG40" s="256" t="str">
        <f t="shared" si="35"/>
        <v/>
      </c>
      <c r="BH40" s="256" t="str">
        <f t="shared" si="35"/>
        <v/>
      </c>
      <c r="BI40" s="256" t="str">
        <f t="shared" si="35"/>
        <v/>
      </c>
      <c r="BJ40" s="256" t="str">
        <f t="shared" si="35"/>
        <v/>
      </c>
      <c r="BK40" s="256" t="str">
        <f t="shared" si="35"/>
        <v/>
      </c>
      <c r="BL40" s="256" t="str">
        <f t="shared" si="35"/>
        <v/>
      </c>
      <c r="BM40" s="256" t="str">
        <f t="shared" si="35"/>
        <v/>
      </c>
      <c r="BN40" s="256" t="str">
        <f t="shared" si="35"/>
        <v/>
      </c>
      <c r="BO40" s="256" t="str">
        <f t="shared" si="35"/>
        <v/>
      </c>
      <c r="BP40" s="256" t="str">
        <f t="shared" si="35"/>
        <v/>
      </c>
      <c r="BQ40" s="256" t="str">
        <f t="shared" si="35"/>
        <v/>
      </c>
      <c r="BR40" s="256" t="str">
        <f t="shared" si="36"/>
        <v/>
      </c>
      <c r="BS40" s="256" t="str">
        <f t="shared" si="36"/>
        <v/>
      </c>
      <c r="BT40" s="256" t="str">
        <f t="shared" si="36"/>
        <v/>
      </c>
      <c r="BU40" s="256" t="str">
        <f t="shared" si="36"/>
        <v/>
      </c>
      <c r="BV40" s="256" t="str">
        <f t="shared" si="36"/>
        <v/>
      </c>
      <c r="BW40" s="256" t="str">
        <f t="shared" si="36"/>
        <v/>
      </c>
      <c r="BX40" s="256" t="str">
        <f t="shared" si="36"/>
        <v/>
      </c>
      <c r="BY40" s="256" t="str">
        <f t="shared" si="36"/>
        <v/>
      </c>
      <c r="BZ40" s="256" t="str">
        <f t="shared" si="36"/>
        <v/>
      </c>
      <c r="CA40" s="256" t="str">
        <f t="shared" si="36"/>
        <v/>
      </c>
      <c r="CB40" s="256" t="str">
        <f t="shared" si="36"/>
        <v/>
      </c>
      <c r="CC40" s="256" t="str">
        <f t="shared" si="36"/>
        <v/>
      </c>
      <c r="CD40" s="256" t="str">
        <f t="shared" si="36"/>
        <v/>
      </c>
      <c r="CE40" s="256" t="str">
        <f t="shared" si="36"/>
        <v/>
      </c>
      <c r="CF40" s="256" t="str">
        <f t="shared" si="36"/>
        <v/>
      </c>
      <c r="CG40" s="256" t="str">
        <f t="shared" si="36"/>
        <v/>
      </c>
      <c r="CH40" s="256" t="str">
        <f t="shared" si="37"/>
        <v/>
      </c>
      <c r="CI40" s="256" t="str">
        <f t="shared" si="37"/>
        <v/>
      </c>
      <c r="CJ40" s="256" t="str">
        <f t="shared" si="37"/>
        <v/>
      </c>
      <c r="CK40" s="256" t="str">
        <f t="shared" si="37"/>
        <v/>
      </c>
      <c r="CL40" s="256" t="str">
        <f t="shared" si="37"/>
        <v/>
      </c>
      <c r="CM40" s="256" t="str">
        <f t="shared" si="37"/>
        <v/>
      </c>
      <c r="CN40" s="256" t="str">
        <f t="shared" si="37"/>
        <v/>
      </c>
      <c r="CO40" s="256" t="str">
        <f t="shared" si="37"/>
        <v/>
      </c>
      <c r="CP40" s="256" t="str">
        <f t="shared" si="37"/>
        <v/>
      </c>
      <c r="CQ40" s="256" t="str">
        <f t="shared" si="37"/>
        <v/>
      </c>
      <c r="CR40" s="256" t="str">
        <f t="shared" si="37"/>
        <v/>
      </c>
      <c r="CS40" s="256" t="str">
        <f t="shared" si="37"/>
        <v/>
      </c>
      <c r="CT40" s="256" t="str">
        <f t="shared" si="37"/>
        <v/>
      </c>
      <c r="CU40" s="256" t="str">
        <f t="shared" si="37"/>
        <v/>
      </c>
      <c r="CV40" s="256" t="str">
        <f t="shared" si="37"/>
        <v/>
      </c>
      <c r="CW40" s="256" t="str">
        <f t="shared" si="37"/>
        <v/>
      </c>
      <c r="CX40" s="256" t="str">
        <f t="shared" si="38"/>
        <v/>
      </c>
      <c r="CY40" s="256" t="str">
        <f t="shared" si="38"/>
        <v/>
      </c>
      <c r="CZ40" s="256" t="str">
        <f t="shared" si="38"/>
        <v/>
      </c>
      <c r="DA40" s="256" t="str">
        <f t="shared" si="38"/>
        <v/>
      </c>
      <c r="DB40" s="256" t="str">
        <f t="shared" si="38"/>
        <v/>
      </c>
      <c r="DC40" s="256" t="str">
        <f t="shared" si="38"/>
        <v/>
      </c>
      <c r="DD40" s="256" t="str">
        <f t="shared" si="38"/>
        <v/>
      </c>
      <c r="DE40" s="256" t="str">
        <f t="shared" si="38"/>
        <v/>
      </c>
      <c r="DF40" s="256" t="str">
        <f t="shared" si="38"/>
        <v/>
      </c>
      <c r="DG40" s="256" t="str">
        <f t="shared" si="38"/>
        <v/>
      </c>
      <c r="DH40" s="256" t="str">
        <f t="shared" si="38"/>
        <v/>
      </c>
      <c r="DI40" s="256" t="str">
        <f t="shared" si="38"/>
        <v/>
      </c>
      <c r="DJ40" s="256" t="str">
        <f t="shared" si="38"/>
        <v/>
      </c>
      <c r="DK40" s="256" t="str">
        <f t="shared" si="38"/>
        <v/>
      </c>
      <c r="DL40" s="256" t="str">
        <f t="shared" si="38"/>
        <v/>
      </c>
      <c r="DM40" s="256" t="str">
        <f t="shared" si="38"/>
        <v/>
      </c>
      <c r="DN40" s="256" t="str">
        <f t="shared" si="39"/>
        <v/>
      </c>
      <c r="DO40" s="257" t="str">
        <f t="shared" si="39"/>
        <v/>
      </c>
    </row>
    <row r="41" spans="1:123" ht="15" hidden="1" customHeight="1" x14ac:dyDescent="0.3">
      <c r="H41" s="248"/>
      <c r="L41" s="2"/>
      <c r="M41" s="2"/>
      <c r="N41" s="217" t="str">
        <f t="shared" si="24"/>
        <v>직원7</v>
      </c>
      <c r="O41" s="254" t="str">
        <f t="shared" si="25"/>
        <v/>
      </c>
      <c r="P41" s="255" t="str">
        <f t="shared" si="25"/>
        <v/>
      </c>
      <c r="Q41" s="255" t="str">
        <f t="shared" si="25"/>
        <v/>
      </c>
      <c r="R41" s="255" t="str">
        <f t="shared" si="25"/>
        <v/>
      </c>
      <c r="S41" s="255" t="str">
        <f t="shared" si="25"/>
        <v/>
      </c>
      <c r="T41" s="255" t="str">
        <f t="shared" si="25"/>
        <v/>
      </c>
      <c r="U41" s="255" t="str">
        <f t="shared" si="25"/>
        <v/>
      </c>
      <c r="V41" s="256" t="str">
        <f t="shared" si="26"/>
        <v/>
      </c>
      <c r="W41" s="256" t="str">
        <f t="shared" si="27"/>
        <v/>
      </c>
      <c r="X41" s="256" t="str">
        <f t="shared" si="28"/>
        <v/>
      </c>
      <c r="Y41" s="256" t="str">
        <f t="shared" si="29"/>
        <v/>
      </c>
      <c r="Z41" s="256" t="str">
        <f t="shared" si="30"/>
        <v/>
      </c>
      <c r="AA41" s="256" t="str">
        <f t="shared" si="31"/>
        <v/>
      </c>
      <c r="AB41" s="256" t="str">
        <f t="shared" si="32"/>
        <v/>
      </c>
      <c r="AC41" s="256" t="str">
        <f t="shared" si="33"/>
        <v/>
      </c>
      <c r="AD41" s="256" t="str">
        <f t="shared" si="26"/>
        <v/>
      </c>
      <c r="AE41" s="256" t="str">
        <f t="shared" si="26"/>
        <v/>
      </c>
      <c r="AF41" s="256" t="str">
        <f t="shared" si="26"/>
        <v/>
      </c>
      <c r="AG41" s="256" t="str">
        <f t="shared" si="26"/>
        <v/>
      </c>
      <c r="AH41" s="256" t="str">
        <f t="shared" si="26"/>
        <v/>
      </c>
      <c r="AI41" s="256" t="str">
        <f t="shared" si="26"/>
        <v/>
      </c>
      <c r="AJ41" s="256" t="str">
        <f t="shared" si="26"/>
        <v/>
      </c>
      <c r="AK41" s="256" t="str">
        <f t="shared" si="26"/>
        <v/>
      </c>
      <c r="AL41" s="256" t="str">
        <f t="shared" si="34"/>
        <v/>
      </c>
      <c r="AM41" s="256" t="str">
        <f t="shared" si="34"/>
        <v/>
      </c>
      <c r="AN41" s="256" t="str">
        <f t="shared" si="34"/>
        <v/>
      </c>
      <c r="AO41" s="256" t="str">
        <f t="shared" si="34"/>
        <v/>
      </c>
      <c r="AP41" s="256" t="str">
        <f t="shared" si="34"/>
        <v/>
      </c>
      <c r="AQ41" s="256" t="str">
        <f t="shared" si="34"/>
        <v/>
      </c>
      <c r="AR41" s="256" t="str">
        <f t="shared" si="34"/>
        <v/>
      </c>
      <c r="AS41" s="256" t="str">
        <f t="shared" si="34"/>
        <v/>
      </c>
      <c r="AT41" s="256" t="str">
        <f t="shared" si="34"/>
        <v/>
      </c>
      <c r="AU41" s="256" t="str">
        <f t="shared" si="34"/>
        <v/>
      </c>
      <c r="AV41" s="256" t="str">
        <f t="shared" si="34"/>
        <v/>
      </c>
      <c r="AW41" s="256" t="str">
        <f t="shared" si="34"/>
        <v/>
      </c>
      <c r="AX41" s="256" t="str">
        <f t="shared" si="34"/>
        <v/>
      </c>
      <c r="AY41" s="256" t="str">
        <f t="shared" si="34"/>
        <v/>
      </c>
      <c r="AZ41" s="256" t="str">
        <f t="shared" si="34"/>
        <v/>
      </c>
      <c r="BA41" s="256" t="str">
        <f t="shared" si="34"/>
        <v/>
      </c>
      <c r="BB41" s="256" t="str">
        <f t="shared" si="35"/>
        <v/>
      </c>
      <c r="BC41" s="256" t="str">
        <f t="shared" si="35"/>
        <v/>
      </c>
      <c r="BD41" s="256" t="str">
        <f t="shared" si="35"/>
        <v/>
      </c>
      <c r="BE41" s="256" t="str">
        <f t="shared" si="35"/>
        <v/>
      </c>
      <c r="BF41" s="256" t="str">
        <f t="shared" si="35"/>
        <v/>
      </c>
      <c r="BG41" s="256" t="str">
        <f t="shared" si="35"/>
        <v/>
      </c>
      <c r="BH41" s="256" t="str">
        <f t="shared" si="35"/>
        <v/>
      </c>
      <c r="BI41" s="256" t="str">
        <f t="shared" si="35"/>
        <v/>
      </c>
      <c r="BJ41" s="256" t="str">
        <f t="shared" si="35"/>
        <v/>
      </c>
      <c r="BK41" s="256" t="str">
        <f t="shared" si="35"/>
        <v/>
      </c>
      <c r="BL41" s="256" t="str">
        <f t="shared" si="35"/>
        <v/>
      </c>
      <c r="BM41" s="256" t="str">
        <f t="shared" si="35"/>
        <v/>
      </c>
      <c r="BN41" s="256" t="str">
        <f t="shared" si="35"/>
        <v/>
      </c>
      <c r="BO41" s="256" t="str">
        <f t="shared" si="35"/>
        <v/>
      </c>
      <c r="BP41" s="256" t="str">
        <f t="shared" si="35"/>
        <v/>
      </c>
      <c r="BQ41" s="256" t="str">
        <f t="shared" si="35"/>
        <v/>
      </c>
      <c r="BR41" s="256" t="str">
        <f t="shared" si="36"/>
        <v/>
      </c>
      <c r="BS41" s="256" t="str">
        <f t="shared" si="36"/>
        <v/>
      </c>
      <c r="BT41" s="256" t="str">
        <f t="shared" si="36"/>
        <v/>
      </c>
      <c r="BU41" s="256" t="str">
        <f t="shared" si="36"/>
        <v/>
      </c>
      <c r="BV41" s="256" t="str">
        <f t="shared" si="36"/>
        <v/>
      </c>
      <c r="BW41" s="256" t="str">
        <f t="shared" si="36"/>
        <v/>
      </c>
      <c r="BX41" s="256" t="str">
        <f t="shared" si="36"/>
        <v/>
      </c>
      <c r="BY41" s="256" t="str">
        <f t="shared" si="36"/>
        <v/>
      </c>
      <c r="BZ41" s="256" t="str">
        <f t="shared" si="36"/>
        <v/>
      </c>
      <c r="CA41" s="256" t="str">
        <f t="shared" si="36"/>
        <v/>
      </c>
      <c r="CB41" s="256" t="str">
        <f t="shared" si="36"/>
        <v/>
      </c>
      <c r="CC41" s="256" t="str">
        <f t="shared" si="36"/>
        <v/>
      </c>
      <c r="CD41" s="256" t="str">
        <f t="shared" si="36"/>
        <v/>
      </c>
      <c r="CE41" s="256" t="str">
        <f t="shared" si="36"/>
        <v/>
      </c>
      <c r="CF41" s="256" t="str">
        <f t="shared" si="36"/>
        <v/>
      </c>
      <c r="CG41" s="256" t="str">
        <f t="shared" si="36"/>
        <v/>
      </c>
      <c r="CH41" s="256" t="str">
        <f t="shared" si="37"/>
        <v/>
      </c>
      <c r="CI41" s="256" t="str">
        <f t="shared" si="37"/>
        <v/>
      </c>
      <c r="CJ41" s="256" t="str">
        <f t="shared" si="37"/>
        <v/>
      </c>
      <c r="CK41" s="256" t="str">
        <f t="shared" si="37"/>
        <v/>
      </c>
      <c r="CL41" s="256" t="str">
        <f t="shared" si="37"/>
        <v/>
      </c>
      <c r="CM41" s="256" t="str">
        <f t="shared" si="37"/>
        <v/>
      </c>
      <c r="CN41" s="256" t="str">
        <f t="shared" si="37"/>
        <v/>
      </c>
      <c r="CO41" s="256" t="str">
        <f t="shared" si="37"/>
        <v/>
      </c>
      <c r="CP41" s="256" t="str">
        <f t="shared" si="37"/>
        <v/>
      </c>
      <c r="CQ41" s="256" t="str">
        <f t="shared" si="37"/>
        <v/>
      </c>
      <c r="CR41" s="256" t="str">
        <f t="shared" si="37"/>
        <v/>
      </c>
      <c r="CS41" s="256" t="str">
        <f t="shared" si="37"/>
        <v/>
      </c>
      <c r="CT41" s="256" t="str">
        <f t="shared" si="37"/>
        <v/>
      </c>
      <c r="CU41" s="256" t="str">
        <f t="shared" si="37"/>
        <v/>
      </c>
      <c r="CV41" s="256" t="str">
        <f t="shared" si="37"/>
        <v/>
      </c>
      <c r="CW41" s="256" t="str">
        <f t="shared" si="37"/>
        <v/>
      </c>
      <c r="CX41" s="256" t="str">
        <f t="shared" si="38"/>
        <v/>
      </c>
      <c r="CY41" s="256" t="str">
        <f t="shared" si="38"/>
        <v/>
      </c>
      <c r="CZ41" s="256" t="str">
        <f t="shared" si="38"/>
        <v/>
      </c>
      <c r="DA41" s="256" t="str">
        <f t="shared" si="38"/>
        <v/>
      </c>
      <c r="DB41" s="256" t="str">
        <f t="shared" si="38"/>
        <v/>
      </c>
      <c r="DC41" s="256" t="str">
        <f t="shared" si="38"/>
        <v/>
      </c>
      <c r="DD41" s="256" t="str">
        <f t="shared" si="38"/>
        <v/>
      </c>
      <c r="DE41" s="256" t="str">
        <f t="shared" si="38"/>
        <v/>
      </c>
      <c r="DF41" s="256" t="str">
        <f t="shared" si="38"/>
        <v/>
      </c>
      <c r="DG41" s="256" t="str">
        <f t="shared" si="38"/>
        <v/>
      </c>
      <c r="DH41" s="256" t="str">
        <f t="shared" si="38"/>
        <v/>
      </c>
      <c r="DI41" s="256" t="str">
        <f t="shared" si="38"/>
        <v/>
      </c>
      <c r="DJ41" s="256" t="str">
        <f t="shared" si="38"/>
        <v/>
      </c>
      <c r="DK41" s="256" t="str">
        <f t="shared" si="38"/>
        <v/>
      </c>
      <c r="DL41" s="256" t="str">
        <f t="shared" si="38"/>
        <v/>
      </c>
      <c r="DM41" s="256" t="str">
        <f t="shared" si="38"/>
        <v/>
      </c>
      <c r="DN41" s="256" t="str">
        <f t="shared" si="39"/>
        <v/>
      </c>
      <c r="DO41" s="257" t="str">
        <f t="shared" si="39"/>
        <v/>
      </c>
    </row>
    <row r="42" spans="1:123" ht="15" hidden="1" customHeight="1" x14ac:dyDescent="0.3">
      <c r="H42" s="248"/>
      <c r="L42" s="2"/>
      <c r="M42" s="2"/>
      <c r="N42" s="217" t="str">
        <f t="shared" si="24"/>
        <v>직원8</v>
      </c>
      <c r="O42" s="254" t="str">
        <f t="shared" si="25"/>
        <v/>
      </c>
      <c r="P42" s="255" t="str">
        <f t="shared" si="25"/>
        <v/>
      </c>
      <c r="Q42" s="255" t="str">
        <f t="shared" si="25"/>
        <v/>
      </c>
      <c r="R42" s="255" t="str">
        <f t="shared" si="25"/>
        <v/>
      </c>
      <c r="S42" s="255" t="str">
        <f t="shared" si="25"/>
        <v/>
      </c>
      <c r="T42" s="255" t="str">
        <f t="shared" si="25"/>
        <v/>
      </c>
      <c r="U42" s="255" t="str">
        <f t="shared" si="25"/>
        <v/>
      </c>
      <c r="V42" s="256" t="str">
        <f t="shared" si="26"/>
        <v/>
      </c>
      <c r="W42" s="256" t="str">
        <f t="shared" si="27"/>
        <v/>
      </c>
      <c r="X42" s="256" t="str">
        <f t="shared" si="28"/>
        <v/>
      </c>
      <c r="Y42" s="256" t="str">
        <f t="shared" si="29"/>
        <v/>
      </c>
      <c r="Z42" s="256" t="str">
        <f t="shared" si="30"/>
        <v/>
      </c>
      <c r="AA42" s="256" t="str">
        <f t="shared" si="31"/>
        <v/>
      </c>
      <c r="AB42" s="256" t="str">
        <f t="shared" si="32"/>
        <v/>
      </c>
      <c r="AC42" s="256" t="str">
        <f t="shared" si="33"/>
        <v/>
      </c>
      <c r="AD42" s="256" t="str">
        <f t="shared" si="26"/>
        <v/>
      </c>
      <c r="AE42" s="256" t="str">
        <f t="shared" si="26"/>
        <v/>
      </c>
      <c r="AF42" s="256" t="str">
        <f t="shared" si="26"/>
        <v/>
      </c>
      <c r="AG42" s="256" t="str">
        <f t="shared" si="26"/>
        <v/>
      </c>
      <c r="AH42" s="256" t="str">
        <f t="shared" si="26"/>
        <v/>
      </c>
      <c r="AI42" s="256" t="str">
        <f t="shared" si="26"/>
        <v/>
      </c>
      <c r="AJ42" s="256" t="str">
        <f t="shared" si="26"/>
        <v/>
      </c>
      <c r="AK42" s="256" t="str">
        <f t="shared" si="26"/>
        <v/>
      </c>
      <c r="AL42" s="256" t="str">
        <f t="shared" si="34"/>
        <v/>
      </c>
      <c r="AM42" s="256" t="str">
        <f t="shared" si="34"/>
        <v/>
      </c>
      <c r="AN42" s="256" t="str">
        <f t="shared" si="34"/>
        <v/>
      </c>
      <c r="AO42" s="256" t="str">
        <f t="shared" si="34"/>
        <v/>
      </c>
      <c r="AP42" s="256" t="str">
        <f t="shared" si="34"/>
        <v/>
      </c>
      <c r="AQ42" s="256" t="str">
        <f t="shared" si="34"/>
        <v/>
      </c>
      <c r="AR42" s="256" t="str">
        <f t="shared" si="34"/>
        <v/>
      </c>
      <c r="AS42" s="256" t="str">
        <f t="shared" si="34"/>
        <v/>
      </c>
      <c r="AT42" s="256" t="str">
        <f t="shared" si="34"/>
        <v/>
      </c>
      <c r="AU42" s="256" t="str">
        <f t="shared" si="34"/>
        <v/>
      </c>
      <c r="AV42" s="256" t="str">
        <f t="shared" si="34"/>
        <v/>
      </c>
      <c r="AW42" s="256" t="str">
        <f t="shared" si="34"/>
        <v/>
      </c>
      <c r="AX42" s="256" t="str">
        <f t="shared" si="34"/>
        <v/>
      </c>
      <c r="AY42" s="256" t="str">
        <f t="shared" si="34"/>
        <v/>
      </c>
      <c r="AZ42" s="256" t="str">
        <f t="shared" si="34"/>
        <v/>
      </c>
      <c r="BA42" s="256" t="str">
        <f t="shared" si="34"/>
        <v/>
      </c>
      <c r="BB42" s="256" t="str">
        <f t="shared" si="35"/>
        <v/>
      </c>
      <c r="BC42" s="256" t="str">
        <f t="shared" si="35"/>
        <v/>
      </c>
      <c r="BD42" s="256" t="str">
        <f t="shared" si="35"/>
        <v/>
      </c>
      <c r="BE42" s="256" t="str">
        <f t="shared" si="35"/>
        <v/>
      </c>
      <c r="BF42" s="256" t="str">
        <f t="shared" si="35"/>
        <v/>
      </c>
      <c r="BG42" s="256" t="str">
        <f t="shared" si="35"/>
        <v/>
      </c>
      <c r="BH42" s="256" t="str">
        <f t="shared" si="35"/>
        <v/>
      </c>
      <c r="BI42" s="256" t="str">
        <f t="shared" si="35"/>
        <v/>
      </c>
      <c r="BJ42" s="256" t="str">
        <f t="shared" si="35"/>
        <v/>
      </c>
      <c r="BK42" s="256" t="str">
        <f t="shared" si="35"/>
        <v/>
      </c>
      <c r="BL42" s="256" t="str">
        <f t="shared" si="35"/>
        <v/>
      </c>
      <c r="BM42" s="256" t="str">
        <f t="shared" si="35"/>
        <v/>
      </c>
      <c r="BN42" s="256" t="str">
        <f t="shared" si="35"/>
        <v/>
      </c>
      <c r="BO42" s="256" t="str">
        <f t="shared" si="35"/>
        <v/>
      </c>
      <c r="BP42" s="256" t="str">
        <f t="shared" si="35"/>
        <v/>
      </c>
      <c r="BQ42" s="256" t="str">
        <f t="shared" si="35"/>
        <v/>
      </c>
      <c r="BR42" s="256" t="str">
        <f t="shared" si="36"/>
        <v/>
      </c>
      <c r="BS42" s="256" t="str">
        <f t="shared" si="36"/>
        <v/>
      </c>
      <c r="BT42" s="256" t="str">
        <f t="shared" si="36"/>
        <v/>
      </c>
      <c r="BU42" s="256" t="str">
        <f t="shared" si="36"/>
        <v/>
      </c>
      <c r="BV42" s="256" t="str">
        <f t="shared" si="36"/>
        <v/>
      </c>
      <c r="BW42" s="256" t="str">
        <f t="shared" si="36"/>
        <v/>
      </c>
      <c r="BX42" s="256" t="str">
        <f t="shared" si="36"/>
        <v/>
      </c>
      <c r="BY42" s="256" t="str">
        <f t="shared" si="36"/>
        <v/>
      </c>
      <c r="BZ42" s="256" t="str">
        <f t="shared" si="36"/>
        <v/>
      </c>
      <c r="CA42" s="256" t="str">
        <f t="shared" si="36"/>
        <v/>
      </c>
      <c r="CB42" s="256" t="str">
        <f t="shared" si="36"/>
        <v/>
      </c>
      <c r="CC42" s="256" t="str">
        <f t="shared" si="36"/>
        <v/>
      </c>
      <c r="CD42" s="256" t="str">
        <f t="shared" si="36"/>
        <v/>
      </c>
      <c r="CE42" s="256" t="str">
        <f t="shared" si="36"/>
        <v/>
      </c>
      <c r="CF42" s="256" t="str">
        <f t="shared" si="36"/>
        <v/>
      </c>
      <c r="CG42" s="256" t="str">
        <f t="shared" si="36"/>
        <v/>
      </c>
      <c r="CH42" s="256" t="str">
        <f t="shared" si="37"/>
        <v/>
      </c>
      <c r="CI42" s="256" t="str">
        <f t="shared" si="37"/>
        <v/>
      </c>
      <c r="CJ42" s="256" t="str">
        <f t="shared" si="37"/>
        <v/>
      </c>
      <c r="CK42" s="256" t="str">
        <f t="shared" si="37"/>
        <v/>
      </c>
      <c r="CL42" s="256" t="str">
        <f t="shared" si="37"/>
        <v/>
      </c>
      <c r="CM42" s="256" t="str">
        <f t="shared" si="37"/>
        <v/>
      </c>
      <c r="CN42" s="256" t="str">
        <f t="shared" si="37"/>
        <v/>
      </c>
      <c r="CO42" s="256" t="str">
        <f t="shared" si="37"/>
        <v/>
      </c>
      <c r="CP42" s="256" t="str">
        <f t="shared" si="37"/>
        <v/>
      </c>
      <c r="CQ42" s="256" t="str">
        <f t="shared" si="37"/>
        <v/>
      </c>
      <c r="CR42" s="256" t="str">
        <f t="shared" si="37"/>
        <v/>
      </c>
      <c r="CS42" s="256" t="str">
        <f t="shared" si="37"/>
        <v/>
      </c>
      <c r="CT42" s="256" t="str">
        <f t="shared" si="37"/>
        <v/>
      </c>
      <c r="CU42" s="256" t="str">
        <f t="shared" si="37"/>
        <v/>
      </c>
      <c r="CV42" s="256" t="str">
        <f t="shared" si="37"/>
        <v/>
      </c>
      <c r="CW42" s="256" t="str">
        <f t="shared" si="37"/>
        <v/>
      </c>
      <c r="CX42" s="256" t="str">
        <f t="shared" si="38"/>
        <v/>
      </c>
      <c r="CY42" s="256" t="str">
        <f t="shared" si="38"/>
        <v/>
      </c>
      <c r="CZ42" s="256" t="str">
        <f t="shared" si="38"/>
        <v/>
      </c>
      <c r="DA42" s="256" t="str">
        <f t="shared" si="38"/>
        <v/>
      </c>
      <c r="DB42" s="256" t="str">
        <f t="shared" si="38"/>
        <v/>
      </c>
      <c r="DC42" s="256" t="str">
        <f t="shared" si="38"/>
        <v/>
      </c>
      <c r="DD42" s="256" t="str">
        <f t="shared" si="38"/>
        <v/>
      </c>
      <c r="DE42" s="256" t="str">
        <f t="shared" si="38"/>
        <v/>
      </c>
      <c r="DF42" s="256" t="str">
        <f t="shared" si="38"/>
        <v/>
      </c>
      <c r="DG42" s="256" t="str">
        <f t="shared" si="38"/>
        <v/>
      </c>
      <c r="DH42" s="256" t="str">
        <f t="shared" si="38"/>
        <v/>
      </c>
      <c r="DI42" s="256" t="str">
        <f t="shared" si="38"/>
        <v/>
      </c>
      <c r="DJ42" s="256" t="str">
        <f t="shared" si="38"/>
        <v/>
      </c>
      <c r="DK42" s="256" t="str">
        <f t="shared" si="38"/>
        <v/>
      </c>
      <c r="DL42" s="256" t="str">
        <f t="shared" si="38"/>
        <v/>
      </c>
      <c r="DM42" s="256" t="str">
        <f t="shared" si="38"/>
        <v/>
      </c>
      <c r="DN42" s="256" t="str">
        <f t="shared" si="39"/>
        <v/>
      </c>
      <c r="DO42" s="257" t="str">
        <f t="shared" si="39"/>
        <v/>
      </c>
    </row>
    <row r="43" spans="1:123" ht="15" hidden="1" customHeight="1" x14ac:dyDescent="0.3">
      <c r="A43" s="35"/>
      <c r="B43" s="35"/>
      <c r="C43" s="35"/>
      <c r="D43" s="35"/>
      <c r="E43" s="35"/>
      <c r="F43" s="35"/>
      <c r="G43" s="35"/>
      <c r="H43" s="248"/>
      <c r="L43" s="2"/>
      <c r="M43" s="2"/>
      <c r="N43" s="217" t="str">
        <f t="shared" si="24"/>
        <v>직원9</v>
      </c>
      <c r="O43" s="254" t="str">
        <f t="shared" si="25"/>
        <v/>
      </c>
      <c r="P43" s="255" t="str">
        <f t="shared" si="25"/>
        <v/>
      </c>
      <c r="Q43" s="255" t="str">
        <f t="shared" si="25"/>
        <v/>
      </c>
      <c r="R43" s="255" t="str">
        <f t="shared" si="25"/>
        <v/>
      </c>
      <c r="S43" s="255" t="str">
        <f t="shared" si="25"/>
        <v/>
      </c>
      <c r="T43" s="255" t="str">
        <f t="shared" si="25"/>
        <v/>
      </c>
      <c r="U43" s="255" t="str">
        <f t="shared" si="25"/>
        <v/>
      </c>
      <c r="V43" s="256" t="str">
        <f t="shared" si="26"/>
        <v/>
      </c>
      <c r="W43" s="256" t="str">
        <f t="shared" si="27"/>
        <v/>
      </c>
      <c r="X43" s="256" t="str">
        <f t="shared" si="28"/>
        <v/>
      </c>
      <c r="Y43" s="256" t="str">
        <f t="shared" si="29"/>
        <v/>
      </c>
      <c r="Z43" s="256" t="str">
        <f t="shared" si="30"/>
        <v/>
      </c>
      <c r="AA43" s="256" t="str">
        <f t="shared" si="31"/>
        <v/>
      </c>
      <c r="AB43" s="256" t="str">
        <f t="shared" si="32"/>
        <v/>
      </c>
      <c r="AC43" s="256" t="str">
        <f t="shared" si="33"/>
        <v/>
      </c>
      <c r="AD43" s="256" t="str">
        <f t="shared" si="26"/>
        <v/>
      </c>
      <c r="AE43" s="256" t="str">
        <f t="shared" si="26"/>
        <v/>
      </c>
      <c r="AF43" s="256" t="str">
        <f t="shared" si="26"/>
        <v/>
      </c>
      <c r="AG43" s="256" t="str">
        <f t="shared" si="26"/>
        <v/>
      </c>
      <c r="AH43" s="256" t="str">
        <f t="shared" si="26"/>
        <v/>
      </c>
      <c r="AI43" s="256" t="str">
        <f t="shared" si="26"/>
        <v/>
      </c>
      <c r="AJ43" s="256" t="str">
        <f t="shared" si="26"/>
        <v/>
      </c>
      <c r="AK43" s="256" t="str">
        <f t="shared" si="26"/>
        <v/>
      </c>
      <c r="AL43" s="256" t="str">
        <f t="shared" si="34"/>
        <v/>
      </c>
      <c r="AM43" s="256" t="str">
        <f t="shared" si="34"/>
        <v/>
      </c>
      <c r="AN43" s="256" t="str">
        <f t="shared" si="34"/>
        <v/>
      </c>
      <c r="AO43" s="256" t="str">
        <f t="shared" si="34"/>
        <v/>
      </c>
      <c r="AP43" s="256" t="str">
        <f t="shared" si="34"/>
        <v/>
      </c>
      <c r="AQ43" s="256" t="str">
        <f t="shared" si="34"/>
        <v/>
      </c>
      <c r="AR43" s="256" t="str">
        <f t="shared" si="34"/>
        <v/>
      </c>
      <c r="AS43" s="256" t="str">
        <f t="shared" si="34"/>
        <v/>
      </c>
      <c r="AT43" s="256" t="str">
        <f t="shared" si="34"/>
        <v/>
      </c>
      <c r="AU43" s="256" t="str">
        <f t="shared" si="34"/>
        <v/>
      </c>
      <c r="AV43" s="256" t="str">
        <f t="shared" si="34"/>
        <v/>
      </c>
      <c r="AW43" s="256" t="str">
        <f t="shared" si="34"/>
        <v/>
      </c>
      <c r="AX43" s="256" t="str">
        <f t="shared" si="34"/>
        <v/>
      </c>
      <c r="AY43" s="256" t="str">
        <f t="shared" si="34"/>
        <v/>
      </c>
      <c r="AZ43" s="256" t="str">
        <f t="shared" si="34"/>
        <v/>
      </c>
      <c r="BA43" s="256" t="str">
        <f t="shared" si="34"/>
        <v/>
      </c>
      <c r="BB43" s="256" t="str">
        <f t="shared" si="35"/>
        <v/>
      </c>
      <c r="BC43" s="256" t="str">
        <f t="shared" si="35"/>
        <v/>
      </c>
      <c r="BD43" s="256" t="str">
        <f t="shared" si="35"/>
        <v/>
      </c>
      <c r="BE43" s="256" t="str">
        <f t="shared" si="35"/>
        <v/>
      </c>
      <c r="BF43" s="256" t="str">
        <f t="shared" si="35"/>
        <v/>
      </c>
      <c r="BG43" s="256" t="str">
        <f t="shared" si="35"/>
        <v/>
      </c>
      <c r="BH43" s="256" t="str">
        <f t="shared" si="35"/>
        <v/>
      </c>
      <c r="BI43" s="256" t="str">
        <f t="shared" si="35"/>
        <v/>
      </c>
      <c r="BJ43" s="256" t="str">
        <f t="shared" si="35"/>
        <v/>
      </c>
      <c r="BK43" s="256" t="str">
        <f t="shared" si="35"/>
        <v/>
      </c>
      <c r="BL43" s="256" t="str">
        <f t="shared" si="35"/>
        <v/>
      </c>
      <c r="BM43" s="256" t="str">
        <f t="shared" si="35"/>
        <v/>
      </c>
      <c r="BN43" s="256" t="str">
        <f t="shared" si="35"/>
        <v/>
      </c>
      <c r="BO43" s="256" t="str">
        <f t="shared" si="35"/>
        <v/>
      </c>
      <c r="BP43" s="256" t="str">
        <f t="shared" si="35"/>
        <v/>
      </c>
      <c r="BQ43" s="256" t="str">
        <f t="shared" si="35"/>
        <v/>
      </c>
      <c r="BR43" s="256" t="str">
        <f t="shared" si="36"/>
        <v/>
      </c>
      <c r="BS43" s="256" t="str">
        <f t="shared" si="36"/>
        <v/>
      </c>
      <c r="BT43" s="256" t="str">
        <f t="shared" si="36"/>
        <v/>
      </c>
      <c r="BU43" s="256" t="str">
        <f t="shared" si="36"/>
        <v/>
      </c>
      <c r="BV43" s="256" t="str">
        <f t="shared" si="36"/>
        <v/>
      </c>
      <c r="BW43" s="256" t="str">
        <f t="shared" si="36"/>
        <v/>
      </c>
      <c r="BX43" s="256" t="str">
        <f t="shared" si="36"/>
        <v/>
      </c>
      <c r="BY43" s="256" t="str">
        <f t="shared" si="36"/>
        <v/>
      </c>
      <c r="BZ43" s="256" t="str">
        <f t="shared" si="36"/>
        <v/>
      </c>
      <c r="CA43" s="256" t="str">
        <f t="shared" si="36"/>
        <v/>
      </c>
      <c r="CB43" s="256" t="str">
        <f t="shared" si="36"/>
        <v/>
      </c>
      <c r="CC43" s="256" t="str">
        <f t="shared" si="36"/>
        <v/>
      </c>
      <c r="CD43" s="256" t="str">
        <f t="shared" si="36"/>
        <v/>
      </c>
      <c r="CE43" s="256" t="str">
        <f t="shared" si="36"/>
        <v/>
      </c>
      <c r="CF43" s="256" t="str">
        <f t="shared" si="36"/>
        <v/>
      </c>
      <c r="CG43" s="256" t="str">
        <f t="shared" si="36"/>
        <v/>
      </c>
      <c r="CH43" s="256" t="str">
        <f t="shared" si="37"/>
        <v/>
      </c>
      <c r="CI43" s="256" t="str">
        <f t="shared" si="37"/>
        <v/>
      </c>
      <c r="CJ43" s="256" t="str">
        <f t="shared" si="37"/>
        <v/>
      </c>
      <c r="CK43" s="256" t="str">
        <f t="shared" si="37"/>
        <v/>
      </c>
      <c r="CL43" s="256" t="str">
        <f t="shared" si="37"/>
        <v/>
      </c>
      <c r="CM43" s="256" t="str">
        <f t="shared" si="37"/>
        <v/>
      </c>
      <c r="CN43" s="256" t="str">
        <f t="shared" si="37"/>
        <v/>
      </c>
      <c r="CO43" s="256" t="str">
        <f t="shared" si="37"/>
        <v/>
      </c>
      <c r="CP43" s="256" t="str">
        <f t="shared" si="37"/>
        <v/>
      </c>
      <c r="CQ43" s="256" t="str">
        <f t="shared" si="37"/>
        <v/>
      </c>
      <c r="CR43" s="256" t="str">
        <f t="shared" si="37"/>
        <v/>
      </c>
      <c r="CS43" s="256" t="str">
        <f t="shared" si="37"/>
        <v/>
      </c>
      <c r="CT43" s="256" t="str">
        <f t="shared" si="37"/>
        <v/>
      </c>
      <c r="CU43" s="256" t="str">
        <f t="shared" si="37"/>
        <v/>
      </c>
      <c r="CV43" s="256" t="str">
        <f t="shared" si="37"/>
        <v/>
      </c>
      <c r="CW43" s="256" t="str">
        <f t="shared" si="37"/>
        <v/>
      </c>
      <c r="CX43" s="256" t="str">
        <f t="shared" si="38"/>
        <v/>
      </c>
      <c r="CY43" s="256" t="str">
        <f t="shared" si="38"/>
        <v/>
      </c>
      <c r="CZ43" s="256" t="str">
        <f t="shared" si="38"/>
        <v/>
      </c>
      <c r="DA43" s="256" t="str">
        <f t="shared" si="38"/>
        <v/>
      </c>
      <c r="DB43" s="256" t="str">
        <f t="shared" si="38"/>
        <v/>
      </c>
      <c r="DC43" s="256" t="str">
        <f t="shared" si="38"/>
        <v/>
      </c>
      <c r="DD43" s="256" t="str">
        <f t="shared" si="38"/>
        <v/>
      </c>
      <c r="DE43" s="256" t="str">
        <f t="shared" si="38"/>
        <v/>
      </c>
      <c r="DF43" s="256" t="str">
        <f t="shared" si="38"/>
        <v/>
      </c>
      <c r="DG43" s="256" t="str">
        <f t="shared" si="38"/>
        <v/>
      </c>
      <c r="DH43" s="256" t="str">
        <f t="shared" si="38"/>
        <v/>
      </c>
      <c r="DI43" s="256" t="str">
        <f t="shared" si="38"/>
        <v/>
      </c>
      <c r="DJ43" s="256" t="str">
        <f t="shared" si="38"/>
        <v/>
      </c>
      <c r="DK43" s="256" t="str">
        <f t="shared" si="38"/>
        <v/>
      </c>
      <c r="DL43" s="256" t="str">
        <f t="shared" si="38"/>
        <v/>
      </c>
      <c r="DM43" s="256" t="str">
        <f t="shared" si="38"/>
        <v/>
      </c>
      <c r="DN43" s="256" t="str">
        <f t="shared" si="39"/>
        <v/>
      </c>
      <c r="DO43" s="257" t="str">
        <f t="shared" si="39"/>
        <v/>
      </c>
    </row>
    <row r="44" spans="1:123" ht="15" hidden="1" customHeight="1" x14ac:dyDescent="0.3">
      <c r="A44" s="35"/>
      <c r="B44" s="35"/>
      <c r="C44" s="35"/>
      <c r="D44" s="35"/>
      <c r="E44" s="35"/>
      <c r="F44" s="35"/>
      <c r="G44" s="35"/>
      <c r="H44" s="248"/>
      <c r="L44" s="2"/>
      <c r="M44" s="2"/>
      <c r="N44" s="217" t="str">
        <f t="shared" si="24"/>
        <v>직원10</v>
      </c>
      <c r="O44" s="254" t="str">
        <f t="shared" si="25"/>
        <v/>
      </c>
      <c r="P44" s="255" t="str">
        <f t="shared" si="25"/>
        <v/>
      </c>
      <c r="Q44" s="255" t="str">
        <f t="shared" si="25"/>
        <v/>
      </c>
      <c r="R44" s="255" t="str">
        <f t="shared" si="25"/>
        <v/>
      </c>
      <c r="S44" s="255" t="str">
        <f t="shared" si="25"/>
        <v/>
      </c>
      <c r="T44" s="255" t="str">
        <f t="shared" si="25"/>
        <v/>
      </c>
      <c r="U44" s="255" t="str">
        <f t="shared" si="25"/>
        <v/>
      </c>
      <c r="V44" s="256" t="str">
        <f t="shared" si="26"/>
        <v/>
      </c>
      <c r="W44" s="256" t="str">
        <f t="shared" si="27"/>
        <v/>
      </c>
      <c r="X44" s="256" t="str">
        <f t="shared" si="28"/>
        <v/>
      </c>
      <c r="Y44" s="256" t="str">
        <f t="shared" si="29"/>
        <v/>
      </c>
      <c r="Z44" s="256" t="str">
        <f t="shared" si="30"/>
        <v/>
      </c>
      <c r="AA44" s="256" t="str">
        <f t="shared" si="31"/>
        <v/>
      </c>
      <c r="AB44" s="256" t="str">
        <f t="shared" si="32"/>
        <v/>
      </c>
      <c r="AC44" s="256" t="str">
        <f t="shared" si="33"/>
        <v/>
      </c>
      <c r="AD44" s="256" t="str">
        <f t="shared" si="26"/>
        <v/>
      </c>
      <c r="AE44" s="256" t="str">
        <f t="shared" si="26"/>
        <v/>
      </c>
      <c r="AF44" s="256" t="str">
        <f t="shared" si="26"/>
        <v/>
      </c>
      <c r="AG44" s="256" t="str">
        <f t="shared" si="26"/>
        <v/>
      </c>
      <c r="AH44" s="256" t="str">
        <f t="shared" si="26"/>
        <v/>
      </c>
      <c r="AI44" s="256" t="str">
        <f t="shared" si="26"/>
        <v/>
      </c>
      <c r="AJ44" s="256" t="str">
        <f t="shared" si="26"/>
        <v/>
      </c>
      <c r="AK44" s="256" t="str">
        <f t="shared" si="26"/>
        <v/>
      </c>
      <c r="AL44" s="256" t="str">
        <f t="shared" si="34"/>
        <v/>
      </c>
      <c r="AM44" s="256" t="str">
        <f t="shared" si="34"/>
        <v/>
      </c>
      <c r="AN44" s="256" t="str">
        <f t="shared" si="34"/>
        <v/>
      </c>
      <c r="AO44" s="256" t="str">
        <f t="shared" si="34"/>
        <v/>
      </c>
      <c r="AP44" s="256" t="str">
        <f t="shared" si="34"/>
        <v/>
      </c>
      <c r="AQ44" s="256" t="str">
        <f t="shared" si="34"/>
        <v/>
      </c>
      <c r="AR44" s="256" t="str">
        <f t="shared" si="34"/>
        <v/>
      </c>
      <c r="AS44" s="256" t="str">
        <f t="shared" si="34"/>
        <v/>
      </c>
      <c r="AT44" s="256" t="str">
        <f t="shared" si="34"/>
        <v/>
      </c>
      <c r="AU44" s="256" t="str">
        <f t="shared" si="34"/>
        <v/>
      </c>
      <c r="AV44" s="256" t="str">
        <f t="shared" si="34"/>
        <v/>
      </c>
      <c r="AW44" s="256" t="str">
        <f t="shared" si="34"/>
        <v/>
      </c>
      <c r="AX44" s="256" t="str">
        <f t="shared" si="34"/>
        <v/>
      </c>
      <c r="AY44" s="256" t="str">
        <f t="shared" si="34"/>
        <v/>
      </c>
      <c r="AZ44" s="256" t="str">
        <f t="shared" si="34"/>
        <v/>
      </c>
      <c r="BA44" s="256" t="str">
        <f t="shared" si="34"/>
        <v/>
      </c>
      <c r="BB44" s="256" t="str">
        <f t="shared" si="35"/>
        <v/>
      </c>
      <c r="BC44" s="256" t="str">
        <f t="shared" si="35"/>
        <v/>
      </c>
      <c r="BD44" s="256" t="str">
        <f t="shared" si="35"/>
        <v/>
      </c>
      <c r="BE44" s="256" t="str">
        <f t="shared" si="35"/>
        <v/>
      </c>
      <c r="BF44" s="256" t="str">
        <f t="shared" si="35"/>
        <v/>
      </c>
      <c r="BG44" s="256" t="str">
        <f t="shared" si="35"/>
        <v/>
      </c>
      <c r="BH44" s="256" t="str">
        <f t="shared" si="35"/>
        <v/>
      </c>
      <c r="BI44" s="256" t="str">
        <f t="shared" si="35"/>
        <v/>
      </c>
      <c r="BJ44" s="256" t="str">
        <f t="shared" si="35"/>
        <v/>
      </c>
      <c r="BK44" s="256" t="str">
        <f t="shared" si="35"/>
        <v/>
      </c>
      <c r="BL44" s="256" t="str">
        <f t="shared" si="35"/>
        <v/>
      </c>
      <c r="BM44" s="256" t="str">
        <f t="shared" si="35"/>
        <v/>
      </c>
      <c r="BN44" s="256" t="str">
        <f t="shared" si="35"/>
        <v/>
      </c>
      <c r="BO44" s="256" t="str">
        <f t="shared" si="35"/>
        <v/>
      </c>
      <c r="BP44" s="256" t="str">
        <f t="shared" si="35"/>
        <v/>
      </c>
      <c r="BQ44" s="256" t="str">
        <f t="shared" si="35"/>
        <v/>
      </c>
      <c r="BR44" s="256" t="str">
        <f t="shared" si="36"/>
        <v/>
      </c>
      <c r="BS44" s="256" t="str">
        <f t="shared" si="36"/>
        <v/>
      </c>
      <c r="BT44" s="256" t="str">
        <f t="shared" si="36"/>
        <v/>
      </c>
      <c r="BU44" s="256" t="str">
        <f t="shared" si="36"/>
        <v/>
      </c>
      <c r="BV44" s="256" t="str">
        <f t="shared" si="36"/>
        <v/>
      </c>
      <c r="BW44" s="256" t="str">
        <f t="shared" si="36"/>
        <v/>
      </c>
      <c r="BX44" s="256" t="str">
        <f t="shared" si="36"/>
        <v/>
      </c>
      <c r="BY44" s="256" t="str">
        <f t="shared" si="36"/>
        <v/>
      </c>
      <c r="BZ44" s="256" t="str">
        <f t="shared" si="36"/>
        <v/>
      </c>
      <c r="CA44" s="256" t="str">
        <f t="shared" si="36"/>
        <v/>
      </c>
      <c r="CB44" s="256" t="str">
        <f t="shared" si="36"/>
        <v/>
      </c>
      <c r="CC44" s="256" t="str">
        <f t="shared" si="36"/>
        <v/>
      </c>
      <c r="CD44" s="256" t="str">
        <f t="shared" si="36"/>
        <v/>
      </c>
      <c r="CE44" s="256" t="str">
        <f t="shared" si="36"/>
        <v/>
      </c>
      <c r="CF44" s="256" t="str">
        <f t="shared" si="36"/>
        <v/>
      </c>
      <c r="CG44" s="256" t="str">
        <f t="shared" si="36"/>
        <v/>
      </c>
      <c r="CH44" s="256" t="str">
        <f t="shared" si="37"/>
        <v/>
      </c>
      <c r="CI44" s="256" t="str">
        <f t="shared" si="37"/>
        <v/>
      </c>
      <c r="CJ44" s="256" t="str">
        <f t="shared" si="37"/>
        <v/>
      </c>
      <c r="CK44" s="256" t="str">
        <f t="shared" si="37"/>
        <v/>
      </c>
      <c r="CL44" s="256" t="str">
        <f t="shared" si="37"/>
        <v/>
      </c>
      <c r="CM44" s="256" t="str">
        <f t="shared" si="37"/>
        <v/>
      </c>
      <c r="CN44" s="256" t="str">
        <f t="shared" si="37"/>
        <v/>
      </c>
      <c r="CO44" s="256" t="str">
        <f t="shared" si="37"/>
        <v/>
      </c>
      <c r="CP44" s="256" t="str">
        <f t="shared" si="37"/>
        <v/>
      </c>
      <c r="CQ44" s="256" t="str">
        <f t="shared" si="37"/>
        <v/>
      </c>
      <c r="CR44" s="256" t="str">
        <f t="shared" si="37"/>
        <v/>
      </c>
      <c r="CS44" s="256" t="str">
        <f t="shared" si="37"/>
        <v/>
      </c>
      <c r="CT44" s="256" t="str">
        <f t="shared" si="37"/>
        <v/>
      </c>
      <c r="CU44" s="256" t="str">
        <f t="shared" si="37"/>
        <v/>
      </c>
      <c r="CV44" s="256" t="str">
        <f t="shared" si="37"/>
        <v/>
      </c>
      <c r="CW44" s="256" t="str">
        <f t="shared" si="37"/>
        <v/>
      </c>
      <c r="CX44" s="256" t="str">
        <f t="shared" si="38"/>
        <v/>
      </c>
      <c r="CY44" s="256" t="str">
        <f t="shared" si="38"/>
        <v/>
      </c>
      <c r="CZ44" s="256" t="str">
        <f t="shared" si="38"/>
        <v/>
      </c>
      <c r="DA44" s="256" t="str">
        <f t="shared" si="38"/>
        <v/>
      </c>
      <c r="DB44" s="256" t="str">
        <f t="shared" si="38"/>
        <v/>
      </c>
      <c r="DC44" s="256" t="str">
        <f t="shared" si="38"/>
        <v/>
      </c>
      <c r="DD44" s="256" t="str">
        <f t="shared" si="38"/>
        <v/>
      </c>
      <c r="DE44" s="256" t="str">
        <f t="shared" si="38"/>
        <v/>
      </c>
      <c r="DF44" s="256" t="str">
        <f t="shared" si="38"/>
        <v/>
      </c>
      <c r="DG44" s="256" t="str">
        <f t="shared" si="38"/>
        <v/>
      </c>
      <c r="DH44" s="256" t="str">
        <f t="shared" si="38"/>
        <v/>
      </c>
      <c r="DI44" s="256" t="str">
        <f t="shared" si="38"/>
        <v/>
      </c>
      <c r="DJ44" s="256" t="str">
        <f t="shared" si="38"/>
        <v/>
      </c>
      <c r="DK44" s="256" t="str">
        <f t="shared" si="38"/>
        <v/>
      </c>
      <c r="DL44" s="256" t="str">
        <f t="shared" si="38"/>
        <v/>
      </c>
      <c r="DM44" s="256" t="str">
        <f t="shared" si="38"/>
        <v/>
      </c>
      <c r="DN44" s="256" t="str">
        <f t="shared" si="39"/>
        <v/>
      </c>
      <c r="DO44" s="257" t="str">
        <f t="shared" si="39"/>
        <v/>
      </c>
    </row>
    <row r="45" spans="1:123" ht="15" hidden="1" customHeight="1" x14ac:dyDescent="0.3">
      <c r="A45" s="35"/>
      <c r="B45" s="35"/>
      <c r="C45" s="35"/>
      <c r="D45" s="35"/>
      <c r="E45" s="35"/>
      <c r="F45" s="35"/>
      <c r="G45" s="35"/>
      <c r="H45" s="248"/>
      <c r="L45" s="2"/>
      <c r="M45" s="2"/>
      <c r="N45" s="217" t="str">
        <f t="shared" si="24"/>
        <v>직원11</v>
      </c>
      <c r="O45" s="254" t="str">
        <f t="shared" si="25"/>
        <v/>
      </c>
      <c r="P45" s="255" t="str">
        <f t="shared" si="25"/>
        <v/>
      </c>
      <c r="Q45" s="255" t="str">
        <f t="shared" si="25"/>
        <v/>
      </c>
      <c r="R45" s="255" t="str">
        <f t="shared" si="25"/>
        <v/>
      </c>
      <c r="S45" s="255" t="str">
        <f t="shared" si="25"/>
        <v/>
      </c>
      <c r="T45" s="255" t="str">
        <f t="shared" si="25"/>
        <v/>
      </c>
      <c r="U45" s="255" t="str">
        <f t="shared" si="25"/>
        <v/>
      </c>
      <c r="V45" s="256" t="str">
        <f t="shared" si="26"/>
        <v/>
      </c>
      <c r="W45" s="256" t="str">
        <f t="shared" si="27"/>
        <v/>
      </c>
      <c r="X45" s="256" t="str">
        <f t="shared" si="28"/>
        <v/>
      </c>
      <c r="Y45" s="256" t="str">
        <f t="shared" si="29"/>
        <v/>
      </c>
      <c r="Z45" s="256" t="str">
        <f t="shared" si="30"/>
        <v/>
      </c>
      <c r="AA45" s="256" t="str">
        <f t="shared" si="31"/>
        <v/>
      </c>
      <c r="AB45" s="256" t="str">
        <f t="shared" si="32"/>
        <v/>
      </c>
      <c r="AC45" s="256" t="str">
        <f t="shared" si="33"/>
        <v/>
      </c>
      <c r="AD45" s="256" t="str">
        <f t="shared" si="26"/>
        <v/>
      </c>
      <c r="AE45" s="256" t="str">
        <f t="shared" si="26"/>
        <v/>
      </c>
      <c r="AF45" s="256" t="str">
        <f t="shared" si="26"/>
        <v/>
      </c>
      <c r="AG45" s="256" t="str">
        <f t="shared" si="26"/>
        <v/>
      </c>
      <c r="AH45" s="256" t="str">
        <f t="shared" si="26"/>
        <v/>
      </c>
      <c r="AI45" s="256" t="str">
        <f t="shared" si="26"/>
        <v/>
      </c>
      <c r="AJ45" s="256" t="str">
        <f t="shared" si="26"/>
        <v/>
      </c>
      <c r="AK45" s="256" t="str">
        <f t="shared" si="26"/>
        <v/>
      </c>
      <c r="AL45" s="256" t="str">
        <f t="shared" si="34"/>
        <v/>
      </c>
      <c r="AM45" s="256" t="str">
        <f t="shared" si="34"/>
        <v/>
      </c>
      <c r="AN45" s="256" t="str">
        <f t="shared" si="34"/>
        <v/>
      </c>
      <c r="AO45" s="256" t="str">
        <f t="shared" si="34"/>
        <v/>
      </c>
      <c r="AP45" s="256" t="str">
        <f t="shared" si="34"/>
        <v/>
      </c>
      <c r="AQ45" s="256" t="str">
        <f t="shared" si="34"/>
        <v/>
      </c>
      <c r="AR45" s="256" t="str">
        <f t="shared" si="34"/>
        <v/>
      </c>
      <c r="AS45" s="256" t="str">
        <f t="shared" si="34"/>
        <v/>
      </c>
      <c r="AT45" s="256" t="str">
        <f t="shared" si="34"/>
        <v/>
      </c>
      <c r="AU45" s="256" t="str">
        <f t="shared" si="34"/>
        <v/>
      </c>
      <c r="AV45" s="256" t="str">
        <f t="shared" si="34"/>
        <v/>
      </c>
      <c r="AW45" s="256" t="str">
        <f t="shared" si="34"/>
        <v/>
      </c>
      <c r="AX45" s="256" t="str">
        <f t="shared" si="34"/>
        <v/>
      </c>
      <c r="AY45" s="256" t="str">
        <f t="shared" si="34"/>
        <v/>
      </c>
      <c r="AZ45" s="256" t="str">
        <f t="shared" si="34"/>
        <v/>
      </c>
      <c r="BA45" s="256" t="str">
        <f t="shared" si="34"/>
        <v/>
      </c>
      <c r="BB45" s="256" t="str">
        <f t="shared" si="35"/>
        <v/>
      </c>
      <c r="BC45" s="256" t="str">
        <f t="shared" si="35"/>
        <v/>
      </c>
      <c r="BD45" s="256" t="str">
        <f t="shared" si="35"/>
        <v/>
      </c>
      <c r="BE45" s="256" t="str">
        <f t="shared" si="35"/>
        <v/>
      </c>
      <c r="BF45" s="256" t="str">
        <f t="shared" si="35"/>
        <v/>
      </c>
      <c r="BG45" s="256" t="str">
        <f t="shared" si="35"/>
        <v/>
      </c>
      <c r="BH45" s="256" t="str">
        <f t="shared" si="35"/>
        <v/>
      </c>
      <c r="BI45" s="256" t="str">
        <f t="shared" si="35"/>
        <v/>
      </c>
      <c r="BJ45" s="256" t="str">
        <f t="shared" si="35"/>
        <v/>
      </c>
      <c r="BK45" s="256" t="str">
        <f t="shared" si="35"/>
        <v/>
      </c>
      <c r="BL45" s="256" t="str">
        <f t="shared" si="35"/>
        <v/>
      </c>
      <c r="BM45" s="256" t="str">
        <f t="shared" si="35"/>
        <v/>
      </c>
      <c r="BN45" s="256" t="str">
        <f t="shared" si="35"/>
        <v/>
      </c>
      <c r="BO45" s="256" t="str">
        <f t="shared" si="35"/>
        <v/>
      </c>
      <c r="BP45" s="256" t="str">
        <f t="shared" si="35"/>
        <v/>
      </c>
      <c r="BQ45" s="256" t="str">
        <f t="shared" si="35"/>
        <v/>
      </c>
      <c r="BR45" s="256" t="str">
        <f t="shared" si="36"/>
        <v/>
      </c>
      <c r="BS45" s="256" t="str">
        <f t="shared" si="36"/>
        <v/>
      </c>
      <c r="BT45" s="256" t="str">
        <f t="shared" si="36"/>
        <v/>
      </c>
      <c r="BU45" s="256" t="str">
        <f t="shared" si="36"/>
        <v/>
      </c>
      <c r="BV45" s="256" t="str">
        <f t="shared" si="36"/>
        <v/>
      </c>
      <c r="BW45" s="256" t="str">
        <f t="shared" si="36"/>
        <v/>
      </c>
      <c r="BX45" s="256" t="str">
        <f t="shared" si="36"/>
        <v/>
      </c>
      <c r="BY45" s="256" t="str">
        <f t="shared" si="36"/>
        <v/>
      </c>
      <c r="BZ45" s="256" t="str">
        <f t="shared" si="36"/>
        <v/>
      </c>
      <c r="CA45" s="256" t="str">
        <f t="shared" si="36"/>
        <v/>
      </c>
      <c r="CB45" s="256" t="str">
        <f t="shared" si="36"/>
        <v/>
      </c>
      <c r="CC45" s="256" t="str">
        <f t="shared" si="36"/>
        <v/>
      </c>
      <c r="CD45" s="256" t="str">
        <f t="shared" si="36"/>
        <v/>
      </c>
      <c r="CE45" s="256" t="str">
        <f t="shared" si="36"/>
        <v/>
      </c>
      <c r="CF45" s="256" t="str">
        <f t="shared" si="36"/>
        <v/>
      </c>
      <c r="CG45" s="256" t="str">
        <f t="shared" si="36"/>
        <v/>
      </c>
      <c r="CH45" s="256" t="str">
        <f t="shared" si="37"/>
        <v/>
      </c>
      <c r="CI45" s="256" t="str">
        <f t="shared" si="37"/>
        <v/>
      </c>
      <c r="CJ45" s="256" t="str">
        <f t="shared" si="37"/>
        <v/>
      </c>
      <c r="CK45" s="256" t="str">
        <f t="shared" si="37"/>
        <v/>
      </c>
      <c r="CL45" s="256" t="str">
        <f t="shared" si="37"/>
        <v/>
      </c>
      <c r="CM45" s="256" t="str">
        <f t="shared" si="37"/>
        <v/>
      </c>
      <c r="CN45" s="256" t="str">
        <f t="shared" si="37"/>
        <v/>
      </c>
      <c r="CO45" s="256" t="str">
        <f t="shared" si="37"/>
        <v/>
      </c>
      <c r="CP45" s="256" t="str">
        <f t="shared" si="37"/>
        <v/>
      </c>
      <c r="CQ45" s="256" t="str">
        <f t="shared" si="37"/>
        <v/>
      </c>
      <c r="CR45" s="256" t="str">
        <f t="shared" si="37"/>
        <v/>
      </c>
      <c r="CS45" s="256" t="str">
        <f t="shared" si="37"/>
        <v/>
      </c>
      <c r="CT45" s="256" t="str">
        <f t="shared" si="37"/>
        <v/>
      </c>
      <c r="CU45" s="256" t="str">
        <f t="shared" si="37"/>
        <v/>
      </c>
      <c r="CV45" s="256" t="str">
        <f t="shared" si="37"/>
        <v/>
      </c>
      <c r="CW45" s="256" t="str">
        <f t="shared" si="37"/>
        <v/>
      </c>
      <c r="CX45" s="256" t="str">
        <f t="shared" si="38"/>
        <v/>
      </c>
      <c r="CY45" s="256" t="str">
        <f t="shared" si="38"/>
        <v/>
      </c>
      <c r="CZ45" s="256" t="str">
        <f t="shared" si="38"/>
        <v/>
      </c>
      <c r="DA45" s="256" t="str">
        <f t="shared" si="38"/>
        <v/>
      </c>
      <c r="DB45" s="256" t="str">
        <f t="shared" si="38"/>
        <v/>
      </c>
      <c r="DC45" s="256" t="str">
        <f t="shared" si="38"/>
        <v/>
      </c>
      <c r="DD45" s="256" t="str">
        <f t="shared" si="38"/>
        <v/>
      </c>
      <c r="DE45" s="256" t="str">
        <f t="shared" si="38"/>
        <v/>
      </c>
      <c r="DF45" s="256" t="str">
        <f t="shared" si="38"/>
        <v/>
      </c>
      <c r="DG45" s="256" t="str">
        <f t="shared" si="38"/>
        <v/>
      </c>
      <c r="DH45" s="256" t="str">
        <f t="shared" si="38"/>
        <v/>
      </c>
      <c r="DI45" s="256" t="str">
        <f t="shared" si="38"/>
        <v/>
      </c>
      <c r="DJ45" s="256" t="str">
        <f t="shared" si="38"/>
        <v/>
      </c>
      <c r="DK45" s="256" t="str">
        <f t="shared" si="38"/>
        <v/>
      </c>
      <c r="DL45" s="256" t="str">
        <f t="shared" si="38"/>
        <v/>
      </c>
      <c r="DM45" s="256" t="str">
        <f t="shared" si="38"/>
        <v/>
      </c>
      <c r="DN45" s="256" t="str">
        <f t="shared" si="39"/>
        <v/>
      </c>
      <c r="DO45" s="257" t="str">
        <f t="shared" si="39"/>
        <v/>
      </c>
    </row>
    <row r="46" spans="1:123" ht="15" hidden="1" customHeight="1" x14ac:dyDescent="0.3">
      <c r="A46" s="35"/>
      <c r="B46" s="35"/>
      <c r="C46" s="35"/>
      <c r="D46" s="35"/>
      <c r="E46" s="35"/>
      <c r="F46" s="35"/>
      <c r="G46" s="35"/>
      <c r="H46" s="248"/>
      <c r="L46" s="2"/>
      <c r="M46" s="2"/>
      <c r="N46" s="217" t="str">
        <f t="shared" si="24"/>
        <v>직원12</v>
      </c>
      <c r="O46" s="254" t="str">
        <f t="shared" si="25"/>
        <v/>
      </c>
      <c r="P46" s="255" t="str">
        <f t="shared" si="25"/>
        <v/>
      </c>
      <c r="Q46" s="255" t="str">
        <f t="shared" si="25"/>
        <v/>
      </c>
      <c r="R46" s="255" t="str">
        <f t="shared" si="25"/>
        <v/>
      </c>
      <c r="S46" s="255" t="str">
        <f t="shared" si="25"/>
        <v/>
      </c>
      <c r="T46" s="255" t="str">
        <f t="shared" si="25"/>
        <v/>
      </c>
      <c r="U46" s="255" t="str">
        <f t="shared" si="25"/>
        <v/>
      </c>
      <c r="V46" s="256" t="str">
        <f t="shared" si="26"/>
        <v/>
      </c>
      <c r="W46" s="256" t="str">
        <f t="shared" si="27"/>
        <v/>
      </c>
      <c r="X46" s="256" t="str">
        <f t="shared" si="28"/>
        <v/>
      </c>
      <c r="Y46" s="256" t="str">
        <f t="shared" si="29"/>
        <v/>
      </c>
      <c r="Z46" s="256" t="str">
        <f t="shared" si="30"/>
        <v/>
      </c>
      <c r="AA46" s="256" t="str">
        <f t="shared" si="31"/>
        <v/>
      </c>
      <c r="AB46" s="256" t="str">
        <f t="shared" si="32"/>
        <v/>
      </c>
      <c r="AC46" s="256" t="str">
        <f t="shared" si="33"/>
        <v/>
      </c>
      <c r="AD46" s="256" t="str">
        <f t="shared" si="26"/>
        <v/>
      </c>
      <c r="AE46" s="256" t="str">
        <f t="shared" si="26"/>
        <v/>
      </c>
      <c r="AF46" s="256" t="str">
        <f t="shared" si="26"/>
        <v/>
      </c>
      <c r="AG46" s="256" t="str">
        <f t="shared" si="26"/>
        <v/>
      </c>
      <c r="AH46" s="256" t="str">
        <f t="shared" si="26"/>
        <v/>
      </c>
      <c r="AI46" s="256" t="str">
        <f t="shared" si="26"/>
        <v/>
      </c>
      <c r="AJ46" s="256" t="str">
        <f t="shared" si="26"/>
        <v/>
      </c>
      <c r="AK46" s="256" t="str">
        <f t="shared" si="26"/>
        <v/>
      </c>
      <c r="AL46" s="256" t="str">
        <f t="shared" si="34"/>
        <v/>
      </c>
      <c r="AM46" s="256" t="str">
        <f t="shared" si="34"/>
        <v/>
      </c>
      <c r="AN46" s="256" t="str">
        <f t="shared" si="34"/>
        <v/>
      </c>
      <c r="AO46" s="256" t="str">
        <f t="shared" si="34"/>
        <v/>
      </c>
      <c r="AP46" s="256" t="str">
        <f t="shared" si="34"/>
        <v/>
      </c>
      <c r="AQ46" s="256" t="str">
        <f t="shared" si="34"/>
        <v/>
      </c>
      <c r="AR46" s="256" t="str">
        <f t="shared" si="34"/>
        <v/>
      </c>
      <c r="AS46" s="256" t="str">
        <f t="shared" si="34"/>
        <v/>
      </c>
      <c r="AT46" s="256" t="str">
        <f t="shared" si="34"/>
        <v/>
      </c>
      <c r="AU46" s="256" t="str">
        <f t="shared" si="34"/>
        <v/>
      </c>
      <c r="AV46" s="256" t="str">
        <f t="shared" si="34"/>
        <v/>
      </c>
      <c r="AW46" s="256" t="str">
        <f t="shared" si="34"/>
        <v/>
      </c>
      <c r="AX46" s="256" t="str">
        <f t="shared" si="34"/>
        <v/>
      </c>
      <c r="AY46" s="256" t="str">
        <f t="shared" si="34"/>
        <v/>
      </c>
      <c r="AZ46" s="256" t="str">
        <f t="shared" si="34"/>
        <v/>
      </c>
      <c r="BA46" s="256" t="str">
        <f t="shared" si="34"/>
        <v/>
      </c>
      <c r="BB46" s="256" t="str">
        <f t="shared" si="35"/>
        <v/>
      </c>
      <c r="BC46" s="256" t="str">
        <f t="shared" si="35"/>
        <v/>
      </c>
      <c r="BD46" s="256" t="str">
        <f t="shared" si="35"/>
        <v/>
      </c>
      <c r="BE46" s="256" t="str">
        <f t="shared" si="35"/>
        <v/>
      </c>
      <c r="BF46" s="256" t="str">
        <f t="shared" si="35"/>
        <v/>
      </c>
      <c r="BG46" s="256" t="str">
        <f t="shared" si="35"/>
        <v/>
      </c>
      <c r="BH46" s="256" t="str">
        <f t="shared" si="35"/>
        <v/>
      </c>
      <c r="BI46" s="256" t="str">
        <f t="shared" si="35"/>
        <v/>
      </c>
      <c r="BJ46" s="256" t="str">
        <f t="shared" si="35"/>
        <v/>
      </c>
      <c r="BK46" s="256" t="str">
        <f t="shared" si="35"/>
        <v/>
      </c>
      <c r="BL46" s="256" t="str">
        <f t="shared" si="35"/>
        <v/>
      </c>
      <c r="BM46" s="256" t="str">
        <f t="shared" si="35"/>
        <v/>
      </c>
      <c r="BN46" s="256" t="str">
        <f t="shared" si="35"/>
        <v/>
      </c>
      <c r="BO46" s="256" t="str">
        <f t="shared" si="35"/>
        <v/>
      </c>
      <c r="BP46" s="256" t="str">
        <f t="shared" si="35"/>
        <v/>
      </c>
      <c r="BQ46" s="256" t="str">
        <f t="shared" si="35"/>
        <v/>
      </c>
      <c r="BR46" s="256" t="str">
        <f t="shared" si="36"/>
        <v/>
      </c>
      <c r="BS46" s="256" t="str">
        <f t="shared" si="36"/>
        <v/>
      </c>
      <c r="BT46" s="256" t="str">
        <f t="shared" si="36"/>
        <v/>
      </c>
      <c r="BU46" s="256" t="str">
        <f t="shared" si="36"/>
        <v/>
      </c>
      <c r="BV46" s="256" t="str">
        <f t="shared" si="36"/>
        <v/>
      </c>
      <c r="BW46" s="256" t="str">
        <f t="shared" si="36"/>
        <v/>
      </c>
      <c r="BX46" s="256" t="str">
        <f t="shared" si="36"/>
        <v/>
      </c>
      <c r="BY46" s="256" t="str">
        <f t="shared" si="36"/>
        <v/>
      </c>
      <c r="BZ46" s="256" t="str">
        <f t="shared" si="36"/>
        <v/>
      </c>
      <c r="CA46" s="256" t="str">
        <f t="shared" si="36"/>
        <v/>
      </c>
      <c r="CB46" s="256" t="str">
        <f t="shared" si="36"/>
        <v/>
      </c>
      <c r="CC46" s="256" t="str">
        <f t="shared" si="36"/>
        <v/>
      </c>
      <c r="CD46" s="256" t="str">
        <f t="shared" si="36"/>
        <v/>
      </c>
      <c r="CE46" s="256" t="str">
        <f t="shared" si="36"/>
        <v/>
      </c>
      <c r="CF46" s="256" t="str">
        <f t="shared" si="36"/>
        <v/>
      </c>
      <c r="CG46" s="256" t="str">
        <f t="shared" si="36"/>
        <v/>
      </c>
      <c r="CH46" s="256" t="str">
        <f t="shared" si="37"/>
        <v/>
      </c>
      <c r="CI46" s="256" t="str">
        <f t="shared" si="37"/>
        <v/>
      </c>
      <c r="CJ46" s="256" t="str">
        <f t="shared" si="37"/>
        <v/>
      </c>
      <c r="CK46" s="256" t="str">
        <f t="shared" si="37"/>
        <v/>
      </c>
      <c r="CL46" s="256" t="str">
        <f t="shared" si="37"/>
        <v/>
      </c>
      <c r="CM46" s="256" t="str">
        <f t="shared" si="37"/>
        <v/>
      </c>
      <c r="CN46" s="256" t="str">
        <f t="shared" si="37"/>
        <v/>
      </c>
      <c r="CO46" s="256" t="str">
        <f t="shared" si="37"/>
        <v/>
      </c>
      <c r="CP46" s="256" t="str">
        <f t="shared" si="37"/>
        <v/>
      </c>
      <c r="CQ46" s="256" t="str">
        <f t="shared" si="37"/>
        <v/>
      </c>
      <c r="CR46" s="256" t="str">
        <f t="shared" si="37"/>
        <v/>
      </c>
      <c r="CS46" s="256" t="str">
        <f t="shared" si="37"/>
        <v/>
      </c>
      <c r="CT46" s="256" t="str">
        <f t="shared" si="37"/>
        <v/>
      </c>
      <c r="CU46" s="256" t="str">
        <f t="shared" si="37"/>
        <v/>
      </c>
      <c r="CV46" s="256" t="str">
        <f t="shared" si="37"/>
        <v/>
      </c>
      <c r="CW46" s="256" t="str">
        <f t="shared" si="37"/>
        <v/>
      </c>
      <c r="CX46" s="256" t="str">
        <f t="shared" si="38"/>
        <v/>
      </c>
      <c r="CY46" s="256" t="str">
        <f t="shared" si="38"/>
        <v/>
      </c>
      <c r="CZ46" s="256" t="str">
        <f t="shared" si="38"/>
        <v/>
      </c>
      <c r="DA46" s="256" t="str">
        <f t="shared" si="38"/>
        <v/>
      </c>
      <c r="DB46" s="256" t="str">
        <f t="shared" si="38"/>
        <v/>
      </c>
      <c r="DC46" s="256" t="str">
        <f t="shared" si="38"/>
        <v/>
      </c>
      <c r="DD46" s="256" t="str">
        <f t="shared" si="38"/>
        <v/>
      </c>
      <c r="DE46" s="256" t="str">
        <f t="shared" si="38"/>
        <v/>
      </c>
      <c r="DF46" s="256" t="str">
        <f t="shared" si="38"/>
        <v/>
      </c>
      <c r="DG46" s="256" t="str">
        <f t="shared" si="38"/>
        <v/>
      </c>
      <c r="DH46" s="256" t="str">
        <f t="shared" si="38"/>
        <v/>
      </c>
      <c r="DI46" s="256" t="str">
        <f t="shared" si="38"/>
        <v/>
      </c>
      <c r="DJ46" s="256" t="str">
        <f t="shared" si="38"/>
        <v/>
      </c>
      <c r="DK46" s="256" t="str">
        <f t="shared" si="38"/>
        <v/>
      </c>
      <c r="DL46" s="256" t="str">
        <f t="shared" si="38"/>
        <v/>
      </c>
      <c r="DM46" s="256" t="str">
        <f t="shared" si="38"/>
        <v/>
      </c>
      <c r="DN46" s="256" t="str">
        <f t="shared" si="39"/>
        <v/>
      </c>
      <c r="DO46" s="257" t="str">
        <f t="shared" si="39"/>
        <v/>
      </c>
    </row>
    <row r="47" spans="1:123" ht="15" hidden="1" customHeight="1" x14ac:dyDescent="0.3">
      <c r="A47" s="35"/>
      <c r="B47" s="35"/>
      <c r="C47" s="35"/>
      <c r="D47" s="35"/>
      <c r="E47" s="35"/>
      <c r="F47" s="35"/>
      <c r="G47" s="35"/>
      <c r="H47" s="248"/>
      <c r="L47" s="2"/>
      <c r="M47" s="2"/>
      <c r="N47" s="217" t="str">
        <f t="shared" si="24"/>
        <v>직원13</v>
      </c>
      <c r="O47" s="254" t="str">
        <f t="shared" si="25"/>
        <v/>
      </c>
      <c r="P47" s="255" t="str">
        <f t="shared" si="25"/>
        <v/>
      </c>
      <c r="Q47" s="255" t="str">
        <f t="shared" si="25"/>
        <v/>
      </c>
      <c r="R47" s="255" t="str">
        <f t="shared" si="25"/>
        <v/>
      </c>
      <c r="S47" s="255" t="str">
        <f t="shared" si="25"/>
        <v/>
      </c>
      <c r="T47" s="255" t="str">
        <f t="shared" si="25"/>
        <v/>
      </c>
      <c r="U47" s="255" t="str">
        <f t="shared" si="25"/>
        <v/>
      </c>
      <c r="V47" s="256" t="str">
        <f t="shared" si="26"/>
        <v/>
      </c>
      <c r="W47" s="256" t="str">
        <f t="shared" si="27"/>
        <v/>
      </c>
      <c r="X47" s="256" t="str">
        <f t="shared" si="28"/>
        <v/>
      </c>
      <c r="Y47" s="256" t="str">
        <f t="shared" si="29"/>
        <v/>
      </c>
      <c r="Z47" s="256" t="str">
        <f t="shared" si="30"/>
        <v/>
      </c>
      <c r="AA47" s="256" t="str">
        <f t="shared" si="31"/>
        <v/>
      </c>
      <c r="AB47" s="256" t="str">
        <f t="shared" si="32"/>
        <v/>
      </c>
      <c r="AC47" s="256" t="str">
        <f t="shared" si="33"/>
        <v/>
      </c>
      <c r="AD47" s="256" t="str">
        <f t="shared" si="26"/>
        <v/>
      </c>
      <c r="AE47" s="256" t="str">
        <f t="shared" si="26"/>
        <v/>
      </c>
      <c r="AF47" s="256" t="str">
        <f t="shared" si="26"/>
        <v/>
      </c>
      <c r="AG47" s="256" t="str">
        <f t="shared" si="26"/>
        <v/>
      </c>
      <c r="AH47" s="256" t="str">
        <f t="shared" si="26"/>
        <v/>
      </c>
      <c r="AI47" s="256" t="str">
        <f t="shared" si="26"/>
        <v/>
      </c>
      <c r="AJ47" s="256" t="str">
        <f t="shared" si="26"/>
        <v/>
      </c>
      <c r="AK47" s="256" t="str">
        <f t="shared" si="26"/>
        <v/>
      </c>
      <c r="AL47" s="256" t="str">
        <f t="shared" si="34"/>
        <v/>
      </c>
      <c r="AM47" s="256" t="str">
        <f t="shared" si="34"/>
        <v/>
      </c>
      <c r="AN47" s="256" t="str">
        <f t="shared" si="34"/>
        <v/>
      </c>
      <c r="AO47" s="256" t="str">
        <f t="shared" si="34"/>
        <v/>
      </c>
      <c r="AP47" s="256" t="str">
        <f t="shared" si="34"/>
        <v/>
      </c>
      <c r="AQ47" s="256" t="str">
        <f t="shared" si="34"/>
        <v/>
      </c>
      <c r="AR47" s="256" t="str">
        <f t="shared" si="34"/>
        <v/>
      </c>
      <c r="AS47" s="256" t="str">
        <f t="shared" si="34"/>
        <v/>
      </c>
      <c r="AT47" s="256" t="str">
        <f t="shared" si="34"/>
        <v/>
      </c>
      <c r="AU47" s="256" t="str">
        <f t="shared" si="34"/>
        <v/>
      </c>
      <c r="AV47" s="256" t="str">
        <f t="shared" si="34"/>
        <v/>
      </c>
      <c r="AW47" s="256" t="str">
        <f t="shared" si="34"/>
        <v/>
      </c>
      <c r="AX47" s="256" t="str">
        <f t="shared" si="34"/>
        <v/>
      </c>
      <c r="AY47" s="256" t="str">
        <f t="shared" si="34"/>
        <v/>
      </c>
      <c r="AZ47" s="256" t="str">
        <f t="shared" si="34"/>
        <v/>
      </c>
      <c r="BA47" s="256" t="str">
        <f t="shared" si="34"/>
        <v/>
      </c>
      <c r="BB47" s="256" t="str">
        <f t="shared" si="35"/>
        <v/>
      </c>
      <c r="BC47" s="256" t="str">
        <f t="shared" si="35"/>
        <v/>
      </c>
      <c r="BD47" s="256" t="str">
        <f t="shared" si="35"/>
        <v/>
      </c>
      <c r="BE47" s="256" t="str">
        <f t="shared" si="35"/>
        <v/>
      </c>
      <c r="BF47" s="256" t="str">
        <f t="shared" si="35"/>
        <v/>
      </c>
      <c r="BG47" s="256" t="str">
        <f t="shared" si="35"/>
        <v/>
      </c>
      <c r="BH47" s="256" t="str">
        <f t="shared" si="35"/>
        <v/>
      </c>
      <c r="BI47" s="256" t="str">
        <f t="shared" si="35"/>
        <v/>
      </c>
      <c r="BJ47" s="256" t="str">
        <f t="shared" si="35"/>
        <v/>
      </c>
      <c r="BK47" s="256" t="str">
        <f t="shared" si="35"/>
        <v/>
      </c>
      <c r="BL47" s="256" t="str">
        <f t="shared" si="35"/>
        <v/>
      </c>
      <c r="BM47" s="256" t="str">
        <f t="shared" si="35"/>
        <v/>
      </c>
      <c r="BN47" s="256" t="str">
        <f t="shared" si="35"/>
        <v/>
      </c>
      <c r="BO47" s="256" t="str">
        <f t="shared" si="35"/>
        <v/>
      </c>
      <c r="BP47" s="256" t="str">
        <f t="shared" si="35"/>
        <v/>
      </c>
      <c r="BQ47" s="256" t="str">
        <f t="shared" si="35"/>
        <v/>
      </c>
      <c r="BR47" s="256" t="str">
        <f t="shared" si="36"/>
        <v/>
      </c>
      <c r="BS47" s="256" t="str">
        <f t="shared" si="36"/>
        <v/>
      </c>
      <c r="BT47" s="256" t="str">
        <f t="shared" si="36"/>
        <v/>
      </c>
      <c r="BU47" s="256" t="str">
        <f t="shared" si="36"/>
        <v/>
      </c>
      <c r="BV47" s="256" t="str">
        <f t="shared" si="36"/>
        <v/>
      </c>
      <c r="BW47" s="256" t="str">
        <f t="shared" si="36"/>
        <v/>
      </c>
      <c r="BX47" s="256" t="str">
        <f t="shared" si="36"/>
        <v/>
      </c>
      <c r="BY47" s="256" t="str">
        <f t="shared" si="36"/>
        <v/>
      </c>
      <c r="BZ47" s="256" t="str">
        <f t="shared" si="36"/>
        <v/>
      </c>
      <c r="CA47" s="256" t="str">
        <f t="shared" si="36"/>
        <v/>
      </c>
      <c r="CB47" s="256" t="str">
        <f t="shared" si="36"/>
        <v/>
      </c>
      <c r="CC47" s="256" t="str">
        <f t="shared" si="36"/>
        <v/>
      </c>
      <c r="CD47" s="256" t="str">
        <f t="shared" si="36"/>
        <v/>
      </c>
      <c r="CE47" s="256" t="str">
        <f t="shared" si="36"/>
        <v/>
      </c>
      <c r="CF47" s="256" t="str">
        <f t="shared" si="36"/>
        <v/>
      </c>
      <c r="CG47" s="256" t="str">
        <f t="shared" si="36"/>
        <v/>
      </c>
      <c r="CH47" s="256" t="str">
        <f t="shared" si="37"/>
        <v/>
      </c>
      <c r="CI47" s="256" t="str">
        <f t="shared" si="37"/>
        <v/>
      </c>
      <c r="CJ47" s="256" t="str">
        <f t="shared" si="37"/>
        <v/>
      </c>
      <c r="CK47" s="256" t="str">
        <f t="shared" si="37"/>
        <v/>
      </c>
      <c r="CL47" s="256" t="str">
        <f t="shared" si="37"/>
        <v/>
      </c>
      <c r="CM47" s="256" t="str">
        <f t="shared" si="37"/>
        <v/>
      </c>
      <c r="CN47" s="256" t="str">
        <f t="shared" si="37"/>
        <v/>
      </c>
      <c r="CO47" s="256" t="str">
        <f t="shared" si="37"/>
        <v/>
      </c>
      <c r="CP47" s="256" t="str">
        <f t="shared" si="37"/>
        <v/>
      </c>
      <c r="CQ47" s="256" t="str">
        <f t="shared" si="37"/>
        <v/>
      </c>
      <c r="CR47" s="256" t="str">
        <f t="shared" si="37"/>
        <v/>
      </c>
      <c r="CS47" s="256" t="str">
        <f t="shared" si="37"/>
        <v/>
      </c>
      <c r="CT47" s="256" t="str">
        <f t="shared" si="37"/>
        <v/>
      </c>
      <c r="CU47" s="256" t="str">
        <f t="shared" si="37"/>
        <v/>
      </c>
      <c r="CV47" s="256" t="str">
        <f t="shared" si="37"/>
        <v/>
      </c>
      <c r="CW47" s="256" t="str">
        <f t="shared" si="37"/>
        <v/>
      </c>
      <c r="CX47" s="256" t="str">
        <f t="shared" si="38"/>
        <v/>
      </c>
      <c r="CY47" s="256" t="str">
        <f t="shared" si="38"/>
        <v/>
      </c>
      <c r="CZ47" s="256" t="str">
        <f t="shared" si="38"/>
        <v/>
      </c>
      <c r="DA47" s="256" t="str">
        <f t="shared" si="38"/>
        <v/>
      </c>
      <c r="DB47" s="256" t="str">
        <f t="shared" si="38"/>
        <v/>
      </c>
      <c r="DC47" s="256" t="str">
        <f t="shared" si="38"/>
        <v/>
      </c>
      <c r="DD47" s="256" t="str">
        <f t="shared" si="38"/>
        <v/>
      </c>
      <c r="DE47" s="256" t="str">
        <f t="shared" si="38"/>
        <v/>
      </c>
      <c r="DF47" s="256" t="str">
        <f t="shared" si="38"/>
        <v/>
      </c>
      <c r="DG47" s="256" t="str">
        <f t="shared" si="38"/>
        <v/>
      </c>
      <c r="DH47" s="256" t="str">
        <f t="shared" si="38"/>
        <v/>
      </c>
      <c r="DI47" s="256" t="str">
        <f t="shared" si="38"/>
        <v/>
      </c>
      <c r="DJ47" s="256" t="str">
        <f t="shared" si="38"/>
        <v/>
      </c>
      <c r="DK47" s="256" t="str">
        <f t="shared" si="38"/>
        <v/>
      </c>
      <c r="DL47" s="256" t="str">
        <f t="shared" si="38"/>
        <v/>
      </c>
      <c r="DM47" s="256" t="str">
        <f t="shared" si="38"/>
        <v/>
      </c>
      <c r="DN47" s="256" t="str">
        <f t="shared" si="39"/>
        <v/>
      </c>
      <c r="DO47" s="257" t="str">
        <f t="shared" si="39"/>
        <v/>
      </c>
    </row>
    <row r="48" spans="1:123" ht="15" hidden="1" customHeight="1" x14ac:dyDescent="0.3">
      <c r="A48" s="35"/>
      <c r="B48" s="35"/>
      <c r="C48" s="35"/>
      <c r="D48" s="35"/>
      <c r="E48" s="35"/>
      <c r="F48" s="35"/>
      <c r="G48" s="35"/>
      <c r="H48" s="248"/>
      <c r="L48" s="2"/>
      <c r="M48" s="2"/>
      <c r="N48" s="217" t="str">
        <f t="shared" si="24"/>
        <v>직원14</v>
      </c>
      <c r="O48" s="254" t="str">
        <f t="shared" si="25"/>
        <v/>
      </c>
      <c r="P48" s="255" t="str">
        <f t="shared" si="25"/>
        <v/>
      </c>
      <c r="Q48" s="255" t="str">
        <f t="shared" si="25"/>
        <v/>
      </c>
      <c r="R48" s="255" t="str">
        <f t="shared" si="25"/>
        <v/>
      </c>
      <c r="S48" s="255" t="str">
        <f t="shared" si="25"/>
        <v/>
      </c>
      <c r="T48" s="255" t="str">
        <f t="shared" si="25"/>
        <v/>
      </c>
      <c r="U48" s="255" t="str">
        <f t="shared" si="25"/>
        <v/>
      </c>
      <c r="V48" s="256" t="str">
        <f t="shared" si="26"/>
        <v/>
      </c>
      <c r="W48" s="256" t="str">
        <f t="shared" si="27"/>
        <v/>
      </c>
      <c r="X48" s="256" t="str">
        <f t="shared" si="28"/>
        <v/>
      </c>
      <c r="Y48" s="256" t="str">
        <f t="shared" si="29"/>
        <v/>
      </c>
      <c r="Z48" s="256" t="str">
        <f t="shared" si="30"/>
        <v/>
      </c>
      <c r="AA48" s="256" t="str">
        <f t="shared" si="31"/>
        <v/>
      </c>
      <c r="AB48" s="256" t="str">
        <f t="shared" si="32"/>
        <v/>
      </c>
      <c r="AC48" s="256" t="str">
        <f t="shared" si="33"/>
        <v/>
      </c>
      <c r="AD48" s="256" t="str">
        <f t="shared" si="26"/>
        <v/>
      </c>
      <c r="AE48" s="256" t="str">
        <f t="shared" si="26"/>
        <v/>
      </c>
      <c r="AF48" s="256" t="str">
        <f t="shared" si="26"/>
        <v/>
      </c>
      <c r="AG48" s="256" t="str">
        <f t="shared" si="26"/>
        <v/>
      </c>
      <c r="AH48" s="256" t="str">
        <f t="shared" si="26"/>
        <v/>
      </c>
      <c r="AI48" s="256" t="str">
        <f t="shared" si="26"/>
        <v/>
      </c>
      <c r="AJ48" s="256" t="str">
        <f t="shared" si="26"/>
        <v/>
      </c>
      <c r="AK48" s="256" t="str">
        <f t="shared" si="26"/>
        <v/>
      </c>
      <c r="AL48" s="256" t="str">
        <f t="shared" si="34"/>
        <v/>
      </c>
      <c r="AM48" s="256" t="str">
        <f t="shared" si="34"/>
        <v/>
      </c>
      <c r="AN48" s="256" t="str">
        <f t="shared" si="34"/>
        <v/>
      </c>
      <c r="AO48" s="256" t="str">
        <f t="shared" si="34"/>
        <v/>
      </c>
      <c r="AP48" s="256" t="str">
        <f t="shared" si="34"/>
        <v/>
      </c>
      <c r="AQ48" s="256" t="str">
        <f t="shared" si="34"/>
        <v/>
      </c>
      <c r="AR48" s="256" t="str">
        <f t="shared" si="34"/>
        <v/>
      </c>
      <c r="AS48" s="256" t="str">
        <f t="shared" si="34"/>
        <v/>
      </c>
      <c r="AT48" s="256" t="str">
        <f t="shared" si="34"/>
        <v/>
      </c>
      <c r="AU48" s="256" t="str">
        <f t="shared" si="34"/>
        <v/>
      </c>
      <c r="AV48" s="256" t="str">
        <f t="shared" si="34"/>
        <v/>
      </c>
      <c r="AW48" s="256" t="str">
        <f t="shared" si="34"/>
        <v/>
      </c>
      <c r="AX48" s="256" t="str">
        <f t="shared" si="34"/>
        <v/>
      </c>
      <c r="AY48" s="256" t="str">
        <f t="shared" si="34"/>
        <v/>
      </c>
      <c r="AZ48" s="256" t="str">
        <f t="shared" si="34"/>
        <v/>
      </c>
      <c r="BA48" s="256" t="str">
        <f t="shared" si="34"/>
        <v/>
      </c>
      <c r="BB48" s="256" t="str">
        <f t="shared" si="35"/>
        <v/>
      </c>
      <c r="BC48" s="256" t="str">
        <f t="shared" si="35"/>
        <v/>
      </c>
      <c r="BD48" s="256" t="str">
        <f t="shared" si="35"/>
        <v/>
      </c>
      <c r="BE48" s="256" t="str">
        <f t="shared" si="35"/>
        <v/>
      </c>
      <c r="BF48" s="256" t="str">
        <f t="shared" si="35"/>
        <v/>
      </c>
      <c r="BG48" s="256" t="str">
        <f t="shared" si="35"/>
        <v/>
      </c>
      <c r="BH48" s="256" t="str">
        <f t="shared" si="35"/>
        <v/>
      </c>
      <c r="BI48" s="256" t="str">
        <f t="shared" si="35"/>
        <v/>
      </c>
      <c r="BJ48" s="256" t="str">
        <f t="shared" si="35"/>
        <v/>
      </c>
      <c r="BK48" s="256" t="str">
        <f t="shared" si="35"/>
        <v/>
      </c>
      <c r="BL48" s="256" t="str">
        <f t="shared" si="35"/>
        <v/>
      </c>
      <c r="BM48" s="256" t="str">
        <f t="shared" si="35"/>
        <v/>
      </c>
      <c r="BN48" s="256" t="str">
        <f t="shared" si="35"/>
        <v/>
      </c>
      <c r="BO48" s="256" t="str">
        <f t="shared" si="35"/>
        <v/>
      </c>
      <c r="BP48" s="256" t="str">
        <f t="shared" si="35"/>
        <v/>
      </c>
      <c r="BQ48" s="256" t="str">
        <f t="shared" si="35"/>
        <v/>
      </c>
      <c r="BR48" s="256" t="str">
        <f t="shared" si="36"/>
        <v/>
      </c>
      <c r="BS48" s="256" t="str">
        <f t="shared" si="36"/>
        <v/>
      </c>
      <c r="BT48" s="256" t="str">
        <f t="shared" si="36"/>
        <v/>
      </c>
      <c r="BU48" s="256" t="str">
        <f t="shared" si="36"/>
        <v/>
      </c>
      <c r="BV48" s="256" t="str">
        <f t="shared" si="36"/>
        <v/>
      </c>
      <c r="BW48" s="256" t="str">
        <f t="shared" si="36"/>
        <v/>
      </c>
      <c r="BX48" s="256" t="str">
        <f t="shared" si="36"/>
        <v/>
      </c>
      <c r="BY48" s="256" t="str">
        <f t="shared" si="36"/>
        <v/>
      </c>
      <c r="BZ48" s="256" t="str">
        <f t="shared" si="36"/>
        <v/>
      </c>
      <c r="CA48" s="256" t="str">
        <f t="shared" si="36"/>
        <v/>
      </c>
      <c r="CB48" s="256" t="str">
        <f t="shared" si="36"/>
        <v/>
      </c>
      <c r="CC48" s="256" t="str">
        <f t="shared" si="36"/>
        <v/>
      </c>
      <c r="CD48" s="256" t="str">
        <f t="shared" si="36"/>
        <v/>
      </c>
      <c r="CE48" s="256" t="str">
        <f t="shared" si="36"/>
        <v/>
      </c>
      <c r="CF48" s="256" t="str">
        <f t="shared" si="36"/>
        <v/>
      </c>
      <c r="CG48" s="256" t="str">
        <f t="shared" si="36"/>
        <v/>
      </c>
      <c r="CH48" s="256" t="str">
        <f t="shared" si="37"/>
        <v/>
      </c>
      <c r="CI48" s="256" t="str">
        <f t="shared" si="37"/>
        <v/>
      </c>
      <c r="CJ48" s="256" t="str">
        <f t="shared" si="37"/>
        <v/>
      </c>
      <c r="CK48" s="256" t="str">
        <f t="shared" si="37"/>
        <v/>
      </c>
      <c r="CL48" s="256" t="str">
        <f t="shared" si="37"/>
        <v/>
      </c>
      <c r="CM48" s="256" t="str">
        <f t="shared" si="37"/>
        <v/>
      </c>
      <c r="CN48" s="256" t="str">
        <f t="shared" si="37"/>
        <v/>
      </c>
      <c r="CO48" s="256" t="str">
        <f t="shared" si="37"/>
        <v/>
      </c>
      <c r="CP48" s="256" t="str">
        <f t="shared" si="37"/>
        <v/>
      </c>
      <c r="CQ48" s="256" t="str">
        <f t="shared" si="37"/>
        <v/>
      </c>
      <c r="CR48" s="256" t="str">
        <f t="shared" si="37"/>
        <v/>
      </c>
      <c r="CS48" s="256" t="str">
        <f t="shared" si="37"/>
        <v/>
      </c>
      <c r="CT48" s="256" t="str">
        <f t="shared" si="37"/>
        <v/>
      </c>
      <c r="CU48" s="256" t="str">
        <f t="shared" si="37"/>
        <v/>
      </c>
      <c r="CV48" s="256" t="str">
        <f t="shared" si="37"/>
        <v/>
      </c>
      <c r="CW48" s="256" t="str">
        <f t="shared" si="37"/>
        <v/>
      </c>
      <c r="CX48" s="256" t="str">
        <f t="shared" si="38"/>
        <v/>
      </c>
      <c r="CY48" s="256" t="str">
        <f t="shared" si="38"/>
        <v/>
      </c>
      <c r="CZ48" s="256" t="str">
        <f t="shared" si="38"/>
        <v/>
      </c>
      <c r="DA48" s="256" t="str">
        <f t="shared" si="38"/>
        <v/>
      </c>
      <c r="DB48" s="256" t="str">
        <f t="shared" si="38"/>
        <v/>
      </c>
      <c r="DC48" s="256" t="str">
        <f t="shared" si="38"/>
        <v/>
      </c>
      <c r="DD48" s="256" t="str">
        <f t="shared" si="38"/>
        <v/>
      </c>
      <c r="DE48" s="256" t="str">
        <f t="shared" si="38"/>
        <v/>
      </c>
      <c r="DF48" s="256" t="str">
        <f t="shared" si="38"/>
        <v/>
      </c>
      <c r="DG48" s="256" t="str">
        <f t="shared" si="38"/>
        <v/>
      </c>
      <c r="DH48" s="256" t="str">
        <f t="shared" si="38"/>
        <v/>
      </c>
      <c r="DI48" s="256" t="str">
        <f t="shared" si="38"/>
        <v/>
      </c>
      <c r="DJ48" s="256" t="str">
        <f t="shared" si="38"/>
        <v/>
      </c>
      <c r="DK48" s="256" t="str">
        <f t="shared" si="38"/>
        <v/>
      </c>
      <c r="DL48" s="256" t="str">
        <f t="shared" si="38"/>
        <v/>
      </c>
      <c r="DM48" s="256" t="str">
        <f t="shared" si="38"/>
        <v/>
      </c>
      <c r="DN48" s="256" t="str">
        <f t="shared" si="39"/>
        <v/>
      </c>
      <c r="DO48" s="257" t="str">
        <f t="shared" si="39"/>
        <v/>
      </c>
    </row>
    <row r="49" spans="1:119" ht="15" hidden="1" customHeight="1" x14ac:dyDescent="0.3">
      <c r="A49" s="35"/>
      <c r="B49" s="35"/>
      <c r="C49" s="35"/>
      <c r="D49" s="35"/>
      <c r="E49" s="35"/>
      <c r="F49" s="35"/>
      <c r="G49" s="35"/>
      <c r="H49" s="248"/>
      <c r="L49" s="2"/>
      <c r="M49" s="2"/>
      <c r="N49" s="225" t="str">
        <f t="shared" si="24"/>
        <v>직원15</v>
      </c>
      <c r="O49" s="258" t="str">
        <f t="shared" si="25"/>
        <v/>
      </c>
      <c r="P49" s="259" t="str">
        <f t="shared" si="25"/>
        <v/>
      </c>
      <c r="Q49" s="259" t="str">
        <f t="shared" si="25"/>
        <v/>
      </c>
      <c r="R49" s="259" t="str">
        <f t="shared" si="25"/>
        <v/>
      </c>
      <c r="S49" s="259" t="str">
        <f t="shared" si="25"/>
        <v/>
      </c>
      <c r="T49" s="259" t="str">
        <f t="shared" si="25"/>
        <v/>
      </c>
      <c r="U49" s="259" t="str">
        <f t="shared" si="25"/>
        <v/>
      </c>
      <c r="V49" s="260" t="str">
        <f t="shared" si="26"/>
        <v/>
      </c>
      <c r="W49" s="260" t="str">
        <f t="shared" si="27"/>
        <v/>
      </c>
      <c r="X49" s="260" t="str">
        <f t="shared" si="28"/>
        <v/>
      </c>
      <c r="Y49" s="260" t="str">
        <f t="shared" si="29"/>
        <v/>
      </c>
      <c r="Z49" s="260" t="str">
        <f t="shared" si="30"/>
        <v/>
      </c>
      <c r="AA49" s="260" t="str">
        <f t="shared" si="31"/>
        <v/>
      </c>
      <c r="AB49" s="260" t="str">
        <f t="shared" si="32"/>
        <v/>
      </c>
      <c r="AC49" s="260" t="str">
        <f t="shared" si="33"/>
        <v/>
      </c>
      <c r="AD49" s="260" t="str">
        <f t="shared" si="26"/>
        <v/>
      </c>
      <c r="AE49" s="260" t="str">
        <f t="shared" si="26"/>
        <v/>
      </c>
      <c r="AF49" s="260" t="str">
        <f t="shared" si="26"/>
        <v/>
      </c>
      <c r="AG49" s="260" t="str">
        <f t="shared" si="26"/>
        <v/>
      </c>
      <c r="AH49" s="260" t="str">
        <f t="shared" si="26"/>
        <v/>
      </c>
      <c r="AI49" s="260" t="str">
        <f t="shared" si="26"/>
        <v/>
      </c>
      <c r="AJ49" s="260" t="str">
        <f t="shared" si="26"/>
        <v/>
      </c>
      <c r="AK49" s="260" t="str">
        <f t="shared" si="26"/>
        <v/>
      </c>
      <c r="AL49" s="260" t="str">
        <f t="shared" si="34"/>
        <v/>
      </c>
      <c r="AM49" s="260" t="str">
        <f t="shared" si="34"/>
        <v/>
      </c>
      <c r="AN49" s="260" t="str">
        <f t="shared" si="34"/>
        <v/>
      </c>
      <c r="AO49" s="260" t="str">
        <f t="shared" si="34"/>
        <v/>
      </c>
      <c r="AP49" s="260" t="str">
        <f t="shared" si="34"/>
        <v/>
      </c>
      <c r="AQ49" s="260" t="str">
        <f t="shared" si="34"/>
        <v/>
      </c>
      <c r="AR49" s="260" t="str">
        <f t="shared" si="34"/>
        <v/>
      </c>
      <c r="AS49" s="260" t="str">
        <f t="shared" si="34"/>
        <v/>
      </c>
      <c r="AT49" s="260" t="str">
        <f t="shared" si="34"/>
        <v/>
      </c>
      <c r="AU49" s="260" t="str">
        <f t="shared" si="34"/>
        <v/>
      </c>
      <c r="AV49" s="260" t="str">
        <f t="shared" si="34"/>
        <v/>
      </c>
      <c r="AW49" s="260" t="str">
        <f t="shared" si="34"/>
        <v/>
      </c>
      <c r="AX49" s="260" t="str">
        <f t="shared" si="34"/>
        <v/>
      </c>
      <c r="AY49" s="260" t="str">
        <f t="shared" si="34"/>
        <v/>
      </c>
      <c r="AZ49" s="260" t="str">
        <f t="shared" si="34"/>
        <v/>
      </c>
      <c r="BA49" s="260" t="str">
        <f t="shared" si="34"/>
        <v/>
      </c>
      <c r="BB49" s="260" t="str">
        <f t="shared" si="35"/>
        <v/>
      </c>
      <c r="BC49" s="260" t="str">
        <f t="shared" si="35"/>
        <v/>
      </c>
      <c r="BD49" s="260" t="str">
        <f t="shared" si="35"/>
        <v/>
      </c>
      <c r="BE49" s="260" t="str">
        <f t="shared" si="35"/>
        <v/>
      </c>
      <c r="BF49" s="260" t="str">
        <f t="shared" si="35"/>
        <v/>
      </c>
      <c r="BG49" s="260" t="str">
        <f t="shared" si="35"/>
        <v/>
      </c>
      <c r="BH49" s="260" t="str">
        <f t="shared" si="35"/>
        <v/>
      </c>
      <c r="BI49" s="260" t="str">
        <f t="shared" si="35"/>
        <v/>
      </c>
      <c r="BJ49" s="260" t="str">
        <f t="shared" si="35"/>
        <v/>
      </c>
      <c r="BK49" s="260" t="str">
        <f t="shared" si="35"/>
        <v/>
      </c>
      <c r="BL49" s="260" t="str">
        <f t="shared" si="35"/>
        <v/>
      </c>
      <c r="BM49" s="260" t="str">
        <f t="shared" si="35"/>
        <v/>
      </c>
      <c r="BN49" s="260" t="str">
        <f t="shared" si="35"/>
        <v/>
      </c>
      <c r="BO49" s="260" t="str">
        <f t="shared" si="35"/>
        <v/>
      </c>
      <c r="BP49" s="260" t="str">
        <f t="shared" si="35"/>
        <v/>
      </c>
      <c r="BQ49" s="260" t="str">
        <f t="shared" si="35"/>
        <v/>
      </c>
      <c r="BR49" s="260" t="str">
        <f t="shared" si="36"/>
        <v/>
      </c>
      <c r="BS49" s="260" t="str">
        <f t="shared" si="36"/>
        <v/>
      </c>
      <c r="BT49" s="260" t="str">
        <f t="shared" si="36"/>
        <v/>
      </c>
      <c r="BU49" s="260" t="str">
        <f t="shared" si="36"/>
        <v/>
      </c>
      <c r="BV49" s="260" t="str">
        <f t="shared" si="36"/>
        <v/>
      </c>
      <c r="BW49" s="260" t="str">
        <f t="shared" si="36"/>
        <v/>
      </c>
      <c r="BX49" s="260" t="str">
        <f t="shared" si="36"/>
        <v/>
      </c>
      <c r="BY49" s="260" t="str">
        <f t="shared" si="36"/>
        <v/>
      </c>
      <c r="BZ49" s="260" t="str">
        <f t="shared" si="36"/>
        <v/>
      </c>
      <c r="CA49" s="260" t="str">
        <f t="shared" si="36"/>
        <v/>
      </c>
      <c r="CB49" s="260" t="str">
        <f t="shared" si="36"/>
        <v/>
      </c>
      <c r="CC49" s="260" t="str">
        <f t="shared" si="36"/>
        <v/>
      </c>
      <c r="CD49" s="260" t="str">
        <f t="shared" si="36"/>
        <v/>
      </c>
      <c r="CE49" s="260" t="str">
        <f t="shared" si="36"/>
        <v/>
      </c>
      <c r="CF49" s="260" t="str">
        <f t="shared" si="36"/>
        <v/>
      </c>
      <c r="CG49" s="260" t="str">
        <f t="shared" si="36"/>
        <v/>
      </c>
      <c r="CH49" s="260" t="str">
        <f t="shared" si="37"/>
        <v/>
      </c>
      <c r="CI49" s="260" t="str">
        <f t="shared" si="37"/>
        <v/>
      </c>
      <c r="CJ49" s="260" t="str">
        <f t="shared" si="37"/>
        <v/>
      </c>
      <c r="CK49" s="260" t="str">
        <f t="shared" si="37"/>
        <v/>
      </c>
      <c r="CL49" s="260" t="str">
        <f t="shared" si="37"/>
        <v/>
      </c>
      <c r="CM49" s="260" t="str">
        <f t="shared" si="37"/>
        <v/>
      </c>
      <c r="CN49" s="260" t="str">
        <f t="shared" si="37"/>
        <v/>
      </c>
      <c r="CO49" s="260" t="str">
        <f t="shared" si="37"/>
        <v/>
      </c>
      <c r="CP49" s="260" t="str">
        <f t="shared" si="37"/>
        <v/>
      </c>
      <c r="CQ49" s="260" t="str">
        <f t="shared" si="37"/>
        <v/>
      </c>
      <c r="CR49" s="260" t="str">
        <f t="shared" si="37"/>
        <v/>
      </c>
      <c r="CS49" s="260" t="str">
        <f t="shared" si="37"/>
        <v/>
      </c>
      <c r="CT49" s="260" t="str">
        <f t="shared" si="37"/>
        <v/>
      </c>
      <c r="CU49" s="260" t="str">
        <f t="shared" si="37"/>
        <v/>
      </c>
      <c r="CV49" s="260" t="str">
        <f t="shared" si="37"/>
        <v/>
      </c>
      <c r="CW49" s="260" t="str">
        <f t="shared" si="37"/>
        <v/>
      </c>
      <c r="CX49" s="260" t="str">
        <f t="shared" si="38"/>
        <v/>
      </c>
      <c r="CY49" s="260" t="str">
        <f t="shared" si="38"/>
        <v/>
      </c>
      <c r="CZ49" s="260" t="str">
        <f t="shared" si="38"/>
        <v/>
      </c>
      <c r="DA49" s="260" t="str">
        <f t="shared" si="38"/>
        <v/>
      </c>
      <c r="DB49" s="260" t="str">
        <f t="shared" si="38"/>
        <v/>
      </c>
      <c r="DC49" s="260" t="str">
        <f t="shared" si="38"/>
        <v/>
      </c>
      <c r="DD49" s="260" t="str">
        <f t="shared" si="38"/>
        <v/>
      </c>
      <c r="DE49" s="260" t="str">
        <f t="shared" si="38"/>
        <v/>
      </c>
      <c r="DF49" s="260" t="str">
        <f t="shared" si="38"/>
        <v/>
      </c>
      <c r="DG49" s="260" t="str">
        <f t="shared" si="38"/>
        <v/>
      </c>
      <c r="DH49" s="260" t="str">
        <f t="shared" si="38"/>
        <v/>
      </c>
      <c r="DI49" s="260" t="str">
        <f t="shared" si="38"/>
        <v/>
      </c>
      <c r="DJ49" s="260" t="str">
        <f t="shared" si="38"/>
        <v/>
      </c>
      <c r="DK49" s="260" t="str">
        <f t="shared" si="38"/>
        <v/>
      </c>
      <c r="DL49" s="260" t="str">
        <f t="shared" si="38"/>
        <v/>
      </c>
      <c r="DM49" s="260" t="str">
        <f t="shared" si="38"/>
        <v/>
      </c>
      <c r="DN49" s="260" t="str">
        <f t="shared" si="39"/>
        <v/>
      </c>
      <c r="DO49" s="261" t="str">
        <f t="shared" si="39"/>
        <v/>
      </c>
    </row>
    <row r="50" spans="1:119" ht="15" hidden="1" customHeight="1" x14ac:dyDescent="0.3">
      <c r="A50" s="35"/>
      <c r="B50" s="35"/>
      <c r="C50" s="35"/>
      <c r="D50" s="35"/>
      <c r="E50" s="35"/>
      <c r="F50" s="35"/>
      <c r="G50" s="35"/>
      <c r="H50" s="248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</row>
    <row r="51" spans="1:119" ht="15" hidden="1" customHeight="1" x14ac:dyDescent="0.3">
      <c r="A51" s="35"/>
      <c r="B51" s="35"/>
      <c r="C51" s="35"/>
      <c r="D51" s="35"/>
      <c r="E51" s="35"/>
      <c r="F51" s="35"/>
      <c r="G51" s="35"/>
      <c r="H51" s="248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</row>
    <row r="52" spans="1:119" ht="15" hidden="1" customHeight="1" x14ac:dyDescent="0.3">
      <c r="A52" s="35"/>
      <c r="B52" s="35"/>
      <c r="C52" s="35"/>
      <c r="D52" s="35"/>
      <c r="E52" s="35"/>
      <c r="F52" s="35"/>
      <c r="G52" s="35"/>
      <c r="H52" s="248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</row>
    <row r="53" spans="1:119" ht="15" hidden="1" customHeight="1" x14ac:dyDescent="0.3">
      <c r="A53" s="35"/>
      <c r="B53" s="35"/>
      <c r="C53" s="35"/>
      <c r="D53" s="35"/>
      <c r="E53" s="35"/>
      <c r="F53" s="35"/>
      <c r="G53" s="35"/>
      <c r="H53" s="248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</row>
    <row r="54" spans="1:119" ht="15" hidden="1" customHeight="1" x14ac:dyDescent="0.3">
      <c r="A54" s="35"/>
      <c r="B54" s="35"/>
      <c r="C54" s="35"/>
      <c r="D54" s="35"/>
      <c r="E54" s="35"/>
      <c r="F54" s="35"/>
      <c r="G54" s="35"/>
      <c r="H54" s="248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</row>
    <row r="55" spans="1:119" ht="15" hidden="1" customHeight="1" x14ac:dyDescent="0.3">
      <c r="A55" s="35"/>
      <c r="B55" s="35"/>
      <c r="C55" s="35"/>
      <c r="D55" s="35"/>
      <c r="E55" s="35"/>
      <c r="F55" s="35"/>
      <c r="G55" s="35"/>
      <c r="H55" s="248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</row>
    <row r="56" spans="1:119" ht="15" hidden="1" customHeight="1" x14ac:dyDescent="0.3">
      <c r="A56" s="262"/>
      <c r="B56" s="262"/>
      <c r="C56" s="262"/>
      <c r="D56" s="262"/>
      <c r="E56" s="262"/>
      <c r="F56" s="262"/>
      <c r="G56" s="262"/>
      <c r="H56" s="24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</row>
    <row r="57" spans="1:119" ht="15" hidden="1" customHeight="1" x14ac:dyDescent="0.3">
      <c r="A57" s="35"/>
      <c r="B57" s="35"/>
      <c r="C57" s="35"/>
      <c r="D57" s="35"/>
      <c r="E57" s="35"/>
      <c r="F57" s="35"/>
      <c r="G57" s="35"/>
      <c r="H57" s="248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</row>
    <row r="58" spans="1:119" ht="15" hidden="1" customHeight="1" x14ac:dyDescent="0.3">
      <c r="A58" s="35"/>
      <c r="B58" s="35"/>
      <c r="C58" s="35"/>
      <c r="D58" s="35"/>
      <c r="E58" s="35"/>
      <c r="F58" s="35"/>
      <c r="G58" s="35"/>
      <c r="H58" s="248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</row>
    <row r="59" spans="1:119" ht="15" hidden="1" customHeight="1" x14ac:dyDescent="0.3">
      <c r="A59" s="35"/>
      <c r="B59" s="35"/>
      <c r="C59" s="35"/>
      <c r="D59" s="35"/>
      <c r="E59" s="35"/>
      <c r="F59" s="35"/>
      <c r="G59" s="35"/>
      <c r="H59" s="248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</row>
    <row r="60" spans="1:119" ht="15" hidden="1" customHeight="1" x14ac:dyDescent="0.3">
      <c r="A60" s="35"/>
      <c r="B60" s="35"/>
      <c r="C60" s="35"/>
      <c r="D60" s="35"/>
      <c r="E60" s="35"/>
      <c r="F60" s="35"/>
      <c r="G60" s="35"/>
      <c r="H60" s="248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</row>
    <row r="61" spans="1:119" ht="15" hidden="1" customHeight="1" x14ac:dyDescent="0.3">
      <c r="A61" s="35"/>
      <c r="B61" s="35"/>
      <c r="C61" s="35"/>
      <c r="D61" s="35"/>
      <c r="E61" s="35"/>
      <c r="F61" s="35"/>
      <c r="G61" s="35"/>
      <c r="H61" s="248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</row>
    <row r="62" spans="1:119" ht="15" hidden="1" customHeight="1" x14ac:dyDescent="0.3">
      <c r="A62" s="35"/>
      <c r="B62" s="35"/>
      <c r="C62" s="35"/>
      <c r="D62" s="35"/>
      <c r="E62" s="35"/>
      <c r="F62" s="35"/>
      <c r="G62" s="35"/>
      <c r="H62" s="248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</row>
    <row r="63" spans="1:119" ht="15" hidden="1" customHeight="1" x14ac:dyDescent="0.3">
      <c r="A63" s="35"/>
      <c r="B63" s="35"/>
      <c r="C63" s="35"/>
      <c r="D63" s="35"/>
      <c r="E63" s="35"/>
      <c r="F63" s="35"/>
      <c r="G63" s="35"/>
      <c r="H63" s="248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</row>
    <row r="64" spans="1:119" ht="15" hidden="1" customHeight="1" x14ac:dyDescent="0.3">
      <c r="A64" s="35"/>
      <c r="B64" s="35"/>
      <c r="C64" s="35"/>
      <c r="D64" s="35"/>
      <c r="E64" s="35"/>
      <c r="F64" s="35"/>
      <c r="G64" s="35"/>
      <c r="H64" s="248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</row>
    <row r="65" spans="1:72" ht="15" hidden="1" customHeight="1" x14ac:dyDescent="0.3">
      <c r="A65" s="35"/>
      <c r="B65" s="35"/>
      <c r="C65" s="35"/>
      <c r="D65" s="35"/>
      <c r="E65" s="35"/>
      <c r="F65" s="35"/>
      <c r="G65" s="35"/>
      <c r="H65" s="248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</row>
    <row r="66" spans="1:72" ht="15" hidden="1" customHeight="1" x14ac:dyDescent="0.3">
      <c r="A66" s="35"/>
      <c r="B66" s="35"/>
      <c r="C66" s="35"/>
      <c r="D66" s="35"/>
      <c r="E66" s="35"/>
      <c r="F66" s="35"/>
      <c r="G66" s="35"/>
      <c r="H66" s="248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</row>
    <row r="67" spans="1:72" ht="15" hidden="1" customHeight="1" x14ac:dyDescent="0.3">
      <c r="H67" s="248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</row>
    <row r="68" spans="1:72" ht="15" hidden="1" customHeight="1" x14ac:dyDescent="0.3"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</row>
    <row r="69" spans="1:72" ht="15" hidden="1" customHeight="1" x14ac:dyDescent="0.3"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</row>
    <row r="70" spans="1:72" ht="15" hidden="1" customHeight="1" x14ac:dyDescent="0.3"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</row>
    <row r="71" spans="1:72" ht="15" hidden="1" customHeight="1" x14ac:dyDescent="0.3">
      <c r="H71" s="31"/>
      <c r="I71" s="31"/>
      <c r="J71" s="31"/>
      <c r="K71" s="31"/>
      <c r="M71" s="227"/>
      <c r="N71" s="2"/>
      <c r="O71" s="2"/>
      <c r="P71" s="2"/>
      <c r="Q71" s="2"/>
      <c r="R71" s="2"/>
      <c r="S71" s="2"/>
      <c r="T71" s="2"/>
      <c r="U71" s="2"/>
      <c r="V71" s="2"/>
      <c r="W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</row>
    <row r="72" spans="1:72" ht="15" hidden="1" customHeight="1" x14ac:dyDescent="0.3">
      <c r="H72" s="31"/>
      <c r="I72" s="31"/>
      <c r="J72" s="31"/>
      <c r="K72" s="31"/>
      <c r="M72" s="227"/>
      <c r="N72" s="2"/>
      <c r="O72" s="2"/>
      <c r="P72" s="2"/>
      <c r="Q72" s="2"/>
      <c r="R72" s="2"/>
      <c r="S72" s="2"/>
      <c r="T72" s="2"/>
      <c r="U72" s="2"/>
      <c r="V72" s="2"/>
      <c r="W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</row>
    <row r="73" spans="1:72" ht="15" hidden="1" customHeight="1" x14ac:dyDescent="0.3">
      <c r="H73" s="31"/>
      <c r="I73" s="31"/>
      <c r="J73" s="31"/>
      <c r="K73" s="31"/>
      <c r="M73" s="227"/>
      <c r="N73" s="2"/>
      <c r="O73" s="2"/>
      <c r="P73" s="2"/>
      <c r="Q73" s="2"/>
      <c r="R73" s="2"/>
      <c r="S73" s="2"/>
      <c r="T73" s="2"/>
      <c r="U73" s="2"/>
      <c r="V73" s="2"/>
      <c r="W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</row>
    <row r="74" spans="1:72" ht="15" hidden="1" customHeight="1" x14ac:dyDescent="0.3">
      <c r="H74" s="31"/>
      <c r="I74" s="31"/>
      <c r="J74" s="31"/>
      <c r="K74" s="31"/>
      <c r="M74" s="227"/>
      <c r="N74" s="2"/>
      <c r="O74" s="2"/>
      <c r="P74" s="2"/>
      <c r="Q74" s="2"/>
      <c r="R74" s="2"/>
      <c r="S74" s="2"/>
      <c r="T74" s="2"/>
      <c r="U74" s="2"/>
      <c r="V74" s="2"/>
      <c r="W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</row>
    <row r="75" spans="1:72" ht="15" hidden="1" customHeight="1" x14ac:dyDescent="0.3">
      <c r="H75" s="31"/>
      <c r="I75" s="31"/>
      <c r="J75" s="31"/>
      <c r="K75" s="31"/>
      <c r="M75" s="227"/>
      <c r="N75" s="2"/>
      <c r="O75" s="2"/>
      <c r="P75" s="2"/>
      <c r="Q75" s="2"/>
      <c r="R75" s="2"/>
      <c r="S75" s="2"/>
      <c r="T75" s="2"/>
      <c r="U75" s="2"/>
      <c r="V75" s="2"/>
      <c r="W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</row>
    <row r="76" spans="1:72" ht="15" hidden="1" customHeight="1" x14ac:dyDescent="0.3">
      <c r="H76" s="31"/>
      <c r="I76" s="31"/>
      <c r="J76" s="31"/>
      <c r="K76" s="31"/>
      <c r="M76" s="227"/>
      <c r="N76" s="2"/>
      <c r="O76" s="2"/>
      <c r="P76" s="2"/>
      <c r="Q76" s="2"/>
      <c r="R76" s="2"/>
      <c r="S76" s="2"/>
      <c r="T76" s="2"/>
      <c r="U76" s="2"/>
      <c r="V76" s="2"/>
      <c r="W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</row>
    <row r="77" spans="1:72" ht="15" hidden="1" customHeight="1" x14ac:dyDescent="0.3">
      <c r="H77" s="31"/>
      <c r="I77" s="31"/>
      <c r="J77" s="31"/>
      <c r="K77" s="31"/>
      <c r="M77" s="227"/>
      <c r="N77" s="2"/>
      <c r="O77" s="2"/>
      <c r="P77" s="2"/>
      <c r="Q77" s="2"/>
      <c r="R77" s="2"/>
      <c r="S77" s="2"/>
      <c r="T77" s="2"/>
      <c r="U77" s="2"/>
      <c r="V77" s="2"/>
      <c r="W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</row>
    <row r="78" spans="1:72" ht="15" hidden="1" customHeight="1" x14ac:dyDescent="0.3">
      <c r="H78" s="31"/>
      <c r="I78" s="31"/>
      <c r="J78" s="31"/>
      <c r="K78" s="31"/>
      <c r="M78" s="227"/>
      <c r="N78" s="2"/>
      <c r="O78" s="2"/>
      <c r="P78" s="2"/>
      <c r="Q78" s="2"/>
      <c r="R78" s="2"/>
      <c r="S78" s="2"/>
      <c r="T78" s="2"/>
      <c r="U78" s="2"/>
      <c r="V78" s="2"/>
      <c r="W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</row>
    <row r="79" spans="1:72" ht="15" hidden="1" customHeight="1" x14ac:dyDescent="0.3">
      <c r="H79" s="31"/>
      <c r="I79" s="31"/>
      <c r="J79" s="31"/>
      <c r="K79" s="31"/>
      <c r="M79" s="227"/>
      <c r="N79" s="2"/>
      <c r="O79" s="2"/>
      <c r="P79" s="2"/>
      <c r="Q79" s="2"/>
      <c r="R79" s="2"/>
      <c r="S79" s="2"/>
      <c r="T79" s="2"/>
      <c r="U79" s="2"/>
      <c r="V79" s="2"/>
      <c r="W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</row>
    <row r="80" spans="1:72" ht="15" hidden="1" customHeight="1" x14ac:dyDescent="0.3">
      <c r="H80" s="31"/>
      <c r="I80" s="31"/>
      <c r="J80" s="31"/>
      <c r="K80" s="31"/>
      <c r="M80" s="227"/>
      <c r="N80" s="2"/>
      <c r="O80" s="2"/>
      <c r="P80" s="2"/>
      <c r="Q80" s="2"/>
      <c r="R80" s="2"/>
      <c r="S80" s="2"/>
      <c r="T80" s="2"/>
      <c r="U80" s="2"/>
      <c r="V80" s="2"/>
      <c r="W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</row>
    <row r="81" spans="8:72" ht="15" hidden="1" customHeight="1" x14ac:dyDescent="0.3">
      <c r="H81" s="31"/>
      <c r="I81" s="31"/>
      <c r="J81" s="31"/>
      <c r="K81" s="31"/>
      <c r="M81" s="227"/>
      <c r="N81" s="2"/>
      <c r="O81" s="2"/>
      <c r="P81" s="2"/>
      <c r="Q81" s="2"/>
      <c r="R81" s="2"/>
      <c r="S81" s="2"/>
      <c r="T81" s="2"/>
      <c r="U81" s="2"/>
      <c r="V81" s="2"/>
      <c r="W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</row>
    <row r="82" spans="8:72" ht="15" hidden="1" customHeight="1" x14ac:dyDescent="0.3">
      <c r="H82" s="31"/>
      <c r="I82" s="31"/>
      <c r="J82" s="31"/>
      <c r="K82" s="31"/>
      <c r="M82" s="227"/>
      <c r="N82" s="2"/>
      <c r="O82" s="2"/>
      <c r="P82" s="2"/>
      <c r="Q82" s="2"/>
      <c r="R82" s="2"/>
      <c r="S82" s="2"/>
      <c r="T82" s="2"/>
      <c r="U82" s="2"/>
      <c r="V82" s="2"/>
      <c r="W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</row>
    <row r="83" spans="8:72" ht="15" hidden="1" customHeight="1" x14ac:dyDescent="0.3">
      <c r="H83" s="31"/>
      <c r="I83" s="31"/>
      <c r="J83" s="31"/>
      <c r="K83" s="31"/>
      <c r="M83" s="227"/>
      <c r="N83" s="2"/>
      <c r="O83" s="2"/>
      <c r="P83" s="2"/>
      <c r="Q83" s="2"/>
      <c r="R83" s="2"/>
      <c r="S83" s="2"/>
      <c r="T83" s="2"/>
      <c r="U83" s="2"/>
      <c r="V83" s="2"/>
      <c r="W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</row>
    <row r="84" spans="8:72" ht="15" hidden="1" customHeight="1" x14ac:dyDescent="0.3">
      <c r="H84" s="31"/>
      <c r="I84" s="31"/>
      <c r="J84" s="31"/>
      <c r="K84" s="31"/>
      <c r="M84" s="227"/>
      <c r="N84" s="2"/>
      <c r="O84" s="2"/>
      <c r="P84" s="2"/>
      <c r="Q84" s="2"/>
      <c r="R84" s="2"/>
      <c r="S84" s="2"/>
      <c r="T84" s="2"/>
      <c r="U84" s="2"/>
      <c r="V84" s="2"/>
      <c r="W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</row>
    <row r="85" spans="8:72" ht="15" hidden="1" customHeight="1" x14ac:dyDescent="0.3">
      <c r="H85" s="31"/>
      <c r="I85" s="31"/>
      <c r="J85" s="31"/>
      <c r="K85" s="31"/>
      <c r="M85" s="227"/>
      <c r="N85" s="2"/>
      <c r="O85" s="2"/>
      <c r="P85" s="2"/>
      <c r="Q85" s="2"/>
      <c r="R85" s="2"/>
      <c r="S85" s="2"/>
      <c r="T85" s="2"/>
      <c r="U85" s="2"/>
      <c r="V85" s="2"/>
      <c r="W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</row>
    <row r="86" spans="8:72" ht="15" hidden="1" customHeight="1" x14ac:dyDescent="0.3">
      <c r="I86" s="31"/>
      <c r="J86" s="31"/>
      <c r="K86" s="31"/>
      <c r="M86" s="263"/>
      <c r="N86" s="2"/>
      <c r="O86" s="2"/>
      <c r="P86" s="2"/>
      <c r="Q86" s="2"/>
      <c r="R86" s="2"/>
      <c r="S86" s="2"/>
      <c r="T86" s="2"/>
      <c r="U86" s="2"/>
      <c r="V86" s="2"/>
      <c r="W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</row>
    <row r="87" spans="8:72" ht="15" hidden="1" customHeight="1" x14ac:dyDescent="0.3">
      <c r="H87" s="31"/>
      <c r="I87" s="31"/>
      <c r="J87" s="31"/>
      <c r="K87" s="31"/>
      <c r="M87" s="227"/>
      <c r="N87" s="2"/>
      <c r="O87" s="2"/>
      <c r="P87" s="2"/>
      <c r="Q87" s="2"/>
      <c r="R87" s="2"/>
      <c r="S87" s="2"/>
      <c r="T87" s="2"/>
      <c r="U87" s="2"/>
      <c r="V87" s="2"/>
      <c r="W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</row>
    <row r="88" spans="8:72" ht="15" hidden="1" customHeight="1" x14ac:dyDescent="0.3">
      <c r="H88" s="31"/>
      <c r="I88" s="31"/>
      <c r="J88" s="31"/>
      <c r="K88" s="31"/>
      <c r="M88" s="227"/>
      <c r="N88" s="2"/>
      <c r="O88" s="2"/>
      <c r="P88" s="2"/>
      <c r="Q88" s="2"/>
      <c r="R88" s="2"/>
      <c r="S88" s="2"/>
      <c r="T88" s="2"/>
      <c r="U88" s="2"/>
      <c r="V88" s="2"/>
      <c r="W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</row>
    <row r="89" spans="8:72" ht="15" hidden="1" customHeight="1" x14ac:dyDescent="0.3">
      <c r="H89" s="31"/>
      <c r="I89" s="31"/>
      <c r="J89" s="31"/>
      <c r="K89" s="31"/>
      <c r="M89" s="227"/>
      <c r="N89" s="2"/>
      <c r="O89" s="2"/>
      <c r="P89" s="2"/>
      <c r="Q89" s="2"/>
      <c r="R89" s="2"/>
      <c r="S89" s="2"/>
      <c r="T89" s="2"/>
      <c r="U89" s="2"/>
      <c r="V89" s="2"/>
      <c r="W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</row>
    <row r="90" spans="8:72" ht="15" hidden="1" customHeight="1" x14ac:dyDescent="0.3">
      <c r="H90" s="31"/>
      <c r="I90" s="31"/>
      <c r="J90" s="31"/>
      <c r="K90" s="31"/>
      <c r="M90" s="227"/>
      <c r="N90" s="2"/>
      <c r="O90" s="2"/>
      <c r="P90" s="2"/>
      <c r="Q90" s="2"/>
      <c r="R90" s="2"/>
      <c r="S90" s="2"/>
      <c r="T90" s="2"/>
      <c r="U90" s="2"/>
      <c r="V90" s="2"/>
      <c r="W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</row>
    <row r="91" spans="8:72" ht="15" hidden="1" customHeight="1" x14ac:dyDescent="0.3">
      <c r="H91" s="31"/>
      <c r="I91" s="31"/>
      <c r="J91" s="31"/>
      <c r="K91" s="31"/>
      <c r="M91" s="227"/>
      <c r="N91" s="2"/>
      <c r="O91" s="2"/>
      <c r="P91" s="2"/>
      <c r="Q91" s="2"/>
      <c r="R91" s="2"/>
      <c r="S91" s="2"/>
      <c r="T91" s="2"/>
      <c r="U91" s="2"/>
      <c r="V91" s="2"/>
      <c r="W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</row>
    <row r="92" spans="8:72" ht="15" hidden="1" customHeight="1" x14ac:dyDescent="0.3">
      <c r="H92" s="31"/>
      <c r="I92" s="31"/>
      <c r="J92" s="31"/>
      <c r="K92" s="31"/>
      <c r="M92" s="227"/>
      <c r="N92" s="2"/>
      <c r="O92" s="2"/>
      <c r="P92" s="2"/>
      <c r="Q92" s="2"/>
      <c r="R92" s="2"/>
      <c r="S92" s="2"/>
      <c r="T92" s="2"/>
      <c r="U92" s="2"/>
      <c r="V92" s="2"/>
      <c r="W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</row>
    <row r="93" spans="8:72" ht="15" hidden="1" customHeight="1" x14ac:dyDescent="0.3">
      <c r="H93" s="31"/>
      <c r="I93" s="31"/>
      <c r="J93" s="31"/>
      <c r="K93" s="31"/>
      <c r="M93" s="227"/>
      <c r="N93" s="2"/>
      <c r="O93" s="2"/>
      <c r="P93" s="2"/>
      <c r="Q93" s="2"/>
      <c r="R93" s="2"/>
      <c r="S93" s="2"/>
      <c r="T93" s="2"/>
      <c r="U93" s="2"/>
      <c r="V93" s="2"/>
      <c r="W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</row>
    <row r="94" spans="8:72" ht="15" hidden="1" customHeight="1" x14ac:dyDescent="0.3">
      <c r="H94" s="31"/>
      <c r="I94" s="31"/>
      <c r="J94" s="31"/>
      <c r="K94" s="31"/>
      <c r="M94" s="227"/>
      <c r="N94" s="2"/>
      <c r="O94" s="2"/>
      <c r="P94" s="2"/>
      <c r="Q94" s="2"/>
      <c r="R94" s="2"/>
      <c r="S94" s="2"/>
      <c r="T94" s="2"/>
      <c r="U94" s="2"/>
      <c r="V94" s="2"/>
      <c r="W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</row>
    <row r="95" spans="8:72" ht="15" hidden="1" customHeight="1" x14ac:dyDescent="0.3">
      <c r="H95" s="31"/>
      <c r="I95" s="31"/>
      <c r="J95" s="31"/>
      <c r="K95" s="31"/>
      <c r="M95" s="227"/>
      <c r="N95" s="2"/>
      <c r="O95" s="2"/>
      <c r="P95" s="2"/>
      <c r="Q95" s="2"/>
      <c r="R95" s="2"/>
      <c r="S95" s="2"/>
      <c r="T95" s="2"/>
      <c r="U95" s="2"/>
      <c r="V95" s="2"/>
      <c r="W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</row>
    <row r="96" spans="8:72" ht="15" hidden="1" customHeight="1" x14ac:dyDescent="0.3">
      <c r="H96" s="31"/>
      <c r="I96" s="31"/>
      <c r="J96" s="31"/>
      <c r="K96" s="31"/>
      <c r="M96" s="227"/>
      <c r="N96" s="2"/>
      <c r="O96" s="2"/>
      <c r="P96" s="2"/>
      <c r="Q96" s="2"/>
      <c r="R96" s="2"/>
      <c r="S96" s="2"/>
      <c r="T96" s="2"/>
      <c r="U96" s="2"/>
      <c r="V96" s="2"/>
      <c r="W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</row>
    <row r="97" spans="1:97" ht="15" hidden="1" customHeight="1" x14ac:dyDescent="0.3">
      <c r="H97" s="31"/>
      <c r="I97" s="31"/>
      <c r="J97" s="31"/>
      <c r="K97" s="31"/>
      <c r="M97" s="227"/>
      <c r="N97" s="2"/>
      <c r="O97" s="2"/>
      <c r="P97" s="2"/>
      <c r="Q97" s="2"/>
      <c r="R97" s="2"/>
      <c r="S97" s="2"/>
      <c r="T97" s="2"/>
      <c r="U97" s="2"/>
      <c r="V97" s="2"/>
      <c r="W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</row>
    <row r="98" spans="1:97" ht="15" hidden="1" customHeight="1" x14ac:dyDescent="0.3">
      <c r="H98" s="31"/>
      <c r="I98" s="31"/>
      <c r="J98" s="31"/>
      <c r="K98" s="31"/>
      <c r="M98" s="227"/>
      <c r="N98" s="2"/>
      <c r="O98" s="2"/>
      <c r="P98" s="2"/>
      <c r="Q98" s="2"/>
      <c r="R98" s="2"/>
      <c r="S98" s="2"/>
      <c r="T98" s="2"/>
      <c r="U98" s="2"/>
      <c r="V98" s="2"/>
      <c r="W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</row>
    <row r="99" spans="1:97" ht="15" hidden="1" customHeight="1" x14ac:dyDescent="0.3">
      <c r="L99" s="2"/>
      <c r="M99" s="2"/>
      <c r="N99" s="31"/>
      <c r="P99" s="31"/>
      <c r="Q99" s="31"/>
      <c r="R99" s="2"/>
      <c r="S99" s="2"/>
      <c r="T99" s="2"/>
      <c r="U99" s="2"/>
      <c r="V99" s="2"/>
      <c r="W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</row>
    <row r="100" spans="1:97" ht="15" hidden="1" customHeight="1" x14ac:dyDescent="0.3">
      <c r="B100" s="61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</row>
    <row r="101" spans="1:97" ht="15" hidden="1" customHeight="1" x14ac:dyDescent="0.3">
      <c r="L101" s="2"/>
      <c r="M101" s="2"/>
      <c r="N101" s="264">
        <v>2021</v>
      </c>
      <c r="O101" s="265">
        <v>7</v>
      </c>
      <c r="P101" s="266" t="s">
        <v>285</v>
      </c>
      <c r="Q101" s="267" t="s">
        <v>286</v>
      </c>
      <c r="R101" s="2"/>
      <c r="S101" s="2"/>
      <c r="T101" s="2"/>
      <c r="U101" s="2"/>
      <c r="V101" s="2"/>
      <c r="W101" s="2"/>
      <c r="BA101" s="31"/>
      <c r="BB101" s="31"/>
      <c r="BD101" s="31"/>
      <c r="BE101" s="31"/>
      <c r="BF101" s="31"/>
      <c r="BG101" s="31"/>
      <c r="BN101" s="268">
        <f>N101</f>
        <v>2021</v>
      </c>
      <c r="BO101" s="269">
        <f>O101</f>
        <v>7</v>
      </c>
      <c r="BP101" s="270" t="s">
        <v>287</v>
      </c>
      <c r="BQ101" s="193"/>
      <c r="BR101" s="202"/>
      <c r="BS101" s="202"/>
      <c r="BT101" s="202"/>
      <c r="BU101" s="202"/>
      <c r="BV101" s="202"/>
      <c r="BW101" s="202"/>
      <c r="BX101" s="202"/>
      <c r="BY101" s="202"/>
      <c r="BZ101" s="202"/>
      <c r="CA101" s="202"/>
      <c r="CB101" s="202"/>
      <c r="CC101" s="202"/>
      <c r="CD101" s="202"/>
      <c r="CE101" s="202"/>
      <c r="CF101" s="202"/>
      <c r="CG101" s="202"/>
      <c r="CH101" s="202"/>
      <c r="CI101" s="202"/>
      <c r="CJ101" s="202"/>
      <c r="CK101" s="202"/>
      <c r="CL101" s="202"/>
      <c r="CM101" s="193"/>
      <c r="CN101" s="193"/>
      <c r="CO101" s="193"/>
      <c r="CP101" s="193"/>
      <c r="CQ101" s="193"/>
      <c r="CR101" s="193"/>
      <c r="CS101" s="193"/>
    </row>
    <row r="102" spans="1:97" ht="15" hidden="1" customHeight="1" x14ac:dyDescent="0.3">
      <c r="L102" s="2"/>
      <c r="M102" s="2"/>
      <c r="N102" s="264"/>
      <c r="O102" s="271"/>
      <c r="P102" s="272"/>
      <c r="Q102" s="272"/>
      <c r="R102" s="272"/>
      <c r="S102" s="272"/>
      <c r="T102" s="272"/>
      <c r="U102" s="272"/>
      <c r="V102" s="272"/>
      <c r="W102" s="272"/>
      <c r="X102" s="272"/>
      <c r="Y102" s="272"/>
      <c r="Z102" s="272"/>
      <c r="AA102" s="272"/>
      <c r="AB102" s="272"/>
      <c r="AC102" s="272"/>
      <c r="AD102" s="272"/>
      <c r="AE102" s="272"/>
      <c r="AF102" s="272"/>
      <c r="AG102" s="272"/>
      <c r="AH102" s="272"/>
      <c r="AI102" s="272"/>
      <c r="AJ102" s="272"/>
      <c r="AK102" s="272"/>
      <c r="AL102" s="272"/>
      <c r="AM102" s="272"/>
      <c r="AN102" s="272"/>
      <c r="AO102" s="272"/>
      <c r="AP102" s="272"/>
      <c r="AQ102" s="273">
        <v>29</v>
      </c>
      <c r="AR102" s="273">
        <v>30</v>
      </c>
      <c r="AS102" s="273">
        <v>31</v>
      </c>
      <c r="BA102" s="31"/>
      <c r="BB102" s="31"/>
      <c r="BD102" s="31"/>
      <c r="BE102" s="31"/>
      <c r="BF102" s="31"/>
      <c r="BG102" s="31"/>
      <c r="BN102" s="193"/>
      <c r="BO102" s="271"/>
      <c r="BP102" s="272"/>
      <c r="BQ102" s="272"/>
      <c r="BR102" s="272"/>
      <c r="BS102" s="272"/>
      <c r="BT102" s="272"/>
      <c r="BU102" s="272"/>
      <c r="BV102" s="272"/>
      <c r="BW102" s="272"/>
      <c r="BX102" s="272"/>
      <c r="BY102" s="272"/>
      <c r="BZ102" s="272"/>
      <c r="CA102" s="272"/>
      <c r="CB102" s="272"/>
      <c r="CC102" s="272"/>
      <c r="CD102" s="272"/>
      <c r="CE102" s="272"/>
      <c r="CF102" s="272"/>
      <c r="CG102" s="272"/>
      <c r="CH102" s="272"/>
      <c r="CI102" s="272"/>
      <c r="CJ102" s="272"/>
      <c r="CK102" s="272"/>
      <c r="CL102" s="272"/>
      <c r="CM102" s="272"/>
      <c r="CN102" s="272"/>
      <c r="CO102" s="272"/>
      <c r="CP102" s="272"/>
      <c r="CQ102" s="273">
        <v>29</v>
      </c>
      <c r="CR102" s="273">
        <v>30</v>
      </c>
      <c r="CS102" s="273">
        <v>31</v>
      </c>
    </row>
    <row r="103" spans="1:97" ht="15" hidden="1" customHeight="1" x14ac:dyDescent="0.3">
      <c r="A103" s="35"/>
      <c r="B103" s="35"/>
      <c r="C103" s="35"/>
      <c r="D103" s="35"/>
      <c r="E103" s="35"/>
      <c r="F103" s="35"/>
      <c r="G103" s="35"/>
      <c r="K103" s="35"/>
      <c r="L103" s="2"/>
      <c r="M103" s="2"/>
      <c r="N103" s="2"/>
      <c r="O103" s="2">
        <f t="shared" ref="O103:AS103" si="40">MOD(O104,$N$6*7)</f>
        <v>68</v>
      </c>
      <c r="P103" s="2">
        <f t="shared" si="40"/>
        <v>69</v>
      </c>
      <c r="Q103" s="2">
        <f t="shared" si="40"/>
        <v>70</v>
      </c>
      <c r="R103" s="2">
        <f t="shared" si="40"/>
        <v>71</v>
      </c>
      <c r="S103" s="2">
        <f t="shared" si="40"/>
        <v>72</v>
      </c>
      <c r="T103" s="2">
        <f t="shared" si="40"/>
        <v>73</v>
      </c>
      <c r="U103" s="2">
        <f t="shared" si="40"/>
        <v>74</v>
      </c>
      <c r="V103" s="2">
        <f t="shared" si="40"/>
        <v>75</v>
      </c>
      <c r="W103" s="2">
        <f t="shared" si="40"/>
        <v>76</v>
      </c>
      <c r="X103" s="2">
        <f t="shared" si="40"/>
        <v>77</v>
      </c>
      <c r="Y103" s="2">
        <f t="shared" si="40"/>
        <v>78</v>
      </c>
      <c r="Z103" s="2">
        <f t="shared" si="40"/>
        <v>79</v>
      </c>
      <c r="AA103" s="2">
        <f t="shared" si="40"/>
        <v>80</v>
      </c>
      <c r="AB103" s="2">
        <f t="shared" si="40"/>
        <v>81</v>
      </c>
      <c r="AC103" s="2">
        <f t="shared" si="40"/>
        <v>82</v>
      </c>
      <c r="AD103" s="2">
        <f t="shared" si="40"/>
        <v>83</v>
      </c>
      <c r="AE103" s="2">
        <f t="shared" si="40"/>
        <v>84</v>
      </c>
      <c r="AF103" s="2">
        <f t="shared" si="40"/>
        <v>85</v>
      </c>
      <c r="AG103" s="2">
        <f t="shared" si="40"/>
        <v>86</v>
      </c>
      <c r="AH103" s="2">
        <f t="shared" si="40"/>
        <v>87</v>
      </c>
      <c r="AI103" s="2">
        <f t="shared" si="40"/>
        <v>88</v>
      </c>
      <c r="AJ103" s="2">
        <f t="shared" si="40"/>
        <v>89</v>
      </c>
      <c r="AK103" s="2">
        <f t="shared" si="40"/>
        <v>90</v>
      </c>
      <c r="AL103" s="2">
        <f t="shared" si="40"/>
        <v>91</v>
      </c>
      <c r="AM103" s="2">
        <f t="shared" si="40"/>
        <v>92</v>
      </c>
      <c r="AN103" s="2">
        <f t="shared" si="40"/>
        <v>93</v>
      </c>
      <c r="AO103" s="2">
        <f t="shared" si="40"/>
        <v>94</v>
      </c>
      <c r="AP103" s="2">
        <f t="shared" si="40"/>
        <v>95</v>
      </c>
      <c r="AQ103" s="2">
        <f t="shared" si="40"/>
        <v>96</v>
      </c>
      <c r="AR103" s="2">
        <f t="shared" si="40"/>
        <v>97</v>
      </c>
      <c r="AS103" s="2">
        <f t="shared" si="40"/>
        <v>98</v>
      </c>
      <c r="BN103" s="193"/>
      <c r="BO103" s="202">
        <f t="shared" ref="BO103:CS103" si="41">MOD(BO104,$N$6*7)</f>
        <v>68</v>
      </c>
      <c r="BP103" s="202">
        <f t="shared" si="41"/>
        <v>69</v>
      </c>
      <c r="BQ103" s="202">
        <f t="shared" si="41"/>
        <v>70</v>
      </c>
      <c r="BR103" s="202">
        <f t="shared" si="41"/>
        <v>71</v>
      </c>
      <c r="BS103" s="202">
        <f t="shared" si="41"/>
        <v>72</v>
      </c>
      <c r="BT103" s="202">
        <f t="shared" si="41"/>
        <v>73</v>
      </c>
      <c r="BU103" s="202">
        <f t="shared" si="41"/>
        <v>74</v>
      </c>
      <c r="BV103" s="202">
        <f t="shared" si="41"/>
        <v>75</v>
      </c>
      <c r="BW103" s="202">
        <f t="shared" si="41"/>
        <v>76</v>
      </c>
      <c r="BX103" s="202">
        <f t="shared" si="41"/>
        <v>77</v>
      </c>
      <c r="BY103" s="202">
        <f t="shared" si="41"/>
        <v>78</v>
      </c>
      <c r="BZ103" s="202">
        <f t="shared" si="41"/>
        <v>79</v>
      </c>
      <c r="CA103" s="202">
        <f t="shared" si="41"/>
        <v>80</v>
      </c>
      <c r="CB103" s="202">
        <f t="shared" si="41"/>
        <v>81</v>
      </c>
      <c r="CC103" s="202">
        <f t="shared" si="41"/>
        <v>82</v>
      </c>
      <c r="CD103" s="202">
        <f t="shared" si="41"/>
        <v>83</v>
      </c>
      <c r="CE103" s="202">
        <f t="shared" si="41"/>
        <v>84</v>
      </c>
      <c r="CF103" s="202">
        <f t="shared" si="41"/>
        <v>85</v>
      </c>
      <c r="CG103" s="202">
        <f t="shared" si="41"/>
        <v>86</v>
      </c>
      <c r="CH103" s="202">
        <f t="shared" si="41"/>
        <v>87</v>
      </c>
      <c r="CI103" s="202">
        <f t="shared" si="41"/>
        <v>88</v>
      </c>
      <c r="CJ103" s="202">
        <f t="shared" si="41"/>
        <v>89</v>
      </c>
      <c r="CK103" s="202">
        <f t="shared" si="41"/>
        <v>90</v>
      </c>
      <c r="CL103" s="202">
        <f t="shared" si="41"/>
        <v>91</v>
      </c>
      <c r="CM103" s="202">
        <f t="shared" si="41"/>
        <v>92</v>
      </c>
      <c r="CN103" s="202">
        <f t="shared" si="41"/>
        <v>93</v>
      </c>
      <c r="CO103" s="202">
        <f t="shared" si="41"/>
        <v>94</v>
      </c>
      <c r="CP103" s="202">
        <f t="shared" si="41"/>
        <v>95</v>
      </c>
      <c r="CQ103" s="202">
        <f t="shared" si="41"/>
        <v>96</v>
      </c>
      <c r="CR103" s="202">
        <f t="shared" si="41"/>
        <v>97</v>
      </c>
      <c r="CS103" s="202">
        <f t="shared" si="41"/>
        <v>98</v>
      </c>
    </row>
    <row r="104" spans="1:97" ht="15" hidden="1" customHeight="1" x14ac:dyDescent="0.3">
      <c r="M104" s="227"/>
      <c r="N104" s="239" t="s">
        <v>288</v>
      </c>
      <c r="O104" s="274">
        <f>DATE(N101,O101,1)</f>
        <v>44378</v>
      </c>
      <c r="P104" s="275">
        <f>O104+1</f>
        <v>44379</v>
      </c>
      <c r="Q104" s="275">
        <f t="shared" ref="Q104:AP104" si="42">P104+1</f>
        <v>44380</v>
      </c>
      <c r="R104" s="275">
        <f t="shared" si="42"/>
        <v>44381</v>
      </c>
      <c r="S104" s="275">
        <f t="shared" si="42"/>
        <v>44382</v>
      </c>
      <c r="T104" s="275">
        <f t="shared" si="42"/>
        <v>44383</v>
      </c>
      <c r="U104" s="275">
        <f t="shared" si="42"/>
        <v>44384</v>
      </c>
      <c r="V104" s="275">
        <f t="shared" si="42"/>
        <v>44385</v>
      </c>
      <c r="W104" s="275">
        <f>V104+1</f>
        <v>44386</v>
      </c>
      <c r="X104" s="275">
        <f t="shared" si="42"/>
        <v>44387</v>
      </c>
      <c r="Y104" s="275">
        <f t="shared" si="42"/>
        <v>44388</v>
      </c>
      <c r="Z104" s="275">
        <f t="shared" si="42"/>
        <v>44389</v>
      </c>
      <c r="AA104" s="275">
        <f t="shared" si="42"/>
        <v>44390</v>
      </c>
      <c r="AB104" s="275">
        <f t="shared" si="42"/>
        <v>44391</v>
      </c>
      <c r="AC104" s="275">
        <f t="shared" si="42"/>
        <v>44392</v>
      </c>
      <c r="AD104" s="275">
        <f t="shared" si="42"/>
        <v>44393</v>
      </c>
      <c r="AE104" s="275">
        <f t="shared" si="42"/>
        <v>44394</v>
      </c>
      <c r="AF104" s="275">
        <f t="shared" si="42"/>
        <v>44395</v>
      </c>
      <c r="AG104" s="275">
        <f t="shared" si="42"/>
        <v>44396</v>
      </c>
      <c r="AH104" s="275">
        <f t="shared" si="42"/>
        <v>44397</v>
      </c>
      <c r="AI104" s="275">
        <f t="shared" si="42"/>
        <v>44398</v>
      </c>
      <c r="AJ104" s="275">
        <f t="shared" si="42"/>
        <v>44399</v>
      </c>
      <c r="AK104" s="275">
        <f t="shared" si="42"/>
        <v>44400</v>
      </c>
      <c r="AL104" s="275">
        <f t="shared" si="42"/>
        <v>44401</v>
      </c>
      <c r="AM104" s="275">
        <f t="shared" si="42"/>
        <v>44402</v>
      </c>
      <c r="AN104" s="275">
        <f t="shared" si="42"/>
        <v>44403</v>
      </c>
      <c r="AO104" s="275">
        <f t="shared" si="42"/>
        <v>44404</v>
      </c>
      <c r="AP104" s="275">
        <f t="shared" si="42"/>
        <v>44405</v>
      </c>
      <c r="AQ104" s="275">
        <f>IF(MONTH(DATE($N$101,$O$101,AQ102))&lt;&gt;$O$101,"",DATE($N$101,$O$101,AQ102))</f>
        <v>44406</v>
      </c>
      <c r="AR104" s="275">
        <f>IF(MONTH(DATE($N$101,$O$101,AR102))&lt;&gt;$O$101,"",DATE($N$101,$O$101,AR102))</f>
        <v>44407</v>
      </c>
      <c r="AS104" s="276">
        <f>IF(MONTH(DATE($N$101,$O$101,AS102))&lt;&gt;$O$101,"",DATE($N$101,$O$101,AS102))</f>
        <v>44408</v>
      </c>
      <c r="BN104" s="277" t="s">
        <v>288</v>
      </c>
      <c r="BO104" s="278">
        <f>DATE(N101,O101,1)</f>
        <v>44378</v>
      </c>
      <c r="BP104" s="279">
        <f>BO104+1</f>
        <v>44379</v>
      </c>
      <c r="BQ104" s="279">
        <f t="shared" ref="BQ104:CP104" si="43">BP104+1</f>
        <v>44380</v>
      </c>
      <c r="BR104" s="279">
        <f t="shared" si="43"/>
        <v>44381</v>
      </c>
      <c r="BS104" s="279">
        <f t="shared" si="43"/>
        <v>44382</v>
      </c>
      <c r="BT104" s="279">
        <f t="shared" si="43"/>
        <v>44383</v>
      </c>
      <c r="BU104" s="279">
        <f t="shared" si="43"/>
        <v>44384</v>
      </c>
      <c r="BV104" s="279">
        <f t="shared" si="43"/>
        <v>44385</v>
      </c>
      <c r="BW104" s="279">
        <f t="shared" si="43"/>
        <v>44386</v>
      </c>
      <c r="BX104" s="279">
        <f t="shared" si="43"/>
        <v>44387</v>
      </c>
      <c r="BY104" s="279">
        <f t="shared" si="43"/>
        <v>44388</v>
      </c>
      <c r="BZ104" s="279">
        <f t="shared" si="43"/>
        <v>44389</v>
      </c>
      <c r="CA104" s="279">
        <f t="shared" si="43"/>
        <v>44390</v>
      </c>
      <c r="CB104" s="279">
        <f t="shared" si="43"/>
        <v>44391</v>
      </c>
      <c r="CC104" s="279">
        <f t="shared" si="43"/>
        <v>44392</v>
      </c>
      <c r="CD104" s="279">
        <f t="shared" si="43"/>
        <v>44393</v>
      </c>
      <c r="CE104" s="279">
        <f t="shared" si="43"/>
        <v>44394</v>
      </c>
      <c r="CF104" s="279">
        <f t="shared" si="43"/>
        <v>44395</v>
      </c>
      <c r="CG104" s="279">
        <f t="shared" si="43"/>
        <v>44396</v>
      </c>
      <c r="CH104" s="279">
        <f t="shared" si="43"/>
        <v>44397</v>
      </c>
      <c r="CI104" s="279">
        <f t="shared" si="43"/>
        <v>44398</v>
      </c>
      <c r="CJ104" s="279">
        <f t="shared" si="43"/>
        <v>44399</v>
      </c>
      <c r="CK104" s="279">
        <f t="shared" si="43"/>
        <v>44400</v>
      </c>
      <c r="CL104" s="279">
        <f t="shared" si="43"/>
        <v>44401</v>
      </c>
      <c r="CM104" s="279">
        <f t="shared" si="43"/>
        <v>44402</v>
      </c>
      <c r="CN104" s="279">
        <f t="shared" si="43"/>
        <v>44403</v>
      </c>
      <c r="CO104" s="279">
        <f t="shared" si="43"/>
        <v>44404</v>
      </c>
      <c r="CP104" s="279">
        <f t="shared" si="43"/>
        <v>44405</v>
      </c>
      <c r="CQ104" s="279">
        <f>IF(MONTH(DATE($N$101,$O$101,CQ102))&lt;&gt;$O$101,"",DATE($N$101,$O$101,CQ102))</f>
        <v>44406</v>
      </c>
      <c r="CR104" s="279">
        <f>IF(MONTH(DATE($N$101,$O$101,CR102))&lt;&gt;$O$101,"",DATE($N$101,$O$101,CR102))</f>
        <v>44407</v>
      </c>
      <c r="CS104" s="280">
        <f>IF(MONTH(DATE($N$101,$O$101,CS102))&lt;&gt;$O$101,"",DATE($N$101,$O$101,CS102))</f>
        <v>44408</v>
      </c>
    </row>
    <row r="105" spans="1:97" ht="15" hidden="1" customHeight="1" x14ac:dyDescent="0.3">
      <c r="M105" s="227"/>
      <c r="N105" s="244" t="s">
        <v>284</v>
      </c>
      <c r="O105" s="245" t="str">
        <f>CHOOSE(WEEKDAY(O104,1),"일","월","화","수","목","금","토")</f>
        <v>목</v>
      </c>
      <c r="P105" s="246" t="str">
        <f t="shared" ref="P105:AS105" si="44">CHOOSE(WEEKDAY(P104,1),"일","월","화","수","목","금","토")</f>
        <v>금</v>
      </c>
      <c r="Q105" s="246" t="str">
        <f t="shared" si="44"/>
        <v>토</v>
      </c>
      <c r="R105" s="246" t="str">
        <f t="shared" si="44"/>
        <v>일</v>
      </c>
      <c r="S105" s="246" t="str">
        <f t="shared" si="44"/>
        <v>월</v>
      </c>
      <c r="T105" s="246" t="str">
        <f t="shared" si="44"/>
        <v>화</v>
      </c>
      <c r="U105" s="246" t="str">
        <f t="shared" si="44"/>
        <v>수</v>
      </c>
      <c r="V105" s="246" t="str">
        <f t="shared" si="44"/>
        <v>목</v>
      </c>
      <c r="W105" s="246" t="str">
        <f t="shared" si="44"/>
        <v>금</v>
      </c>
      <c r="X105" s="246" t="str">
        <f t="shared" si="44"/>
        <v>토</v>
      </c>
      <c r="Y105" s="246" t="str">
        <f t="shared" si="44"/>
        <v>일</v>
      </c>
      <c r="Z105" s="246" t="str">
        <f t="shared" si="44"/>
        <v>월</v>
      </c>
      <c r="AA105" s="246" t="str">
        <f t="shared" si="44"/>
        <v>화</v>
      </c>
      <c r="AB105" s="246" t="str">
        <f t="shared" si="44"/>
        <v>수</v>
      </c>
      <c r="AC105" s="246" t="str">
        <f t="shared" si="44"/>
        <v>목</v>
      </c>
      <c r="AD105" s="246" t="str">
        <f t="shared" si="44"/>
        <v>금</v>
      </c>
      <c r="AE105" s="246" t="str">
        <f t="shared" si="44"/>
        <v>토</v>
      </c>
      <c r="AF105" s="246" t="str">
        <f t="shared" si="44"/>
        <v>일</v>
      </c>
      <c r="AG105" s="246" t="str">
        <f t="shared" si="44"/>
        <v>월</v>
      </c>
      <c r="AH105" s="246" t="str">
        <f t="shared" si="44"/>
        <v>화</v>
      </c>
      <c r="AI105" s="246" t="str">
        <f t="shared" si="44"/>
        <v>수</v>
      </c>
      <c r="AJ105" s="246" t="str">
        <f t="shared" si="44"/>
        <v>목</v>
      </c>
      <c r="AK105" s="246" t="str">
        <f t="shared" si="44"/>
        <v>금</v>
      </c>
      <c r="AL105" s="246" t="str">
        <f t="shared" si="44"/>
        <v>토</v>
      </c>
      <c r="AM105" s="246" t="str">
        <f t="shared" si="44"/>
        <v>일</v>
      </c>
      <c r="AN105" s="246" t="str">
        <f t="shared" si="44"/>
        <v>월</v>
      </c>
      <c r="AO105" s="246" t="str">
        <f t="shared" si="44"/>
        <v>화</v>
      </c>
      <c r="AP105" s="246" t="str">
        <f t="shared" si="44"/>
        <v>수</v>
      </c>
      <c r="AQ105" s="246" t="str">
        <f t="shared" si="44"/>
        <v>목</v>
      </c>
      <c r="AR105" s="246" t="str">
        <f t="shared" si="44"/>
        <v>금</v>
      </c>
      <c r="AS105" s="247" t="str">
        <f t="shared" si="44"/>
        <v>토</v>
      </c>
      <c r="BN105" s="281" t="s">
        <v>284</v>
      </c>
      <c r="BO105" s="282" t="str">
        <f t="shared" ref="BO105:BV105" si="45">O105</f>
        <v>목</v>
      </c>
      <c r="BP105" s="283" t="str">
        <f t="shared" si="45"/>
        <v>금</v>
      </c>
      <c r="BQ105" s="283" t="str">
        <f t="shared" si="45"/>
        <v>토</v>
      </c>
      <c r="BR105" s="283" t="str">
        <f t="shared" si="45"/>
        <v>일</v>
      </c>
      <c r="BS105" s="283" t="str">
        <f t="shared" si="45"/>
        <v>월</v>
      </c>
      <c r="BT105" s="283" t="str">
        <f t="shared" si="45"/>
        <v>화</v>
      </c>
      <c r="BU105" s="283" t="str">
        <f t="shared" si="45"/>
        <v>수</v>
      </c>
      <c r="BV105" s="283" t="str">
        <f t="shared" si="45"/>
        <v>목</v>
      </c>
      <c r="BW105" s="283" t="str">
        <f t="shared" ref="BW105:CS105" si="46">W105</f>
        <v>금</v>
      </c>
      <c r="BX105" s="283" t="str">
        <f t="shared" si="46"/>
        <v>토</v>
      </c>
      <c r="BY105" s="283" t="str">
        <f t="shared" si="46"/>
        <v>일</v>
      </c>
      <c r="BZ105" s="283" t="str">
        <f t="shared" si="46"/>
        <v>월</v>
      </c>
      <c r="CA105" s="283" t="str">
        <f t="shared" si="46"/>
        <v>화</v>
      </c>
      <c r="CB105" s="283" t="str">
        <f t="shared" si="46"/>
        <v>수</v>
      </c>
      <c r="CC105" s="283" t="str">
        <f t="shared" si="46"/>
        <v>목</v>
      </c>
      <c r="CD105" s="283" t="str">
        <f t="shared" si="46"/>
        <v>금</v>
      </c>
      <c r="CE105" s="283" t="str">
        <f t="shared" si="46"/>
        <v>토</v>
      </c>
      <c r="CF105" s="283" t="str">
        <f t="shared" si="46"/>
        <v>일</v>
      </c>
      <c r="CG105" s="283" t="str">
        <f t="shared" si="46"/>
        <v>월</v>
      </c>
      <c r="CH105" s="283" t="str">
        <f t="shared" si="46"/>
        <v>화</v>
      </c>
      <c r="CI105" s="283" t="str">
        <f t="shared" si="46"/>
        <v>수</v>
      </c>
      <c r="CJ105" s="283" t="str">
        <f t="shared" si="46"/>
        <v>목</v>
      </c>
      <c r="CK105" s="283" t="str">
        <f t="shared" si="46"/>
        <v>금</v>
      </c>
      <c r="CL105" s="283" t="str">
        <f t="shared" si="46"/>
        <v>토</v>
      </c>
      <c r="CM105" s="283" t="str">
        <f t="shared" si="46"/>
        <v>일</v>
      </c>
      <c r="CN105" s="283" t="str">
        <f t="shared" si="46"/>
        <v>월</v>
      </c>
      <c r="CO105" s="283" t="str">
        <f t="shared" si="46"/>
        <v>화</v>
      </c>
      <c r="CP105" s="283" t="str">
        <f t="shared" si="46"/>
        <v>수</v>
      </c>
      <c r="CQ105" s="283" t="str">
        <f t="shared" si="46"/>
        <v>목</v>
      </c>
      <c r="CR105" s="283" t="str">
        <f t="shared" si="46"/>
        <v>금</v>
      </c>
      <c r="CS105" s="284" t="str">
        <f t="shared" si="46"/>
        <v>토</v>
      </c>
    </row>
    <row r="106" spans="1:97" ht="15" hidden="1" customHeight="1" x14ac:dyDescent="0.3">
      <c r="M106" s="68">
        <v>4</v>
      </c>
      <c r="N106" s="213" t="str">
        <f t="shared" ref="N106:N120" si="47">N8</f>
        <v>직원1</v>
      </c>
      <c r="O106" s="285" t="str">
        <f t="shared" ref="O106:X120" si="48">HLOOKUP(O$103,$O$32:$DO$49,$M106,0)</f>
        <v/>
      </c>
      <c r="P106" s="286" t="str">
        <f t="shared" si="48"/>
        <v/>
      </c>
      <c r="Q106" s="286" t="str">
        <f t="shared" si="48"/>
        <v/>
      </c>
      <c r="R106" s="286" t="str">
        <f t="shared" si="48"/>
        <v/>
      </c>
      <c r="S106" s="286" t="str">
        <f t="shared" si="48"/>
        <v/>
      </c>
      <c r="T106" s="286" t="str">
        <f t="shared" si="48"/>
        <v/>
      </c>
      <c r="U106" s="286" t="str">
        <f t="shared" si="48"/>
        <v/>
      </c>
      <c r="V106" s="287" t="str">
        <f t="shared" si="48"/>
        <v/>
      </c>
      <c r="W106" s="287" t="str">
        <f t="shared" si="48"/>
        <v/>
      </c>
      <c r="X106" s="287" t="str">
        <f t="shared" si="48"/>
        <v/>
      </c>
      <c r="Y106" s="287" t="str">
        <f t="shared" ref="Y106:AH120" si="49">HLOOKUP(Y$103,$O$32:$DO$49,$M106,0)</f>
        <v/>
      </c>
      <c r="Z106" s="287" t="str">
        <f t="shared" si="49"/>
        <v/>
      </c>
      <c r="AA106" s="287" t="str">
        <f t="shared" si="49"/>
        <v/>
      </c>
      <c r="AB106" s="287" t="str">
        <f t="shared" si="49"/>
        <v/>
      </c>
      <c r="AC106" s="287" t="str">
        <f t="shared" si="49"/>
        <v/>
      </c>
      <c r="AD106" s="287" t="str">
        <f t="shared" si="49"/>
        <v/>
      </c>
      <c r="AE106" s="287" t="str">
        <f t="shared" si="49"/>
        <v/>
      </c>
      <c r="AF106" s="287" t="str">
        <f t="shared" si="49"/>
        <v/>
      </c>
      <c r="AG106" s="287" t="str">
        <f t="shared" si="49"/>
        <v/>
      </c>
      <c r="AH106" s="287" t="str">
        <f t="shared" si="49"/>
        <v/>
      </c>
      <c r="AI106" s="287" t="str">
        <f t="shared" ref="AI106:AS120" si="50">HLOOKUP(AI$103,$O$32:$DO$49,$M106,0)</f>
        <v/>
      </c>
      <c r="AJ106" s="287" t="str">
        <f t="shared" si="50"/>
        <v/>
      </c>
      <c r="AK106" s="287" t="str">
        <f t="shared" si="50"/>
        <v/>
      </c>
      <c r="AL106" s="287" t="str">
        <f t="shared" si="50"/>
        <v/>
      </c>
      <c r="AM106" s="287" t="str">
        <f t="shared" si="50"/>
        <v/>
      </c>
      <c r="AN106" s="287" t="str">
        <f t="shared" si="50"/>
        <v/>
      </c>
      <c r="AO106" s="287" t="str">
        <f t="shared" si="50"/>
        <v/>
      </c>
      <c r="AP106" s="287" t="str">
        <f t="shared" si="50"/>
        <v/>
      </c>
      <c r="AQ106" s="287" t="str">
        <f t="shared" si="50"/>
        <v/>
      </c>
      <c r="AR106" s="287" t="str">
        <f t="shared" si="50"/>
        <v/>
      </c>
      <c r="AS106" s="288" t="str">
        <f t="shared" si="50"/>
        <v/>
      </c>
      <c r="BN106" s="289" t="str">
        <f t="shared" ref="BN106:BN120" si="51">N8</f>
        <v>직원1</v>
      </c>
      <c r="BO106" s="290" t="str">
        <f t="shared" ref="BO106:BO120" si="52">HLOOKUP(O$103,$O$32:$DO$49,$M106,0)</f>
        <v/>
      </c>
      <c r="BP106" s="291" t="str">
        <f t="shared" ref="BP106:BP120" si="53">HLOOKUP(P$103,$O$32:$DO$49,$M106,0)</f>
        <v/>
      </c>
      <c r="BQ106" s="291" t="str">
        <f t="shared" ref="BQ106:BQ120" si="54">HLOOKUP(Q$103,$O$32:$DO$49,$M106,0)</f>
        <v/>
      </c>
      <c r="BR106" s="291" t="str">
        <f t="shared" ref="BR106:BR120" si="55">HLOOKUP(R$103,$O$32:$DO$49,$M106,0)</f>
        <v/>
      </c>
      <c r="BS106" s="291" t="str">
        <f t="shared" ref="BS106:BS120" si="56">HLOOKUP(S$103,$O$32:$DO$49,$M106,0)</f>
        <v/>
      </c>
      <c r="BT106" s="291" t="str">
        <f t="shared" ref="BT106:BT120" si="57">HLOOKUP(T$103,$O$32:$DO$49,$M106,0)</f>
        <v/>
      </c>
      <c r="BU106" s="291" t="str">
        <f t="shared" ref="BU106:BU120" si="58">HLOOKUP(U$103,$O$32:$DO$49,$M106,0)</f>
        <v/>
      </c>
      <c r="BV106" s="292" t="str">
        <f t="shared" ref="BV106:BV120" si="59">HLOOKUP(V$103,$O$32:$DO$49,$M106,0)</f>
        <v/>
      </c>
      <c r="BW106" s="292" t="str">
        <f t="shared" ref="BW106:BW120" si="60">HLOOKUP(W$103,$O$32:$DO$49,$M106,0)</f>
        <v/>
      </c>
      <c r="BX106" s="292" t="str">
        <f t="shared" ref="BX106:BX120" si="61">HLOOKUP(X$103,$O$32:$DO$49,$M106,0)</f>
        <v/>
      </c>
      <c r="BY106" s="292" t="str">
        <f t="shared" ref="BY106:BY120" si="62">HLOOKUP(Y$103,$O$32:$DO$49,$M106,0)</f>
        <v/>
      </c>
      <c r="BZ106" s="292" t="str">
        <f t="shared" ref="BZ106:BZ120" si="63">HLOOKUP(Z$103,$O$32:$DO$49,$M106,0)</f>
        <v/>
      </c>
      <c r="CA106" s="292" t="str">
        <f t="shared" ref="CA106:CA120" si="64">HLOOKUP(AA$103,$O$32:$DO$49,$M106,0)</f>
        <v/>
      </c>
      <c r="CB106" s="292" t="str">
        <f t="shared" ref="CB106:CB120" si="65">HLOOKUP(AB$103,$O$32:$DO$49,$M106,0)</f>
        <v/>
      </c>
      <c r="CC106" s="292" t="str">
        <f t="shared" ref="CC106:CC120" si="66">HLOOKUP(AC$103,$O$32:$DO$49,$M106,0)</f>
        <v/>
      </c>
      <c r="CD106" s="292" t="str">
        <f t="shared" ref="CD106:CD120" si="67">HLOOKUP(AD$103,$O$32:$DO$49,$M106,0)</f>
        <v/>
      </c>
      <c r="CE106" s="292" t="str">
        <f t="shared" ref="CE106:CE120" si="68">HLOOKUP(AE$103,$O$32:$DO$49,$M106,0)</f>
        <v/>
      </c>
      <c r="CF106" s="292" t="str">
        <f t="shared" ref="CF106:CF120" si="69">HLOOKUP(AF$103,$O$32:$DO$49,$M106,0)</f>
        <v/>
      </c>
      <c r="CG106" s="292" t="str">
        <f t="shared" ref="CG106:CG120" si="70">HLOOKUP(AG$103,$O$32:$DO$49,$M106,0)</f>
        <v/>
      </c>
      <c r="CH106" s="292" t="str">
        <f t="shared" ref="CH106:CH120" si="71">HLOOKUP(AH$103,$O$32:$DO$49,$M106,0)</f>
        <v/>
      </c>
      <c r="CI106" s="292" t="str">
        <f t="shared" ref="CI106:CI120" si="72">HLOOKUP(AI$103,$O$32:$DO$49,$M106,0)</f>
        <v/>
      </c>
      <c r="CJ106" s="292" t="str">
        <f t="shared" ref="CJ106:CJ120" si="73">HLOOKUP(AJ$103,$O$32:$DO$49,$M106,0)</f>
        <v/>
      </c>
      <c r="CK106" s="292" t="str">
        <f t="shared" ref="CK106:CK120" si="74">HLOOKUP(AK$103,$O$32:$DO$49,$M106,0)</f>
        <v/>
      </c>
      <c r="CL106" s="292" t="str">
        <f t="shared" ref="CL106:CL120" si="75">HLOOKUP(AL$103,$O$32:$DO$49,$M106,0)</f>
        <v/>
      </c>
      <c r="CM106" s="292" t="str">
        <f t="shared" ref="CM106:CM120" si="76">HLOOKUP(AM$103,$O$32:$DO$49,$M106,0)</f>
        <v/>
      </c>
      <c r="CN106" s="292" t="str">
        <f t="shared" ref="CN106:CN120" si="77">HLOOKUP(AN$103,$O$32:$DO$49,$M106,0)</f>
        <v/>
      </c>
      <c r="CO106" s="292" t="str">
        <f t="shared" ref="CO106:CO120" si="78">HLOOKUP(AO$103,$O$32:$DO$49,$M106,0)</f>
        <v/>
      </c>
      <c r="CP106" s="292" t="str">
        <f t="shared" ref="CP106:CP120" si="79">HLOOKUP(AP$103,$O$32:$DO$49,$M106,0)</f>
        <v/>
      </c>
      <c r="CQ106" s="292" t="str">
        <f t="shared" ref="CQ106:CQ120" si="80">HLOOKUP(AQ$103,$O$32:$DO$49,$M106,0)</f>
        <v/>
      </c>
      <c r="CR106" s="292" t="str">
        <f t="shared" ref="CR106:CR120" si="81">HLOOKUP(AR$103,$O$32:$DO$49,$M106,0)</f>
        <v/>
      </c>
      <c r="CS106" s="293" t="str">
        <f t="shared" ref="CS106:CS120" si="82">HLOOKUP(AS$103,$O$32:$DO$49,$M106,0)</f>
        <v/>
      </c>
    </row>
    <row r="107" spans="1:97" ht="15" hidden="1" customHeight="1" x14ac:dyDescent="0.3">
      <c r="M107" s="68">
        <f>M106+1</f>
        <v>5</v>
      </c>
      <c r="N107" s="217" t="str">
        <f t="shared" si="47"/>
        <v>직원2</v>
      </c>
      <c r="O107" s="294" t="str">
        <f t="shared" si="48"/>
        <v/>
      </c>
      <c r="P107" s="295" t="str">
        <f t="shared" si="48"/>
        <v/>
      </c>
      <c r="Q107" s="295" t="str">
        <f t="shared" si="48"/>
        <v/>
      </c>
      <c r="R107" s="295" t="str">
        <f t="shared" si="48"/>
        <v/>
      </c>
      <c r="S107" s="295" t="str">
        <f t="shared" si="48"/>
        <v/>
      </c>
      <c r="T107" s="295" t="str">
        <f t="shared" si="48"/>
        <v/>
      </c>
      <c r="U107" s="295" t="str">
        <f t="shared" si="48"/>
        <v/>
      </c>
      <c r="V107" s="137" t="str">
        <f t="shared" si="48"/>
        <v/>
      </c>
      <c r="W107" s="137" t="str">
        <f t="shared" si="48"/>
        <v/>
      </c>
      <c r="X107" s="137" t="str">
        <f t="shared" si="48"/>
        <v/>
      </c>
      <c r="Y107" s="137" t="str">
        <f t="shared" si="49"/>
        <v/>
      </c>
      <c r="Z107" s="137" t="str">
        <f t="shared" si="49"/>
        <v/>
      </c>
      <c r="AA107" s="137" t="str">
        <f t="shared" si="49"/>
        <v/>
      </c>
      <c r="AB107" s="137" t="str">
        <f t="shared" si="49"/>
        <v/>
      </c>
      <c r="AC107" s="137" t="str">
        <f t="shared" si="49"/>
        <v/>
      </c>
      <c r="AD107" s="137" t="str">
        <f t="shared" si="49"/>
        <v/>
      </c>
      <c r="AE107" s="137" t="str">
        <f t="shared" si="49"/>
        <v/>
      </c>
      <c r="AF107" s="137" t="str">
        <f t="shared" si="49"/>
        <v/>
      </c>
      <c r="AG107" s="137" t="str">
        <f t="shared" si="49"/>
        <v/>
      </c>
      <c r="AH107" s="137" t="str">
        <f t="shared" si="49"/>
        <v/>
      </c>
      <c r="AI107" s="137" t="str">
        <f t="shared" si="50"/>
        <v/>
      </c>
      <c r="AJ107" s="137" t="str">
        <f t="shared" si="50"/>
        <v/>
      </c>
      <c r="AK107" s="137" t="str">
        <f t="shared" si="50"/>
        <v/>
      </c>
      <c r="AL107" s="137" t="str">
        <f t="shared" si="50"/>
        <v/>
      </c>
      <c r="AM107" s="137" t="str">
        <f t="shared" si="50"/>
        <v/>
      </c>
      <c r="AN107" s="137" t="str">
        <f t="shared" si="50"/>
        <v/>
      </c>
      <c r="AO107" s="137" t="str">
        <f t="shared" si="50"/>
        <v/>
      </c>
      <c r="AP107" s="137" t="str">
        <f t="shared" si="50"/>
        <v/>
      </c>
      <c r="AQ107" s="137" t="str">
        <f t="shared" si="50"/>
        <v/>
      </c>
      <c r="AR107" s="137" t="str">
        <f t="shared" si="50"/>
        <v/>
      </c>
      <c r="AS107" s="138" t="str">
        <f t="shared" si="50"/>
        <v/>
      </c>
      <c r="BN107" s="296" t="str">
        <f t="shared" si="51"/>
        <v>직원2</v>
      </c>
      <c r="BO107" s="297" t="str">
        <f t="shared" si="52"/>
        <v/>
      </c>
      <c r="BP107" s="298" t="str">
        <f t="shared" si="53"/>
        <v/>
      </c>
      <c r="BQ107" s="298" t="str">
        <f t="shared" si="54"/>
        <v/>
      </c>
      <c r="BR107" s="298" t="str">
        <f t="shared" si="55"/>
        <v/>
      </c>
      <c r="BS107" s="298" t="str">
        <f t="shared" si="56"/>
        <v/>
      </c>
      <c r="BT107" s="298" t="str">
        <f t="shared" si="57"/>
        <v/>
      </c>
      <c r="BU107" s="298" t="str">
        <f t="shared" si="58"/>
        <v/>
      </c>
      <c r="BV107" s="299" t="str">
        <f t="shared" si="59"/>
        <v/>
      </c>
      <c r="BW107" s="299" t="str">
        <f t="shared" si="60"/>
        <v/>
      </c>
      <c r="BX107" s="299" t="str">
        <f t="shared" si="61"/>
        <v/>
      </c>
      <c r="BY107" s="299" t="str">
        <f t="shared" si="62"/>
        <v/>
      </c>
      <c r="BZ107" s="299" t="str">
        <f t="shared" si="63"/>
        <v/>
      </c>
      <c r="CA107" s="299" t="str">
        <f t="shared" si="64"/>
        <v/>
      </c>
      <c r="CB107" s="299" t="str">
        <f t="shared" si="65"/>
        <v/>
      </c>
      <c r="CC107" s="299" t="str">
        <f t="shared" si="66"/>
        <v/>
      </c>
      <c r="CD107" s="299" t="str">
        <f t="shared" si="67"/>
        <v/>
      </c>
      <c r="CE107" s="299" t="str">
        <f t="shared" si="68"/>
        <v/>
      </c>
      <c r="CF107" s="299" t="str">
        <f t="shared" si="69"/>
        <v/>
      </c>
      <c r="CG107" s="299" t="str">
        <f t="shared" si="70"/>
        <v/>
      </c>
      <c r="CH107" s="299" t="str">
        <f t="shared" si="71"/>
        <v/>
      </c>
      <c r="CI107" s="299" t="str">
        <f t="shared" si="72"/>
        <v/>
      </c>
      <c r="CJ107" s="299" t="str">
        <f t="shared" si="73"/>
        <v/>
      </c>
      <c r="CK107" s="299" t="str">
        <f t="shared" si="74"/>
        <v/>
      </c>
      <c r="CL107" s="299" t="str">
        <f t="shared" si="75"/>
        <v/>
      </c>
      <c r="CM107" s="299" t="str">
        <f t="shared" si="76"/>
        <v/>
      </c>
      <c r="CN107" s="299" t="str">
        <f t="shared" si="77"/>
        <v/>
      </c>
      <c r="CO107" s="299" t="str">
        <f t="shared" si="78"/>
        <v/>
      </c>
      <c r="CP107" s="299" t="str">
        <f t="shared" si="79"/>
        <v/>
      </c>
      <c r="CQ107" s="299" t="str">
        <f t="shared" si="80"/>
        <v/>
      </c>
      <c r="CR107" s="299" t="str">
        <f t="shared" si="81"/>
        <v/>
      </c>
      <c r="CS107" s="300" t="str">
        <f t="shared" si="82"/>
        <v/>
      </c>
    </row>
    <row r="108" spans="1:97" ht="15" hidden="1" customHeight="1" x14ac:dyDescent="0.3">
      <c r="M108" s="68">
        <f t="shared" ref="M108:M120" si="83">M107+1</f>
        <v>6</v>
      </c>
      <c r="N108" s="217" t="str">
        <f t="shared" si="47"/>
        <v>직원3</v>
      </c>
      <c r="O108" s="294" t="str">
        <f t="shared" si="48"/>
        <v/>
      </c>
      <c r="P108" s="295" t="str">
        <f t="shared" si="48"/>
        <v/>
      </c>
      <c r="Q108" s="295" t="str">
        <f t="shared" si="48"/>
        <v/>
      </c>
      <c r="R108" s="295" t="str">
        <f t="shared" si="48"/>
        <v/>
      </c>
      <c r="S108" s="295" t="str">
        <f t="shared" si="48"/>
        <v/>
      </c>
      <c r="T108" s="295" t="str">
        <f t="shared" si="48"/>
        <v/>
      </c>
      <c r="U108" s="295" t="str">
        <f t="shared" si="48"/>
        <v/>
      </c>
      <c r="V108" s="137" t="str">
        <f t="shared" si="48"/>
        <v/>
      </c>
      <c r="W108" s="137" t="str">
        <f t="shared" si="48"/>
        <v/>
      </c>
      <c r="X108" s="137" t="str">
        <f t="shared" si="48"/>
        <v/>
      </c>
      <c r="Y108" s="137" t="str">
        <f t="shared" si="49"/>
        <v/>
      </c>
      <c r="Z108" s="137" t="str">
        <f t="shared" si="49"/>
        <v/>
      </c>
      <c r="AA108" s="137" t="str">
        <f t="shared" si="49"/>
        <v/>
      </c>
      <c r="AB108" s="137" t="str">
        <f t="shared" si="49"/>
        <v/>
      </c>
      <c r="AC108" s="137" t="str">
        <f t="shared" si="49"/>
        <v/>
      </c>
      <c r="AD108" s="137" t="str">
        <f t="shared" si="49"/>
        <v/>
      </c>
      <c r="AE108" s="137" t="str">
        <f t="shared" si="49"/>
        <v/>
      </c>
      <c r="AF108" s="137" t="str">
        <f t="shared" si="49"/>
        <v/>
      </c>
      <c r="AG108" s="137" t="str">
        <f t="shared" si="49"/>
        <v/>
      </c>
      <c r="AH108" s="137" t="str">
        <f t="shared" si="49"/>
        <v/>
      </c>
      <c r="AI108" s="137" t="str">
        <f t="shared" si="50"/>
        <v/>
      </c>
      <c r="AJ108" s="137" t="str">
        <f t="shared" si="50"/>
        <v/>
      </c>
      <c r="AK108" s="137" t="str">
        <f t="shared" si="50"/>
        <v/>
      </c>
      <c r="AL108" s="137" t="str">
        <f t="shared" si="50"/>
        <v/>
      </c>
      <c r="AM108" s="137" t="str">
        <f t="shared" si="50"/>
        <v/>
      </c>
      <c r="AN108" s="137" t="str">
        <f t="shared" si="50"/>
        <v/>
      </c>
      <c r="AO108" s="137" t="str">
        <f t="shared" si="50"/>
        <v/>
      </c>
      <c r="AP108" s="137" t="str">
        <f t="shared" si="50"/>
        <v/>
      </c>
      <c r="AQ108" s="137" t="str">
        <f t="shared" si="50"/>
        <v/>
      </c>
      <c r="AR108" s="137" t="str">
        <f t="shared" si="50"/>
        <v/>
      </c>
      <c r="AS108" s="138" t="str">
        <f t="shared" si="50"/>
        <v/>
      </c>
      <c r="BN108" s="296" t="str">
        <f t="shared" si="51"/>
        <v>직원3</v>
      </c>
      <c r="BO108" s="297" t="str">
        <f t="shared" si="52"/>
        <v/>
      </c>
      <c r="BP108" s="298" t="str">
        <f t="shared" si="53"/>
        <v/>
      </c>
      <c r="BQ108" s="298" t="str">
        <f t="shared" si="54"/>
        <v/>
      </c>
      <c r="BR108" s="298" t="str">
        <f t="shared" si="55"/>
        <v/>
      </c>
      <c r="BS108" s="298" t="str">
        <f t="shared" si="56"/>
        <v/>
      </c>
      <c r="BT108" s="298" t="str">
        <f t="shared" si="57"/>
        <v/>
      </c>
      <c r="BU108" s="298" t="str">
        <f t="shared" si="58"/>
        <v/>
      </c>
      <c r="BV108" s="299" t="str">
        <f t="shared" si="59"/>
        <v/>
      </c>
      <c r="BW108" s="299" t="str">
        <f t="shared" si="60"/>
        <v/>
      </c>
      <c r="BX108" s="299" t="str">
        <f t="shared" si="61"/>
        <v/>
      </c>
      <c r="BY108" s="299" t="str">
        <f t="shared" si="62"/>
        <v/>
      </c>
      <c r="BZ108" s="299" t="str">
        <f t="shared" si="63"/>
        <v/>
      </c>
      <c r="CA108" s="299" t="str">
        <f t="shared" si="64"/>
        <v/>
      </c>
      <c r="CB108" s="299" t="str">
        <f t="shared" si="65"/>
        <v/>
      </c>
      <c r="CC108" s="299" t="str">
        <f t="shared" si="66"/>
        <v/>
      </c>
      <c r="CD108" s="299" t="str">
        <f t="shared" si="67"/>
        <v/>
      </c>
      <c r="CE108" s="299" t="str">
        <f t="shared" si="68"/>
        <v/>
      </c>
      <c r="CF108" s="299" t="str">
        <f t="shared" si="69"/>
        <v/>
      </c>
      <c r="CG108" s="299" t="str">
        <f t="shared" si="70"/>
        <v/>
      </c>
      <c r="CH108" s="299" t="str">
        <f t="shared" si="71"/>
        <v/>
      </c>
      <c r="CI108" s="299" t="str">
        <f t="shared" si="72"/>
        <v/>
      </c>
      <c r="CJ108" s="299" t="str">
        <f t="shared" si="73"/>
        <v/>
      </c>
      <c r="CK108" s="299" t="str">
        <f t="shared" si="74"/>
        <v/>
      </c>
      <c r="CL108" s="299" t="str">
        <f t="shared" si="75"/>
        <v/>
      </c>
      <c r="CM108" s="299" t="str">
        <f t="shared" si="76"/>
        <v/>
      </c>
      <c r="CN108" s="299" t="str">
        <f t="shared" si="77"/>
        <v/>
      </c>
      <c r="CO108" s="299" t="str">
        <f t="shared" si="78"/>
        <v/>
      </c>
      <c r="CP108" s="299" t="str">
        <f t="shared" si="79"/>
        <v/>
      </c>
      <c r="CQ108" s="299" t="str">
        <f t="shared" si="80"/>
        <v/>
      </c>
      <c r="CR108" s="299" t="str">
        <f t="shared" si="81"/>
        <v/>
      </c>
      <c r="CS108" s="300" t="str">
        <f t="shared" si="82"/>
        <v/>
      </c>
    </row>
    <row r="109" spans="1:97" ht="15" hidden="1" customHeight="1" x14ac:dyDescent="0.3">
      <c r="M109" s="68">
        <f t="shared" si="83"/>
        <v>7</v>
      </c>
      <c r="N109" s="217" t="str">
        <f t="shared" si="47"/>
        <v>직원4</v>
      </c>
      <c r="O109" s="294" t="str">
        <f t="shared" si="48"/>
        <v/>
      </c>
      <c r="P109" s="295" t="str">
        <f t="shared" si="48"/>
        <v/>
      </c>
      <c r="Q109" s="295" t="str">
        <f t="shared" si="48"/>
        <v/>
      </c>
      <c r="R109" s="295" t="str">
        <f t="shared" si="48"/>
        <v/>
      </c>
      <c r="S109" s="295" t="str">
        <f t="shared" si="48"/>
        <v/>
      </c>
      <c r="T109" s="295" t="str">
        <f t="shared" si="48"/>
        <v/>
      </c>
      <c r="U109" s="295" t="str">
        <f t="shared" si="48"/>
        <v/>
      </c>
      <c r="V109" s="137" t="str">
        <f t="shared" si="48"/>
        <v/>
      </c>
      <c r="W109" s="137" t="str">
        <f t="shared" si="48"/>
        <v/>
      </c>
      <c r="X109" s="137" t="str">
        <f t="shared" si="48"/>
        <v/>
      </c>
      <c r="Y109" s="137" t="str">
        <f t="shared" si="49"/>
        <v/>
      </c>
      <c r="Z109" s="137" t="str">
        <f t="shared" si="49"/>
        <v/>
      </c>
      <c r="AA109" s="137" t="str">
        <f t="shared" si="49"/>
        <v/>
      </c>
      <c r="AB109" s="137" t="str">
        <f t="shared" si="49"/>
        <v/>
      </c>
      <c r="AC109" s="137" t="str">
        <f t="shared" si="49"/>
        <v/>
      </c>
      <c r="AD109" s="137" t="str">
        <f t="shared" si="49"/>
        <v/>
      </c>
      <c r="AE109" s="137" t="str">
        <f t="shared" si="49"/>
        <v/>
      </c>
      <c r="AF109" s="137" t="str">
        <f t="shared" si="49"/>
        <v/>
      </c>
      <c r="AG109" s="137" t="str">
        <f t="shared" si="49"/>
        <v/>
      </c>
      <c r="AH109" s="137" t="str">
        <f t="shared" si="49"/>
        <v/>
      </c>
      <c r="AI109" s="137" t="str">
        <f t="shared" si="50"/>
        <v/>
      </c>
      <c r="AJ109" s="137" t="str">
        <f t="shared" si="50"/>
        <v/>
      </c>
      <c r="AK109" s="137" t="str">
        <f t="shared" si="50"/>
        <v/>
      </c>
      <c r="AL109" s="137" t="str">
        <f t="shared" si="50"/>
        <v/>
      </c>
      <c r="AM109" s="137" t="str">
        <f t="shared" si="50"/>
        <v/>
      </c>
      <c r="AN109" s="137" t="str">
        <f t="shared" si="50"/>
        <v/>
      </c>
      <c r="AO109" s="137" t="str">
        <f t="shared" si="50"/>
        <v/>
      </c>
      <c r="AP109" s="137" t="str">
        <f t="shared" si="50"/>
        <v/>
      </c>
      <c r="AQ109" s="137" t="str">
        <f t="shared" si="50"/>
        <v/>
      </c>
      <c r="AR109" s="137" t="str">
        <f t="shared" si="50"/>
        <v/>
      </c>
      <c r="AS109" s="138" t="str">
        <f t="shared" si="50"/>
        <v/>
      </c>
      <c r="BN109" s="296" t="str">
        <f t="shared" si="51"/>
        <v>직원4</v>
      </c>
      <c r="BO109" s="297" t="str">
        <f t="shared" si="52"/>
        <v/>
      </c>
      <c r="BP109" s="298" t="str">
        <f t="shared" si="53"/>
        <v/>
      </c>
      <c r="BQ109" s="298" t="str">
        <f t="shared" si="54"/>
        <v/>
      </c>
      <c r="BR109" s="298" t="str">
        <f t="shared" si="55"/>
        <v/>
      </c>
      <c r="BS109" s="298" t="str">
        <f t="shared" si="56"/>
        <v/>
      </c>
      <c r="BT109" s="298" t="str">
        <f t="shared" si="57"/>
        <v/>
      </c>
      <c r="BU109" s="298" t="str">
        <f t="shared" si="58"/>
        <v/>
      </c>
      <c r="BV109" s="299" t="str">
        <f t="shared" si="59"/>
        <v/>
      </c>
      <c r="BW109" s="299" t="str">
        <f t="shared" si="60"/>
        <v/>
      </c>
      <c r="BX109" s="299" t="str">
        <f t="shared" si="61"/>
        <v/>
      </c>
      <c r="BY109" s="299" t="str">
        <f t="shared" si="62"/>
        <v/>
      </c>
      <c r="BZ109" s="299" t="str">
        <f t="shared" si="63"/>
        <v/>
      </c>
      <c r="CA109" s="299" t="str">
        <f t="shared" si="64"/>
        <v/>
      </c>
      <c r="CB109" s="299" t="str">
        <f t="shared" si="65"/>
        <v/>
      </c>
      <c r="CC109" s="299" t="str">
        <f t="shared" si="66"/>
        <v/>
      </c>
      <c r="CD109" s="299" t="str">
        <f t="shared" si="67"/>
        <v/>
      </c>
      <c r="CE109" s="299" t="str">
        <f t="shared" si="68"/>
        <v/>
      </c>
      <c r="CF109" s="299" t="str">
        <f t="shared" si="69"/>
        <v/>
      </c>
      <c r="CG109" s="299" t="str">
        <f t="shared" si="70"/>
        <v/>
      </c>
      <c r="CH109" s="299" t="str">
        <f t="shared" si="71"/>
        <v/>
      </c>
      <c r="CI109" s="299" t="str">
        <f t="shared" si="72"/>
        <v/>
      </c>
      <c r="CJ109" s="299" t="str">
        <f t="shared" si="73"/>
        <v/>
      </c>
      <c r="CK109" s="299" t="str">
        <f t="shared" si="74"/>
        <v/>
      </c>
      <c r="CL109" s="299" t="str">
        <f t="shared" si="75"/>
        <v/>
      </c>
      <c r="CM109" s="299" t="str">
        <f t="shared" si="76"/>
        <v/>
      </c>
      <c r="CN109" s="299" t="str">
        <f t="shared" si="77"/>
        <v/>
      </c>
      <c r="CO109" s="299" t="str">
        <f t="shared" si="78"/>
        <v/>
      </c>
      <c r="CP109" s="299" t="str">
        <f t="shared" si="79"/>
        <v/>
      </c>
      <c r="CQ109" s="299" t="str">
        <f t="shared" si="80"/>
        <v/>
      </c>
      <c r="CR109" s="299" t="str">
        <f t="shared" si="81"/>
        <v/>
      </c>
      <c r="CS109" s="300" t="str">
        <f t="shared" si="82"/>
        <v/>
      </c>
    </row>
    <row r="110" spans="1:97" ht="15" hidden="1" customHeight="1" x14ac:dyDescent="0.3">
      <c r="H110" s="31"/>
      <c r="I110" s="31"/>
      <c r="J110" s="31"/>
      <c r="K110" s="31"/>
      <c r="M110" s="68">
        <f t="shared" si="83"/>
        <v>8</v>
      </c>
      <c r="N110" s="217" t="str">
        <f t="shared" si="47"/>
        <v>직원5</v>
      </c>
      <c r="O110" s="294" t="str">
        <f t="shared" si="48"/>
        <v/>
      </c>
      <c r="P110" s="295" t="str">
        <f t="shared" si="48"/>
        <v/>
      </c>
      <c r="Q110" s="295" t="str">
        <f t="shared" si="48"/>
        <v/>
      </c>
      <c r="R110" s="295" t="str">
        <f t="shared" si="48"/>
        <v/>
      </c>
      <c r="S110" s="295" t="str">
        <f t="shared" si="48"/>
        <v/>
      </c>
      <c r="T110" s="295" t="str">
        <f t="shared" si="48"/>
        <v/>
      </c>
      <c r="U110" s="295" t="str">
        <f t="shared" si="48"/>
        <v/>
      </c>
      <c r="V110" s="137" t="str">
        <f t="shared" si="48"/>
        <v/>
      </c>
      <c r="W110" s="137" t="str">
        <f t="shared" si="48"/>
        <v/>
      </c>
      <c r="X110" s="137" t="str">
        <f t="shared" si="48"/>
        <v/>
      </c>
      <c r="Y110" s="137" t="str">
        <f t="shared" si="49"/>
        <v/>
      </c>
      <c r="Z110" s="137" t="str">
        <f t="shared" si="49"/>
        <v/>
      </c>
      <c r="AA110" s="137" t="str">
        <f t="shared" si="49"/>
        <v/>
      </c>
      <c r="AB110" s="137" t="str">
        <f t="shared" si="49"/>
        <v/>
      </c>
      <c r="AC110" s="137" t="str">
        <f t="shared" si="49"/>
        <v/>
      </c>
      <c r="AD110" s="137" t="str">
        <f t="shared" si="49"/>
        <v/>
      </c>
      <c r="AE110" s="137" t="str">
        <f t="shared" si="49"/>
        <v/>
      </c>
      <c r="AF110" s="137" t="str">
        <f t="shared" si="49"/>
        <v/>
      </c>
      <c r="AG110" s="137" t="str">
        <f t="shared" si="49"/>
        <v/>
      </c>
      <c r="AH110" s="137" t="str">
        <f t="shared" si="49"/>
        <v/>
      </c>
      <c r="AI110" s="137" t="str">
        <f t="shared" si="50"/>
        <v/>
      </c>
      <c r="AJ110" s="137" t="str">
        <f t="shared" si="50"/>
        <v/>
      </c>
      <c r="AK110" s="137" t="str">
        <f t="shared" si="50"/>
        <v/>
      </c>
      <c r="AL110" s="137" t="str">
        <f t="shared" si="50"/>
        <v/>
      </c>
      <c r="AM110" s="137" t="str">
        <f t="shared" si="50"/>
        <v/>
      </c>
      <c r="AN110" s="137" t="str">
        <f t="shared" si="50"/>
        <v/>
      </c>
      <c r="AO110" s="137" t="str">
        <f t="shared" si="50"/>
        <v/>
      </c>
      <c r="AP110" s="137" t="str">
        <f t="shared" si="50"/>
        <v/>
      </c>
      <c r="AQ110" s="137" t="str">
        <f t="shared" si="50"/>
        <v/>
      </c>
      <c r="AR110" s="137" t="str">
        <f t="shared" si="50"/>
        <v/>
      </c>
      <c r="AS110" s="138" t="str">
        <f t="shared" si="50"/>
        <v/>
      </c>
      <c r="BN110" s="296" t="str">
        <f t="shared" si="51"/>
        <v>직원5</v>
      </c>
      <c r="BO110" s="297" t="str">
        <f t="shared" si="52"/>
        <v/>
      </c>
      <c r="BP110" s="298" t="str">
        <f t="shared" si="53"/>
        <v/>
      </c>
      <c r="BQ110" s="298" t="str">
        <f t="shared" si="54"/>
        <v/>
      </c>
      <c r="BR110" s="298" t="str">
        <f t="shared" si="55"/>
        <v/>
      </c>
      <c r="BS110" s="298" t="str">
        <f t="shared" si="56"/>
        <v/>
      </c>
      <c r="BT110" s="298" t="str">
        <f t="shared" si="57"/>
        <v/>
      </c>
      <c r="BU110" s="298" t="str">
        <f t="shared" si="58"/>
        <v/>
      </c>
      <c r="BV110" s="299" t="str">
        <f t="shared" si="59"/>
        <v/>
      </c>
      <c r="BW110" s="299" t="str">
        <f t="shared" si="60"/>
        <v/>
      </c>
      <c r="BX110" s="299" t="str">
        <f t="shared" si="61"/>
        <v/>
      </c>
      <c r="BY110" s="299" t="str">
        <f t="shared" si="62"/>
        <v/>
      </c>
      <c r="BZ110" s="299" t="str">
        <f t="shared" si="63"/>
        <v/>
      </c>
      <c r="CA110" s="299" t="str">
        <f t="shared" si="64"/>
        <v/>
      </c>
      <c r="CB110" s="299" t="str">
        <f t="shared" si="65"/>
        <v/>
      </c>
      <c r="CC110" s="299" t="str">
        <f t="shared" si="66"/>
        <v/>
      </c>
      <c r="CD110" s="299" t="str">
        <f t="shared" si="67"/>
        <v/>
      </c>
      <c r="CE110" s="299" t="str">
        <f t="shared" si="68"/>
        <v/>
      </c>
      <c r="CF110" s="299" t="str">
        <f t="shared" si="69"/>
        <v/>
      </c>
      <c r="CG110" s="299" t="str">
        <f t="shared" si="70"/>
        <v/>
      </c>
      <c r="CH110" s="299" t="str">
        <f t="shared" si="71"/>
        <v/>
      </c>
      <c r="CI110" s="299" t="str">
        <f t="shared" si="72"/>
        <v/>
      </c>
      <c r="CJ110" s="299" t="str">
        <f t="shared" si="73"/>
        <v/>
      </c>
      <c r="CK110" s="299" t="str">
        <f t="shared" si="74"/>
        <v/>
      </c>
      <c r="CL110" s="299" t="str">
        <f t="shared" si="75"/>
        <v/>
      </c>
      <c r="CM110" s="299" t="str">
        <f t="shared" si="76"/>
        <v/>
      </c>
      <c r="CN110" s="299" t="str">
        <f t="shared" si="77"/>
        <v/>
      </c>
      <c r="CO110" s="299" t="str">
        <f t="shared" si="78"/>
        <v/>
      </c>
      <c r="CP110" s="299" t="str">
        <f t="shared" si="79"/>
        <v/>
      </c>
      <c r="CQ110" s="299" t="str">
        <f t="shared" si="80"/>
        <v/>
      </c>
      <c r="CR110" s="299" t="str">
        <f t="shared" si="81"/>
        <v/>
      </c>
      <c r="CS110" s="300" t="str">
        <f t="shared" si="82"/>
        <v/>
      </c>
    </row>
    <row r="111" spans="1:97" ht="15" hidden="1" customHeight="1" x14ac:dyDescent="0.3">
      <c r="H111" s="31"/>
      <c r="I111" s="31"/>
      <c r="J111" s="31"/>
      <c r="K111" s="31"/>
      <c r="M111" s="68">
        <f t="shared" si="83"/>
        <v>9</v>
      </c>
      <c r="N111" s="217" t="str">
        <f t="shared" si="47"/>
        <v>직원6</v>
      </c>
      <c r="O111" s="294" t="str">
        <f t="shared" si="48"/>
        <v/>
      </c>
      <c r="P111" s="295" t="str">
        <f t="shared" si="48"/>
        <v/>
      </c>
      <c r="Q111" s="295" t="str">
        <f t="shared" si="48"/>
        <v/>
      </c>
      <c r="R111" s="295" t="str">
        <f t="shared" si="48"/>
        <v/>
      </c>
      <c r="S111" s="295" t="str">
        <f t="shared" si="48"/>
        <v/>
      </c>
      <c r="T111" s="295" t="str">
        <f t="shared" si="48"/>
        <v/>
      </c>
      <c r="U111" s="295" t="str">
        <f t="shared" si="48"/>
        <v/>
      </c>
      <c r="V111" s="137" t="str">
        <f t="shared" si="48"/>
        <v/>
      </c>
      <c r="W111" s="137" t="str">
        <f t="shared" si="48"/>
        <v/>
      </c>
      <c r="X111" s="137" t="str">
        <f t="shared" si="48"/>
        <v/>
      </c>
      <c r="Y111" s="137" t="str">
        <f t="shared" si="49"/>
        <v/>
      </c>
      <c r="Z111" s="137" t="str">
        <f t="shared" si="49"/>
        <v/>
      </c>
      <c r="AA111" s="137" t="str">
        <f t="shared" si="49"/>
        <v/>
      </c>
      <c r="AB111" s="137" t="str">
        <f t="shared" si="49"/>
        <v/>
      </c>
      <c r="AC111" s="137" t="str">
        <f t="shared" si="49"/>
        <v/>
      </c>
      <c r="AD111" s="137" t="str">
        <f t="shared" si="49"/>
        <v/>
      </c>
      <c r="AE111" s="137" t="str">
        <f t="shared" si="49"/>
        <v/>
      </c>
      <c r="AF111" s="137" t="str">
        <f t="shared" si="49"/>
        <v/>
      </c>
      <c r="AG111" s="137" t="str">
        <f t="shared" si="49"/>
        <v/>
      </c>
      <c r="AH111" s="137" t="str">
        <f t="shared" si="49"/>
        <v/>
      </c>
      <c r="AI111" s="137" t="str">
        <f t="shared" si="50"/>
        <v/>
      </c>
      <c r="AJ111" s="137" t="str">
        <f t="shared" si="50"/>
        <v/>
      </c>
      <c r="AK111" s="137" t="str">
        <f t="shared" si="50"/>
        <v/>
      </c>
      <c r="AL111" s="137" t="str">
        <f t="shared" si="50"/>
        <v/>
      </c>
      <c r="AM111" s="137" t="str">
        <f t="shared" si="50"/>
        <v/>
      </c>
      <c r="AN111" s="137" t="str">
        <f t="shared" si="50"/>
        <v/>
      </c>
      <c r="AO111" s="137" t="str">
        <f t="shared" si="50"/>
        <v/>
      </c>
      <c r="AP111" s="137" t="str">
        <f t="shared" si="50"/>
        <v/>
      </c>
      <c r="AQ111" s="137" t="str">
        <f t="shared" si="50"/>
        <v/>
      </c>
      <c r="AR111" s="137" t="str">
        <f t="shared" si="50"/>
        <v/>
      </c>
      <c r="AS111" s="138" t="str">
        <f t="shared" si="50"/>
        <v/>
      </c>
      <c r="BN111" s="296" t="str">
        <f t="shared" si="51"/>
        <v>직원6</v>
      </c>
      <c r="BO111" s="297" t="str">
        <f t="shared" si="52"/>
        <v/>
      </c>
      <c r="BP111" s="298" t="str">
        <f t="shared" si="53"/>
        <v/>
      </c>
      <c r="BQ111" s="298" t="str">
        <f t="shared" si="54"/>
        <v/>
      </c>
      <c r="BR111" s="298" t="str">
        <f t="shared" si="55"/>
        <v/>
      </c>
      <c r="BS111" s="298" t="str">
        <f t="shared" si="56"/>
        <v/>
      </c>
      <c r="BT111" s="298" t="str">
        <f t="shared" si="57"/>
        <v/>
      </c>
      <c r="BU111" s="298" t="str">
        <f t="shared" si="58"/>
        <v/>
      </c>
      <c r="BV111" s="299" t="str">
        <f t="shared" si="59"/>
        <v/>
      </c>
      <c r="BW111" s="299" t="str">
        <f t="shared" si="60"/>
        <v/>
      </c>
      <c r="BX111" s="299" t="str">
        <f t="shared" si="61"/>
        <v/>
      </c>
      <c r="BY111" s="299" t="str">
        <f t="shared" si="62"/>
        <v/>
      </c>
      <c r="BZ111" s="299" t="str">
        <f t="shared" si="63"/>
        <v/>
      </c>
      <c r="CA111" s="299" t="str">
        <f t="shared" si="64"/>
        <v/>
      </c>
      <c r="CB111" s="299" t="str">
        <f t="shared" si="65"/>
        <v/>
      </c>
      <c r="CC111" s="299" t="str">
        <f t="shared" si="66"/>
        <v/>
      </c>
      <c r="CD111" s="299" t="str">
        <f t="shared" si="67"/>
        <v/>
      </c>
      <c r="CE111" s="299" t="str">
        <f t="shared" si="68"/>
        <v/>
      </c>
      <c r="CF111" s="299" t="str">
        <f t="shared" si="69"/>
        <v/>
      </c>
      <c r="CG111" s="299" t="str">
        <f t="shared" si="70"/>
        <v/>
      </c>
      <c r="CH111" s="299" t="str">
        <f t="shared" si="71"/>
        <v/>
      </c>
      <c r="CI111" s="299" t="str">
        <f t="shared" si="72"/>
        <v/>
      </c>
      <c r="CJ111" s="299" t="str">
        <f t="shared" si="73"/>
        <v/>
      </c>
      <c r="CK111" s="299" t="str">
        <f t="shared" si="74"/>
        <v/>
      </c>
      <c r="CL111" s="299" t="str">
        <f t="shared" si="75"/>
        <v/>
      </c>
      <c r="CM111" s="299" t="str">
        <f t="shared" si="76"/>
        <v/>
      </c>
      <c r="CN111" s="299" t="str">
        <f t="shared" si="77"/>
        <v/>
      </c>
      <c r="CO111" s="299" t="str">
        <f t="shared" si="78"/>
        <v/>
      </c>
      <c r="CP111" s="299" t="str">
        <f t="shared" si="79"/>
        <v/>
      </c>
      <c r="CQ111" s="299" t="str">
        <f t="shared" si="80"/>
        <v/>
      </c>
      <c r="CR111" s="299" t="str">
        <f t="shared" si="81"/>
        <v/>
      </c>
      <c r="CS111" s="300" t="str">
        <f t="shared" si="82"/>
        <v/>
      </c>
    </row>
    <row r="112" spans="1:97" ht="15" hidden="1" customHeight="1" x14ac:dyDescent="0.3">
      <c r="H112" s="31"/>
      <c r="I112" s="31"/>
      <c r="J112" s="31"/>
      <c r="K112" s="31"/>
      <c r="M112" s="68">
        <f t="shared" si="83"/>
        <v>10</v>
      </c>
      <c r="N112" s="217" t="str">
        <f t="shared" si="47"/>
        <v>직원7</v>
      </c>
      <c r="O112" s="294" t="str">
        <f t="shared" si="48"/>
        <v/>
      </c>
      <c r="P112" s="295" t="str">
        <f t="shared" si="48"/>
        <v/>
      </c>
      <c r="Q112" s="295" t="str">
        <f t="shared" si="48"/>
        <v/>
      </c>
      <c r="R112" s="295" t="str">
        <f t="shared" si="48"/>
        <v/>
      </c>
      <c r="S112" s="295" t="str">
        <f t="shared" si="48"/>
        <v/>
      </c>
      <c r="T112" s="295" t="str">
        <f t="shared" si="48"/>
        <v/>
      </c>
      <c r="U112" s="295" t="str">
        <f t="shared" si="48"/>
        <v/>
      </c>
      <c r="V112" s="137" t="str">
        <f t="shared" si="48"/>
        <v/>
      </c>
      <c r="W112" s="137" t="str">
        <f t="shared" si="48"/>
        <v/>
      </c>
      <c r="X112" s="137" t="str">
        <f t="shared" si="48"/>
        <v/>
      </c>
      <c r="Y112" s="137" t="str">
        <f t="shared" si="49"/>
        <v/>
      </c>
      <c r="Z112" s="137" t="str">
        <f t="shared" si="49"/>
        <v/>
      </c>
      <c r="AA112" s="137" t="str">
        <f t="shared" si="49"/>
        <v/>
      </c>
      <c r="AB112" s="137" t="str">
        <f t="shared" si="49"/>
        <v/>
      </c>
      <c r="AC112" s="137" t="str">
        <f t="shared" si="49"/>
        <v/>
      </c>
      <c r="AD112" s="137" t="str">
        <f t="shared" si="49"/>
        <v/>
      </c>
      <c r="AE112" s="137" t="str">
        <f t="shared" si="49"/>
        <v/>
      </c>
      <c r="AF112" s="137" t="str">
        <f t="shared" si="49"/>
        <v/>
      </c>
      <c r="AG112" s="137" t="str">
        <f t="shared" si="49"/>
        <v/>
      </c>
      <c r="AH112" s="137" t="str">
        <f t="shared" si="49"/>
        <v/>
      </c>
      <c r="AI112" s="137" t="str">
        <f t="shared" si="50"/>
        <v/>
      </c>
      <c r="AJ112" s="137" t="str">
        <f t="shared" si="50"/>
        <v/>
      </c>
      <c r="AK112" s="137" t="str">
        <f t="shared" si="50"/>
        <v/>
      </c>
      <c r="AL112" s="137" t="str">
        <f t="shared" si="50"/>
        <v/>
      </c>
      <c r="AM112" s="137" t="str">
        <f t="shared" si="50"/>
        <v/>
      </c>
      <c r="AN112" s="137" t="str">
        <f t="shared" si="50"/>
        <v/>
      </c>
      <c r="AO112" s="137" t="str">
        <f t="shared" si="50"/>
        <v/>
      </c>
      <c r="AP112" s="137" t="str">
        <f t="shared" si="50"/>
        <v/>
      </c>
      <c r="AQ112" s="137" t="str">
        <f t="shared" si="50"/>
        <v/>
      </c>
      <c r="AR112" s="137" t="str">
        <f t="shared" si="50"/>
        <v/>
      </c>
      <c r="AS112" s="138" t="str">
        <f t="shared" si="50"/>
        <v/>
      </c>
      <c r="BN112" s="296" t="str">
        <f t="shared" si="51"/>
        <v>직원7</v>
      </c>
      <c r="BO112" s="297" t="str">
        <f t="shared" si="52"/>
        <v/>
      </c>
      <c r="BP112" s="298" t="str">
        <f t="shared" si="53"/>
        <v/>
      </c>
      <c r="BQ112" s="298" t="str">
        <f t="shared" si="54"/>
        <v/>
      </c>
      <c r="BR112" s="298" t="str">
        <f t="shared" si="55"/>
        <v/>
      </c>
      <c r="BS112" s="298" t="str">
        <f t="shared" si="56"/>
        <v/>
      </c>
      <c r="BT112" s="298" t="str">
        <f t="shared" si="57"/>
        <v/>
      </c>
      <c r="BU112" s="298" t="str">
        <f t="shared" si="58"/>
        <v/>
      </c>
      <c r="BV112" s="299" t="str">
        <f t="shared" si="59"/>
        <v/>
      </c>
      <c r="BW112" s="299" t="str">
        <f t="shared" si="60"/>
        <v/>
      </c>
      <c r="BX112" s="299" t="str">
        <f t="shared" si="61"/>
        <v/>
      </c>
      <c r="BY112" s="299" t="str">
        <f t="shared" si="62"/>
        <v/>
      </c>
      <c r="BZ112" s="299" t="str">
        <f t="shared" si="63"/>
        <v/>
      </c>
      <c r="CA112" s="299" t="str">
        <f t="shared" si="64"/>
        <v/>
      </c>
      <c r="CB112" s="299" t="str">
        <f t="shared" si="65"/>
        <v/>
      </c>
      <c r="CC112" s="299" t="str">
        <f t="shared" si="66"/>
        <v/>
      </c>
      <c r="CD112" s="299" t="str">
        <f t="shared" si="67"/>
        <v/>
      </c>
      <c r="CE112" s="299" t="str">
        <f t="shared" si="68"/>
        <v/>
      </c>
      <c r="CF112" s="299" t="str">
        <f t="shared" si="69"/>
        <v/>
      </c>
      <c r="CG112" s="299" t="str">
        <f t="shared" si="70"/>
        <v/>
      </c>
      <c r="CH112" s="299" t="str">
        <f t="shared" si="71"/>
        <v/>
      </c>
      <c r="CI112" s="299" t="str">
        <f t="shared" si="72"/>
        <v/>
      </c>
      <c r="CJ112" s="299" t="str">
        <f t="shared" si="73"/>
        <v/>
      </c>
      <c r="CK112" s="299" t="str">
        <f t="shared" si="74"/>
        <v/>
      </c>
      <c r="CL112" s="299" t="str">
        <f t="shared" si="75"/>
        <v/>
      </c>
      <c r="CM112" s="299" t="str">
        <f t="shared" si="76"/>
        <v/>
      </c>
      <c r="CN112" s="299" t="str">
        <f t="shared" si="77"/>
        <v/>
      </c>
      <c r="CO112" s="299" t="str">
        <f t="shared" si="78"/>
        <v/>
      </c>
      <c r="CP112" s="299" t="str">
        <f t="shared" si="79"/>
        <v/>
      </c>
      <c r="CQ112" s="299" t="str">
        <f t="shared" si="80"/>
        <v/>
      </c>
      <c r="CR112" s="299" t="str">
        <f t="shared" si="81"/>
        <v/>
      </c>
      <c r="CS112" s="300" t="str">
        <f t="shared" si="82"/>
        <v/>
      </c>
    </row>
    <row r="113" spans="12:97" s="31" customFormat="1" ht="15" hidden="1" customHeight="1" x14ac:dyDescent="0.3">
      <c r="L113" s="193"/>
      <c r="M113" s="68">
        <f t="shared" si="83"/>
        <v>11</v>
      </c>
      <c r="N113" s="217" t="str">
        <f t="shared" si="47"/>
        <v>직원8</v>
      </c>
      <c r="O113" s="294" t="str">
        <f t="shared" si="48"/>
        <v/>
      </c>
      <c r="P113" s="295" t="str">
        <f t="shared" si="48"/>
        <v/>
      </c>
      <c r="Q113" s="295" t="str">
        <f t="shared" si="48"/>
        <v/>
      </c>
      <c r="R113" s="295" t="str">
        <f t="shared" si="48"/>
        <v/>
      </c>
      <c r="S113" s="295" t="str">
        <f t="shared" si="48"/>
        <v/>
      </c>
      <c r="T113" s="295" t="str">
        <f t="shared" si="48"/>
        <v/>
      </c>
      <c r="U113" s="295" t="str">
        <f t="shared" si="48"/>
        <v/>
      </c>
      <c r="V113" s="137" t="str">
        <f t="shared" si="48"/>
        <v/>
      </c>
      <c r="W113" s="137" t="str">
        <f t="shared" si="48"/>
        <v/>
      </c>
      <c r="X113" s="137" t="str">
        <f t="shared" si="48"/>
        <v/>
      </c>
      <c r="Y113" s="137" t="str">
        <f t="shared" si="49"/>
        <v/>
      </c>
      <c r="Z113" s="137" t="str">
        <f t="shared" si="49"/>
        <v/>
      </c>
      <c r="AA113" s="137" t="str">
        <f t="shared" si="49"/>
        <v/>
      </c>
      <c r="AB113" s="137" t="str">
        <f t="shared" si="49"/>
        <v/>
      </c>
      <c r="AC113" s="137" t="str">
        <f t="shared" si="49"/>
        <v/>
      </c>
      <c r="AD113" s="137" t="str">
        <f t="shared" si="49"/>
        <v/>
      </c>
      <c r="AE113" s="137" t="str">
        <f t="shared" si="49"/>
        <v/>
      </c>
      <c r="AF113" s="137" t="str">
        <f t="shared" si="49"/>
        <v/>
      </c>
      <c r="AG113" s="137" t="str">
        <f t="shared" si="49"/>
        <v/>
      </c>
      <c r="AH113" s="137" t="str">
        <f t="shared" si="49"/>
        <v/>
      </c>
      <c r="AI113" s="137" t="str">
        <f t="shared" si="50"/>
        <v/>
      </c>
      <c r="AJ113" s="137" t="str">
        <f t="shared" si="50"/>
        <v/>
      </c>
      <c r="AK113" s="137" t="str">
        <f t="shared" si="50"/>
        <v/>
      </c>
      <c r="AL113" s="137" t="str">
        <f t="shared" si="50"/>
        <v/>
      </c>
      <c r="AM113" s="137" t="str">
        <f t="shared" si="50"/>
        <v/>
      </c>
      <c r="AN113" s="137" t="str">
        <f t="shared" si="50"/>
        <v/>
      </c>
      <c r="AO113" s="137" t="str">
        <f t="shared" si="50"/>
        <v/>
      </c>
      <c r="AP113" s="137" t="str">
        <f t="shared" si="50"/>
        <v/>
      </c>
      <c r="AQ113" s="137" t="str">
        <f t="shared" si="50"/>
        <v/>
      </c>
      <c r="AR113" s="137" t="str">
        <f t="shared" si="50"/>
        <v/>
      </c>
      <c r="AS113" s="138" t="str">
        <f t="shared" si="50"/>
        <v/>
      </c>
      <c r="BN113" s="296" t="str">
        <f t="shared" si="51"/>
        <v>직원8</v>
      </c>
      <c r="BO113" s="297" t="str">
        <f t="shared" si="52"/>
        <v/>
      </c>
      <c r="BP113" s="298" t="str">
        <f t="shared" si="53"/>
        <v/>
      </c>
      <c r="BQ113" s="298" t="str">
        <f t="shared" si="54"/>
        <v/>
      </c>
      <c r="BR113" s="298" t="str">
        <f t="shared" si="55"/>
        <v/>
      </c>
      <c r="BS113" s="298" t="str">
        <f t="shared" si="56"/>
        <v/>
      </c>
      <c r="BT113" s="298" t="str">
        <f t="shared" si="57"/>
        <v/>
      </c>
      <c r="BU113" s="298" t="str">
        <f t="shared" si="58"/>
        <v/>
      </c>
      <c r="BV113" s="299" t="str">
        <f t="shared" si="59"/>
        <v/>
      </c>
      <c r="BW113" s="299" t="str">
        <f t="shared" si="60"/>
        <v/>
      </c>
      <c r="BX113" s="299" t="str">
        <f t="shared" si="61"/>
        <v/>
      </c>
      <c r="BY113" s="299" t="str">
        <f t="shared" si="62"/>
        <v/>
      </c>
      <c r="BZ113" s="299" t="str">
        <f t="shared" si="63"/>
        <v/>
      </c>
      <c r="CA113" s="299" t="str">
        <f t="shared" si="64"/>
        <v/>
      </c>
      <c r="CB113" s="299" t="str">
        <f t="shared" si="65"/>
        <v/>
      </c>
      <c r="CC113" s="299" t="str">
        <f t="shared" si="66"/>
        <v/>
      </c>
      <c r="CD113" s="299" t="str">
        <f t="shared" si="67"/>
        <v/>
      </c>
      <c r="CE113" s="299" t="str">
        <f t="shared" si="68"/>
        <v/>
      </c>
      <c r="CF113" s="299" t="str">
        <f t="shared" si="69"/>
        <v/>
      </c>
      <c r="CG113" s="299" t="str">
        <f t="shared" si="70"/>
        <v/>
      </c>
      <c r="CH113" s="299" t="str">
        <f t="shared" si="71"/>
        <v/>
      </c>
      <c r="CI113" s="299" t="str">
        <f t="shared" si="72"/>
        <v/>
      </c>
      <c r="CJ113" s="299" t="str">
        <f t="shared" si="73"/>
        <v/>
      </c>
      <c r="CK113" s="299" t="str">
        <f t="shared" si="74"/>
        <v/>
      </c>
      <c r="CL113" s="299" t="str">
        <f t="shared" si="75"/>
        <v/>
      </c>
      <c r="CM113" s="299" t="str">
        <f t="shared" si="76"/>
        <v/>
      </c>
      <c r="CN113" s="299" t="str">
        <f t="shared" si="77"/>
        <v/>
      </c>
      <c r="CO113" s="299" t="str">
        <f t="shared" si="78"/>
        <v/>
      </c>
      <c r="CP113" s="299" t="str">
        <f t="shared" si="79"/>
        <v/>
      </c>
      <c r="CQ113" s="299" t="str">
        <f t="shared" si="80"/>
        <v/>
      </c>
      <c r="CR113" s="299" t="str">
        <f t="shared" si="81"/>
        <v/>
      </c>
      <c r="CS113" s="300" t="str">
        <f t="shared" si="82"/>
        <v/>
      </c>
    </row>
    <row r="114" spans="12:97" s="31" customFormat="1" ht="15" hidden="1" customHeight="1" x14ac:dyDescent="0.3">
      <c r="L114" s="193"/>
      <c r="M114" s="68">
        <f t="shared" si="83"/>
        <v>12</v>
      </c>
      <c r="N114" s="217" t="str">
        <f t="shared" si="47"/>
        <v>직원9</v>
      </c>
      <c r="O114" s="294" t="str">
        <f t="shared" si="48"/>
        <v/>
      </c>
      <c r="P114" s="295" t="str">
        <f t="shared" si="48"/>
        <v/>
      </c>
      <c r="Q114" s="295" t="str">
        <f t="shared" si="48"/>
        <v/>
      </c>
      <c r="R114" s="295" t="str">
        <f t="shared" si="48"/>
        <v/>
      </c>
      <c r="S114" s="295" t="str">
        <f t="shared" si="48"/>
        <v/>
      </c>
      <c r="T114" s="295" t="str">
        <f t="shared" si="48"/>
        <v/>
      </c>
      <c r="U114" s="295" t="str">
        <f t="shared" si="48"/>
        <v/>
      </c>
      <c r="V114" s="137" t="str">
        <f t="shared" si="48"/>
        <v/>
      </c>
      <c r="W114" s="137" t="str">
        <f t="shared" si="48"/>
        <v/>
      </c>
      <c r="X114" s="137" t="str">
        <f t="shared" si="48"/>
        <v/>
      </c>
      <c r="Y114" s="137" t="str">
        <f t="shared" si="49"/>
        <v/>
      </c>
      <c r="Z114" s="137" t="str">
        <f t="shared" si="49"/>
        <v/>
      </c>
      <c r="AA114" s="137" t="str">
        <f t="shared" si="49"/>
        <v/>
      </c>
      <c r="AB114" s="137" t="str">
        <f t="shared" si="49"/>
        <v/>
      </c>
      <c r="AC114" s="137" t="str">
        <f t="shared" si="49"/>
        <v/>
      </c>
      <c r="AD114" s="137" t="str">
        <f t="shared" si="49"/>
        <v/>
      </c>
      <c r="AE114" s="137" t="str">
        <f t="shared" si="49"/>
        <v/>
      </c>
      <c r="AF114" s="137" t="str">
        <f t="shared" si="49"/>
        <v/>
      </c>
      <c r="AG114" s="137" t="str">
        <f t="shared" si="49"/>
        <v/>
      </c>
      <c r="AH114" s="137" t="str">
        <f t="shared" si="49"/>
        <v/>
      </c>
      <c r="AI114" s="137" t="str">
        <f t="shared" si="50"/>
        <v/>
      </c>
      <c r="AJ114" s="137" t="str">
        <f t="shared" si="50"/>
        <v/>
      </c>
      <c r="AK114" s="137" t="str">
        <f t="shared" si="50"/>
        <v/>
      </c>
      <c r="AL114" s="137" t="str">
        <f t="shared" si="50"/>
        <v/>
      </c>
      <c r="AM114" s="137" t="str">
        <f t="shared" si="50"/>
        <v/>
      </c>
      <c r="AN114" s="137" t="str">
        <f t="shared" si="50"/>
        <v/>
      </c>
      <c r="AO114" s="137" t="str">
        <f t="shared" si="50"/>
        <v/>
      </c>
      <c r="AP114" s="137" t="str">
        <f t="shared" si="50"/>
        <v/>
      </c>
      <c r="AQ114" s="137" t="str">
        <f t="shared" si="50"/>
        <v/>
      </c>
      <c r="AR114" s="137" t="str">
        <f t="shared" si="50"/>
        <v/>
      </c>
      <c r="AS114" s="138" t="str">
        <f t="shared" si="50"/>
        <v/>
      </c>
      <c r="BN114" s="296" t="str">
        <f t="shared" si="51"/>
        <v>직원9</v>
      </c>
      <c r="BO114" s="297" t="str">
        <f t="shared" si="52"/>
        <v/>
      </c>
      <c r="BP114" s="298" t="str">
        <f t="shared" si="53"/>
        <v/>
      </c>
      <c r="BQ114" s="298" t="str">
        <f t="shared" si="54"/>
        <v/>
      </c>
      <c r="BR114" s="298" t="str">
        <f t="shared" si="55"/>
        <v/>
      </c>
      <c r="BS114" s="298" t="str">
        <f t="shared" si="56"/>
        <v/>
      </c>
      <c r="BT114" s="298" t="str">
        <f t="shared" si="57"/>
        <v/>
      </c>
      <c r="BU114" s="298" t="str">
        <f t="shared" si="58"/>
        <v/>
      </c>
      <c r="BV114" s="299" t="str">
        <f t="shared" si="59"/>
        <v/>
      </c>
      <c r="BW114" s="299" t="str">
        <f t="shared" si="60"/>
        <v/>
      </c>
      <c r="BX114" s="299" t="str">
        <f t="shared" si="61"/>
        <v/>
      </c>
      <c r="BY114" s="299" t="str">
        <f t="shared" si="62"/>
        <v/>
      </c>
      <c r="BZ114" s="299" t="str">
        <f t="shared" si="63"/>
        <v/>
      </c>
      <c r="CA114" s="299" t="str">
        <f t="shared" si="64"/>
        <v/>
      </c>
      <c r="CB114" s="299" t="str">
        <f t="shared" si="65"/>
        <v/>
      </c>
      <c r="CC114" s="299" t="str">
        <f t="shared" si="66"/>
        <v/>
      </c>
      <c r="CD114" s="299" t="str">
        <f t="shared" si="67"/>
        <v/>
      </c>
      <c r="CE114" s="299" t="str">
        <f t="shared" si="68"/>
        <v/>
      </c>
      <c r="CF114" s="299" t="str">
        <f t="shared" si="69"/>
        <v/>
      </c>
      <c r="CG114" s="299" t="str">
        <f t="shared" si="70"/>
        <v/>
      </c>
      <c r="CH114" s="299" t="str">
        <f t="shared" si="71"/>
        <v/>
      </c>
      <c r="CI114" s="299" t="str">
        <f t="shared" si="72"/>
        <v/>
      </c>
      <c r="CJ114" s="299" t="str">
        <f t="shared" si="73"/>
        <v/>
      </c>
      <c r="CK114" s="299" t="str">
        <f t="shared" si="74"/>
        <v/>
      </c>
      <c r="CL114" s="299" t="str">
        <f t="shared" si="75"/>
        <v/>
      </c>
      <c r="CM114" s="299" t="str">
        <f t="shared" si="76"/>
        <v/>
      </c>
      <c r="CN114" s="299" t="str">
        <f t="shared" si="77"/>
        <v/>
      </c>
      <c r="CO114" s="299" t="str">
        <f t="shared" si="78"/>
        <v/>
      </c>
      <c r="CP114" s="299" t="str">
        <f t="shared" si="79"/>
        <v/>
      </c>
      <c r="CQ114" s="299" t="str">
        <f t="shared" si="80"/>
        <v/>
      </c>
      <c r="CR114" s="299" t="str">
        <f t="shared" si="81"/>
        <v/>
      </c>
      <c r="CS114" s="300" t="str">
        <f t="shared" si="82"/>
        <v/>
      </c>
    </row>
    <row r="115" spans="12:97" s="31" customFormat="1" ht="15" hidden="1" customHeight="1" x14ac:dyDescent="0.3">
      <c r="L115" s="193"/>
      <c r="M115" s="68">
        <f t="shared" si="83"/>
        <v>13</v>
      </c>
      <c r="N115" s="217" t="str">
        <f t="shared" si="47"/>
        <v>직원10</v>
      </c>
      <c r="O115" s="294" t="str">
        <f t="shared" si="48"/>
        <v/>
      </c>
      <c r="P115" s="295" t="str">
        <f t="shared" si="48"/>
        <v/>
      </c>
      <c r="Q115" s="295" t="str">
        <f t="shared" si="48"/>
        <v/>
      </c>
      <c r="R115" s="295" t="str">
        <f t="shared" si="48"/>
        <v/>
      </c>
      <c r="S115" s="295" t="str">
        <f t="shared" si="48"/>
        <v/>
      </c>
      <c r="T115" s="295" t="str">
        <f t="shared" si="48"/>
        <v/>
      </c>
      <c r="U115" s="295" t="str">
        <f t="shared" si="48"/>
        <v/>
      </c>
      <c r="V115" s="137" t="str">
        <f t="shared" si="48"/>
        <v/>
      </c>
      <c r="W115" s="137" t="str">
        <f t="shared" si="48"/>
        <v/>
      </c>
      <c r="X115" s="137" t="str">
        <f t="shared" si="48"/>
        <v/>
      </c>
      <c r="Y115" s="137" t="str">
        <f t="shared" si="49"/>
        <v/>
      </c>
      <c r="Z115" s="137" t="str">
        <f t="shared" si="49"/>
        <v/>
      </c>
      <c r="AA115" s="137" t="str">
        <f t="shared" si="49"/>
        <v/>
      </c>
      <c r="AB115" s="137" t="str">
        <f t="shared" si="49"/>
        <v/>
      </c>
      <c r="AC115" s="137" t="str">
        <f t="shared" si="49"/>
        <v/>
      </c>
      <c r="AD115" s="137" t="str">
        <f t="shared" si="49"/>
        <v/>
      </c>
      <c r="AE115" s="137" t="str">
        <f t="shared" si="49"/>
        <v/>
      </c>
      <c r="AF115" s="137" t="str">
        <f t="shared" si="49"/>
        <v/>
      </c>
      <c r="AG115" s="137" t="str">
        <f t="shared" si="49"/>
        <v/>
      </c>
      <c r="AH115" s="137" t="str">
        <f t="shared" si="49"/>
        <v/>
      </c>
      <c r="AI115" s="137" t="str">
        <f t="shared" si="50"/>
        <v/>
      </c>
      <c r="AJ115" s="137" t="str">
        <f t="shared" si="50"/>
        <v/>
      </c>
      <c r="AK115" s="137" t="str">
        <f t="shared" si="50"/>
        <v/>
      </c>
      <c r="AL115" s="137" t="str">
        <f t="shared" si="50"/>
        <v/>
      </c>
      <c r="AM115" s="137" t="str">
        <f t="shared" si="50"/>
        <v/>
      </c>
      <c r="AN115" s="137" t="str">
        <f t="shared" si="50"/>
        <v/>
      </c>
      <c r="AO115" s="137" t="str">
        <f t="shared" si="50"/>
        <v/>
      </c>
      <c r="AP115" s="137" t="str">
        <f t="shared" si="50"/>
        <v/>
      </c>
      <c r="AQ115" s="137" t="str">
        <f t="shared" si="50"/>
        <v/>
      </c>
      <c r="AR115" s="137" t="str">
        <f t="shared" si="50"/>
        <v/>
      </c>
      <c r="AS115" s="138" t="str">
        <f t="shared" si="50"/>
        <v/>
      </c>
      <c r="BN115" s="296" t="str">
        <f t="shared" si="51"/>
        <v>직원10</v>
      </c>
      <c r="BO115" s="297" t="str">
        <f t="shared" si="52"/>
        <v/>
      </c>
      <c r="BP115" s="298" t="str">
        <f t="shared" si="53"/>
        <v/>
      </c>
      <c r="BQ115" s="298" t="str">
        <f t="shared" si="54"/>
        <v/>
      </c>
      <c r="BR115" s="298" t="str">
        <f t="shared" si="55"/>
        <v/>
      </c>
      <c r="BS115" s="298" t="str">
        <f t="shared" si="56"/>
        <v/>
      </c>
      <c r="BT115" s="298" t="str">
        <f t="shared" si="57"/>
        <v/>
      </c>
      <c r="BU115" s="298" t="str">
        <f t="shared" si="58"/>
        <v/>
      </c>
      <c r="BV115" s="299" t="str">
        <f t="shared" si="59"/>
        <v/>
      </c>
      <c r="BW115" s="299" t="str">
        <f t="shared" si="60"/>
        <v/>
      </c>
      <c r="BX115" s="299" t="str">
        <f t="shared" si="61"/>
        <v/>
      </c>
      <c r="BY115" s="299" t="str">
        <f t="shared" si="62"/>
        <v/>
      </c>
      <c r="BZ115" s="299" t="str">
        <f t="shared" si="63"/>
        <v/>
      </c>
      <c r="CA115" s="299" t="str">
        <f t="shared" si="64"/>
        <v/>
      </c>
      <c r="CB115" s="299" t="str">
        <f t="shared" si="65"/>
        <v/>
      </c>
      <c r="CC115" s="299" t="str">
        <f t="shared" si="66"/>
        <v/>
      </c>
      <c r="CD115" s="299" t="str">
        <f t="shared" si="67"/>
        <v/>
      </c>
      <c r="CE115" s="299" t="str">
        <f t="shared" si="68"/>
        <v/>
      </c>
      <c r="CF115" s="299" t="str">
        <f t="shared" si="69"/>
        <v/>
      </c>
      <c r="CG115" s="299" t="str">
        <f t="shared" si="70"/>
        <v/>
      </c>
      <c r="CH115" s="299" t="str">
        <f t="shared" si="71"/>
        <v/>
      </c>
      <c r="CI115" s="299" t="str">
        <f t="shared" si="72"/>
        <v/>
      </c>
      <c r="CJ115" s="299" t="str">
        <f t="shared" si="73"/>
        <v/>
      </c>
      <c r="CK115" s="299" t="str">
        <f t="shared" si="74"/>
        <v/>
      </c>
      <c r="CL115" s="299" t="str">
        <f t="shared" si="75"/>
        <v/>
      </c>
      <c r="CM115" s="299" t="str">
        <f t="shared" si="76"/>
        <v/>
      </c>
      <c r="CN115" s="299" t="str">
        <f t="shared" si="77"/>
        <v/>
      </c>
      <c r="CO115" s="299" t="str">
        <f t="shared" si="78"/>
        <v/>
      </c>
      <c r="CP115" s="299" t="str">
        <f t="shared" si="79"/>
        <v/>
      </c>
      <c r="CQ115" s="299" t="str">
        <f t="shared" si="80"/>
        <v/>
      </c>
      <c r="CR115" s="299" t="str">
        <f t="shared" si="81"/>
        <v/>
      </c>
      <c r="CS115" s="300" t="str">
        <f t="shared" si="82"/>
        <v/>
      </c>
    </row>
    <row r="116" spans="12:97" s="31" customFormat="1" ht="15" hidden="1" customHeight="1" x14ac:dyDescent="0.3">
      <c r="L116" s="193"/>
      <c r="M116" s="68">
        <f t="shared" si="83"/>
        <v>14</v>
      </c>
      <c r="N116" s="217" t="str">
        <f t="shared" si="47"/>
        <v>직원11</v>
      </c>
      <c r="O116" s="294" t="str">
        <f t="shared" si="48"/>
        <v/>
      </c>
      <c r="P116" s="295" t="str">
        <f t="shared" si="48"/>
        <v/>
      </c>
      <c r="Q116" s="295" t="str">
        <f t="shared" si="48"/>
        <v/>
      </c>
      <c r="R116" s="295" t="str">
        <f t="shared" si="48"/>
        <v/>
      </c>
      <c r="S116" s="295" t="str">
        <f t="shared" si="48"/>
        <v/>
      </c>
      <c r="T116" s="295" t="str">
        <f t="shared" si="48"/>
        <v/>
      </c>
      <c r="U116" s="295" t="str">
        <f t="shared" si="48"/>
        <v/>
      </c>
      <c r="V116" s="137" t="str">
        <f t="shared" si="48"/>
        <v/>
      </c>
      <c r="W116" s="137" t="str">
        <f t="shared" si="48"/>
        <v/>
      </c>
      <c r="X116" s="137" t="str">
        <f t="shared" si="48"/>
        <v/>
      </c>
      <c r="Y116" s="137" t="str">
        <f t="shared" si="49"/>
        <v/>
      </c>
      <c r="Z116" s="137" t="str">
        <f t="shared" si="49"/>
        <v/>
      </c>
      <c r="AA116" s="137" t="str">
        <f t="shared" si="49"/>
        <v/>
      </c>
      <c r="AB116" s="137" t="str">
        <f t="shared" si="49"/>
        <v/>
      </c>
      <c r="AC116" s="137" t="str">
        <f t="shared" si="49"/>
        <v/>
      </c>
      <c r="AD116" s="137" t="str">
        <f t="shared" si="49"/>
        <v/>
      </c>
      <c r="AE116" s="137" t="str">
        <f t="shared" si="49"/>
        <v/>
      </c>
      <c r="AF116" s="137" t="str">
        <f t="shared" si="49"/>
        <v/>
      </c>
      <c r="AG116" s="137" t="str">
        <f t="shared" si="49"/>
        <v/>
      </c>
      <c r="AH116" s="137" t="str">
        <f t="shared" si="49"/>
        <v/>
      </c>
      <c r="AI116" s="137" t="str">
        <f t="shared" si="50"/>
        <v/>
      </c>
      <c r="AJ116" s="137" t="str">
        <f t="shared" si="50"/>
        <v/>
      </c>
      <c r="AK116" s="137" t="str">
        <f t="shared" si="50"/>
        <v/>
      </c>
      <c r="AL116" s="137" t="str">
        <f t="shared" si="50"/>
        <v/>
      </c>
      <c r="AM116" s="137" t="str">
        <f t="shared" si="50"/>
        <v/>
      </c>
      <c r="AN116" s="137" t="str">
        <f t="shared" si="50"/>
        <v/>
      </c>
      <c r="AO116" s="137" t="str">
        <f t="shared" si="50"/>
        <v/>
      </c>
      <c r="AP116" s="137" t="str">
        <f t="shared" si="50"/>
        <v/>
      </c>
      <c r="AQ116" s="137" t="str">
        <f t="shared" si="50"/>
        <v/>
      </c>
      <c r="AR116" s="137" t="str">
        <f t="shared" si="50"/>
        <v/>
      </c>
      <c r="AS116" s="138" t="str">
        <f t="shared" si="50"/>
        <v/>
      </c>
      <c r="BN116" s="296" t="str">
        <f t="shared" si="51"/>
        <v>직원11</v>
      </c>
      <c r="BO116" s="297" t="str">
        <f t="shared" si="52"/>
        <v/>
      </c>
      <c r="BP116" s="298" t="str">
        <f t="shared" si="53"/>
        <v/>
      </c>
      <c r="BQ116" s="298" t="str">
        <f t="shared" si="54"/>
        <v/>
      </c>
      <c r="BR116" s="298" t="str">
        <f t="shared" si="55"/>
        <v/>
      </c>
      <c r="BS116" s="298" t="str">
        <f t="shared" si="56"/>
        <v/>
      </c>
      <c r="BT116" s="298" t="str">
        <f t="shared" si="57"/>
        <v/>
      </c>
      <c r="BU116" s="298" t="str">
        <f t="shared" si="58"/>
        <v/>
      </c>
      <c r="BV116" s="299" t="str">
        <f t="shared" si="59"/>
        <v/>
      </c>
      <c r="BW116" s="299" t="str">
        <f t="shared" si="60"/>
        <v/>
      </c>
      <c r="BX116" s="299" t="str">
        <f t="shared" si="61"/>
        <v/>
      </c>
      <c r="BY116" s="299" t="str">
        <f t="shared" si="62"/>
        <v/>
      </c>
      <c r="BZ116" s="299" t="str">
        <f t="shared" si="63"/>
        <v/>
      </c>
      <c r="CA116" s="299" t="str">
        <f t="shared" si="64"/>
        <v/>
      </c>
      <c r="CB116" s="299" t="str">
        <f t="shared" si="65"/>
        <v/>
      </c>
      <c r="CC116" s="299" t="str">
        <f t="shared" si="66"/>
        <v/>
      </c>
      <c r="CD116" s="299" t="str">
        <f t="shared" si="67"/>
        <v/>
      </c>
      <c r="CE116" s="299" t="str">
        <f t="shared" si="68"/>
        <v/>
      </c>
      <c r="CF116" s="299" t="str">
        <f t="shared" si="69"/>
        <v/>
      </c>
      <c r="CG116" s="299" t="str">
        <f t="shared" si="70"/>
        <v/>
      </c>
      <c r="CH116" s="299" t="str">
        <f t="shared" si="71"/>
        <v/>
      </c>
      <c r="CI116" s="299" t="str">
        <f t="shared" si="72"/>
        <v/>
      </c>
      <c r="CJ116" s="299" t="str">
        <f t="shared" si="73"/>
        <v/>
      </c>
      <c r="CK116" s="299" t="str">
        <f t="shared" si="74"/>
        <v/>
      </c>
      <c r="CL116" s="299" t="str">
        <f t="shared" si="75"/>
        <v/>
      </c>
      <c r="CM116" s="299" t="str">
        <f t="shared" si="76"/>
        <v/>
      </c>
      <c r="CN116" s="299" t="str">
        <f t="shared" si="77"/>
        <v/>
      </c>
      <c r="CO116" s="299" t="str">
        <f t="shared" si="78"/>
        <v/>
      </c>
      <c r="CP116" s="299" t="str">
        <f t="shared" si="79"/>
        <v/>
      </c>
      <c r="CQ116" s="299" t="str">
        <f t="shared" si="80"/>
        <v/>
      </c>
      <c r="CR116" s="299" t="str">
        <f t="shared" si="81"/>
        <v/>
      </c>
      <c r="CS116" s="300" t="str">
        <f t="shared" si="82"/>
        <v/>
      </c>
    </row>
    <row r="117" spans="12:97" s="31" customFormat="1" ht="15" hidden="1" customHeight="1" x14ac:dyDescent="0.3">
      <c r="L117" s="193"/>
      <c r="M117" s="68">
        <f t="shared" si="83"/>
        <v>15</v>
      </c>
      <c r="N117" s="217" t="str">
        <f t="shared" si="47"/>
        <v>직원12</v>
      </c>
      <c r="O117" s="294" t="str">
        <f t="shared" si="48"/>
        <v/>
      </c>
      <c r="P117" s="295" t="str">
        <f t="shared" si="48"/>
        <v/>
      </c>
      <c r="Q117" s="295" t="str">
        <f t="shared" si="48"/>
        <v/>
      </c>
      <c r="R117" s="295" t="str">
        <f t="shared" si="48"/>
        <v/>
      </c>
      <c r="S117" s="295" t="str">
        <f t="shared" si="48"/>
        <v/>
      </c>
      <c r="T117" s="295" t="str">
        <f t="shared" si="48"/>
        <v/>
      </c>
      <c r="U117" s="295" t="str">
        <f t="shared" si="48"/>
        <v/>
      </c>
      <c r="V117" s="137" t="str">
        <f t="shared" si="48"/>
        <v/>
      </c>
      <c r="W117" s="137" t="str">
        <f t="shared" si="48"/>
        <v/>
      </c>
      <c r="X117" s="137" t="str">
        <f t="shared" si="48"/>
        <v/>
      </c>
      <c r="Y117" s="137" t="str">
        <f t="shared" si="49"/>
        <v/>
      </c>
      <c r="Z117" s="137" t="str">
        <f t="shared" si="49"/>
        <v/>
      </c>
      <c r="AA117" s="137" t="str">
        <f t="shared" si="49"/>
        <v/>
      </c>
      <c r="AB117" s="137" t="str">
        <f t="shared" si="49"/>
        <v/>
      </c>
      <c r="AC117" s="137" t="str">
        <f t="shared" si="49"/>
        <v/>
      </c>
      <c r="AD117" s="137" t="str">
        <f t="shared" si="49"/>
        <v/>
      </c>
      <c r="AE117" s="137" t="str">
        <f t="shared" si="49"/>
        <v/>
      </c>
      <c r="AF117" s="137" t="str">
        <f t="shared" si="49"/>
        <v/>
      </c>
      <c r="AG117" s="137" t="str">
        <f t="shared" si="49"/>
        <v/>
      </c>
      <c r="AH117" s="137" t="str">
        <f t="shared" si="49"/>
        <v/>
      </c>
      <c r="AI117" s="137" t="str">
        <f t="shared" si="50"/>
        <v/>
      </c>
      <c r="AJ117" s="137" t="str">
        <f t="shared" si="50"/>
        <v/>
      </c>
      <c r="AK117" s="137" t="str">
        <f t="shared" si="50"/>
        <v/>
      </c>
      <c r="AL117" s="137" t="str">
        <f t="shared" si="50"/>
        <v/>
      </c>
      <c r="AM117" s="137" t="str">
        <f t="shared" si="50"/>
        <v/>
      </c>
      <c r="AN117" s="137" t="str">
        <f t="shared" si="50"/>
        <v/>
      </c>
      <c r="AO117" s="137" t="str">
        <f t="shared" si="50"/>
        <v/>
      </c>
      <c r="AP117" s="137" t="str">
        <f t="shared" si="50"/>
        <v/>
      </c>
      <c r="AQ117" s="137" t="str">
        <f t="shared" si="50"/>
        <v/>
      </c>
      <c r="AR117" s="137" t="str">
        <f t="shared" si="50"/>
        <v/>
      </c>
      <c r="AS117" s="138" t="str">
        <f t="shared" si="50"/>
        <v/>
      </c>
      <c r="BN117" s="296" t="str">
        <f t="shared" si="51"/>
        <v>직원12</v>
      </c>
      <c r="BO117" s="297" t="str">
        <f t="shared" si="52"/>
        <v/>
      </c>
      <c r="BP117" s="298" t="str">
        <f t="shared" si="53"/>
        <v/>
      </c>
      <c r="BQ117" s="298" t="str">
        <f t="shared" si="54"/>
        <v/>
      </c>
      <c r="BR117" s="298" t="str">
        <f t="shared" si="55"/>
        <v/>
      </c>
      <c r="BS117" s="298" t="str">
        <f t="shared" si="56"/>
        <v/>
      </c>
      <c r="BT117" s="298" t="str">
        <f t="shared" si="57"/>
        <v/>
      </c>
      <c r="BU117" s="298" t="str">
        <f t="shared" si="58"/>
        <v/>
      </c>
      <c r="BV117" s="299" t="str">
        <f t="shared" si="59"/>
        <v/>
      </c>
      <c r="BW117" s="299" t="str">
        <f t="shared" si="60"/>
        <v/>
      </c>
      <c r="BX117" s="299" t="str">
        <f t="shared" si="61"/>
        <v/>
      </c>
      <c r="BY117" s="299" t="str">
        <f t="shared" si="62"/>
        <v/>
      </c>
      <c r="BZ117" s="299" t="str">
        <f t="shared" si="63"/>
        <v/>
      </c>
      <c r="CA117" s="299" t="str">
        <f t="shared" si="64"/>
        <v/>
      </c>
      <c r="CB117" s="299" t="str">
        <f t="shared" si="65"/>
        <v/>
      </c>
      <c r="CC117" s="299" t="str">
        <f t="shared" si="66"/>
        <v/>
      </c>
      <c r="CD117" s="299" t="str">
        <f t="shared" si="67"/>
        <v/>
      </c>
      <c r="CE117" s="299" t="str">
        <f t="shared" si="68"/>
        <v/>
      </c>
      <c r="CF117" s="299" t="str">
        <f t="shared" si="69"/>
        <v/>
      </c>
      <c r="CG117" s="299" t="str">
        <f t="shared" si="70"/>
        <v/>
      </c>
      <c r="CH117" s="299" t="str">
        <f t="shared" si="71"/>
        <v/>
      </c>
      <c r="CI117" s="299" t="str">
        <f t="shared" si="72"/>
        <v/>
      </c>
      <c r="CJ117" s="299" t="str">
        <f t="shared" si="73"/>
        <v/>
      </c>
      <c r="CK117" s="299" t="str">
        <f t="shared" si="74"/>
        <v/>
      </c>
      <c r="CL117" s="299" t="str">
        <f t="shared" si="75"/>
        <v/>
      </c>
      <c r="CM117" s="299" t="str">
        <f t="shared" si="76"/>
        <v/>
      </c>
      <c r="CN117" s="299" t="str">
        <f t="shared" si="77"/>
        <v/>
      </c>
      <c r="CO117" s="299" t="str">
        <f t="shared" si="78"/>
        <v/>
      </c>
      <c r="CP117" s="299" t="str">
        <f t="shared" si="79"/>
        <v/>
      </c>
      <c r="CQ117" s="299" t="str">
        <f t="shared" si="80"/>
        <v/>
      </c>
      <c r="CR117" s="299" t="str">
        <f t="shared" si="81"/>
        <v/>
      </c>
      <c r="CS117" s="300" t="str">
        <f t="shared" si="82"/>
        <v/>
      </c>
    </row>
    <row r="118" spans="12:97" s="31" customFormat="1" ht="15" hidden="1" customHeight="1" x14ac:dyDescent="0.3">
      <c r="L118" s="193"/>
      <c r="M118" s="68">
        <f t="shared" si="83"/>
        <v>16</v>
      </c>
      <c r="N118" s="217" t="str">
        <f t="shared" si="47"/>
        <v>직원13</v>
      </c>
      <c r="O118" s="294" t="str">
        <f t="shared" si="48"/>
        <v/>
      </c>
      <c r="P118" s="295" t="str">
        <f t="shared" si="48"/>
        <v/>
      </c>
      <c r="Q118" s="295" t="str">
        <f t="shared" si="48"/>
        <v/>
      </c>
      <c r="R118" s="295" t="str">
        <f t="shared" si="48"/>
        <v/>
      </c>
      <c r="S118" s="295" t="str">
        <f t="shared" si="48"/>
        <v/>
      </c>
      <c r="T118" s="295" t="str">
        <f t="shared" si="48"/>
        <v/>
      </c>
      <c r="U118" s="295" t="str">
        <f t="shared" si="48"/>
        <v/>
      </c>
      <c r="V118" s="137" t="str">
        <f t="shared" si="48"/>
        <v/>
      </c>
      <c r="W118" s="137" t="str">
        <f t="shared" si="48"/>
        <v/>
      </c>
      <c r="X118" s="137" t="str">
        <f t="shared" si="48"/>
        <v/>
      </c>
      <c r="Y118" s="137" t="str">
        <f t="shared" si="49"/>
        <v/>
      </c>
      <c r="Z118" s="137" t="str">
        <f t="shared" si="49"/>
        <v/>
      </c>
      <c r="AA118" s="137" t="str">
        <f t="shared" si="49"/>
        <v/>
      </c>
      <c r="AB118" s="137" t="str">
        <f t="shared" si="49"/>
        <v/>
      </c>
      <c r="AC118" s="137" t="str">
        <f t="shared" si="49"/>
        <v/>
      </c>
      <c r="AD118" s="137" t="str">
        <f t="shared" si="49"/>
        <v/>
      </c>
      <c r="AE118" s="137" t="str">
        <f t="shared" si="49"/>
        <v/>
      </c>
      <c r="AF118" s="137" t="str">
        <f t="shared" si="49"/>
        <v/>
      </c>
      <c r="AG118" s="137" t="str">
        <f t="shared" si="49"/>
        <v/>
      </c>
      <c r="AH118" s="137" t="str">
        <f t="shared" si="49"/>
        <v/>
      </c>
      <c r="AI118" s="137" t="str">
        <f t="shared" si="50"/>
        <v/>
      </c>
      <c r="AJ118" s="137" t="str">
        <f t="shared" si="50"/>
        <v/>
      </c>
      <c r="AK118" s="137" t="str">
        <f t="shared" si="50"/>
        <v/>
      </c>
      <c r="AL118" s="137" t="str">
        <f t="shared" si="50"/>
        <v/>
      </c>
      <c r="AM118" s="137" t="str">
        <f t="shared" si="50"/>
        <v/>
      </c>
      <c r="AN118" s="137" t="str">
        <f t="shared" si="50"/>
        <v/>
      </c>
      <c r="AO118" s="137" t="str">
        <f t="shared" si="50"/>
        <v/>
      </c>
      <c r="AP118" s="137" t="str">
        <f t="shared" si="50"/>
        <v/>
      </c>
      <c r="AQ118" s="137" t="str">
        <f t="shared" si="50"/>
        <v/>
      </c>
      <c r="AR118" s="137" t="str">
        <f t="shared" si="50"/>
        <v/>
      </c>
      <c r="AS118" s="138" t="str">
        <f t="shared" si="50"/>
        <v/>
      </c>
      <c r="BN118" s="296" t="str">
        <f t="shared" si="51"/>
        <v>직원13</v>
      </c>
      <c r="BO118" s="297" t="str">
        <f t="shared" si="52"/>
        <v/>
      </c>
      <c r="BP118" s="298" t="str">
        <f t="shared" si="53"/>
        <v/>
      </c>
      <c r="BQ118" s="298" t="str">
        <f t="shared" si="54"/>
        <v/>
      </c>
      <c r="BR118" s="298" t="str">
        <f t="shared" si="55"/>
        <v/>
      </c>
      <c r="BS118" s="298" t="str">
        <f t="shared" si="56"/>
        <v/>
      </c>
      <c r="BT118" s="298" t="str">
        <f t="shared" si="57"/>
        <v/>
      </c>
      <c r="BU118" s="298" t="str">
        <f t="shared" si="58"/>
        <v/>
      </c>
      <c r="BV118" s="299" t="str">
        <f t="shared" si="59"/>
        <v/>
      </c>
      <c r="BW118" s="299" t="str">
        <f t="shared" si="60"/>
        <v/>
      </c>
      <c r="BX118" s="299" t="str">
        <f t="shared" si="61"/>
        <v/>
      </c>
      <c r="BY118" s="299" t="str">
        <f t="shared" si="62"/>
        <v/>
      </c>
      <c r="BZ118" s="299" t="str">
        <f t="shared" si="63"/>
        <v/>
      </c>
      <c r="CA118" s="299" t="str">
        <f t="shared" si="64"/>
        <v/>
      </c>
      <c r="CB118" s="299" t="str">
        <f t="shared" si="65"/>
        <v/>
      </c>
      <c r="CC118" s="299" t="str">
        <f t="shared" si="66"/>
        <v/>
      </c>
      <c r="CD118" s="299" t="str">
        <f t="shared" si="67"/>
        <v/>
      </c>
      <c r="CE118" s="299" t="str">
        <f t="shared" si="68"/>
        <v/>
      </c>
      <c r="CF118" s="299" t="str">
        <f t="shared" si="69"/>
        <v/>
      </c>
      <c r="CG118" s="299" t="str">
        <f t="shared" si="70"/>
        <v/>
      </c>
      <c r="CH118" s="299" t="str">
        <f t="shared" si="71"/>
        <v/>
      </c>
      <c r="CI118" s="299" t="str">
        <f t="shared" si="72"/>
        <v/>
      </c>
      <c r="CJ118" s="299" t="str">
        <f t="shared" si="73"/>
        <v/>
      </c>
      <c r="CK118" s="299" t="str">
        <f t="shared" si="74"/>
        <v/>
      </c>
      <c r="CL118" s="299" t="str">
        <f t="shared" si="75"/>
        <v/>
      </c>
      <c r="CM118" s="299" t="str">
        <f t="shared" si="76"/>
        <v/>
      </c>
      <c r="CN118" s="299" t="str">
        <f t="shared" si="77"/>
        <v/>
      </c>
      <c r="CO118" s="299" t="str">
        <f t="shared" si="78"/>
        <v/>
      </c>
      <c r="CP118" s="299" t="str">
        <f t="shared" si="79"/>
        <v/>
      </c>
      <c r="CQ118" s="299" t="str">
        <f t="shared" si="80"/>
        <v/>
      </c>
      <c r="CR118" s="299" t="str">
        <f t="shared" si="81"/>
        <v/>
      </c>
      <c r="CS118" s="300" t="str">
        <f t="shared" si="82"/>
        <v/>
      </c>
    </row>
    <row r="119" spans="12:97" s="31" customFormat="1" ht="15" hidden="1" customHeight="1" x14ac:dyDescent="0.3">
      <c r="L119" s="193"/>
      <c r="M119" s="68">
        <f t="shared" si="83"/>
        <v>17</v>
      </c>
      <c r="N119" s="217" t="str">
        <f t="shared" si="47"/>
        <v>직원14</v>
      </c>
      <c r="O119" s="294" t="str">
        <f t="shared" si="48"/>
        <v/>
      </c>
      <c r="P119" s="295" t="str">
        <f t="shared" si="48"/>
        <v/>
      </c>
      <c r="Q119" s="295" t="str">
        <f t="shared" si="48"/>
        <v/>
      </c>
      <c r="R119" s="295" t="str">
        <f t="shared" si="48"/>
        <v/>
      </c>
      <c r="S119" s="295" t="str">
        <f t="shared" si="48"/>
        <v/>
      </c>
      <c r="T119" s="295" t="str">
        <f t="shared" si="48"/>
        <v/>
      </c>
      <c r="U119" s="295" t="str">
        <f t="shared" si="48"/>
        <v/>
      </c>
      <c r="V119" s="137" t="str">
        <f t="shared" si="48"/>
        <v/>
      </c>
      <c r="W119" s="137" t="str">
        <f t="shared" si="48"/>
        <v/>
      </c>
      <c r="X119" s="137" t="str">
        <f t="shared" si="48"/>
        <v/>
      </c>
      <c r="Y119" s="137" t="str">
        <f t="shared" si="49"/>
        <v/>
      </c>
      <c r="Z119" s="137" t="str">
        <f t="shared" si="49"/>
        <v/>
      </c>
      <c r="AA119" s="137" t="str">
        <f t="shared" si="49"/>
        <v/>
      </c>
      <c r="AB119" s="137" t="str">
        <f t="shared" si="49"/>
        <v/>
      </c>
      <c r="AC119" s="137" t="str">
        <f t="shared" si="49"/>
        <v/>
      </c>
      <c r="AD119" s="137" t="str">
        <f t="shared" si="49"/>
        <v/>
      </c>
      <c r="AE119" s="137" t="str">
        <f t="shared" si="49"/>
        <v/>
      </c>
      <c r="AF119" s="137" t="str">
        <f t="shared" si="49"/>
        <v/>
      </c>
      <c r="AG119" s="137" t="str">
        <f t="shared" si="49"/>
        <v/>
      </c>
      <c r="AH119" s="137" t="str">
        <f t="shared" si="49"/>
        <v/>
      </c>
      <c r="AI119" s="137" t="str">
        <f t="shared" si="50"/>
        <v/>
      </c>
      <c r="AJ119" s="137" t="str">
        <f t="shared" si="50"/>
        <v/>
      </c>
      <c r="AK119" s="137" t="str">
        <f t="shared" si="50"/>
        <v/>
      </c>
      <c r="AL119" s="137" t="str">
        <f t="shared" si="50"/>
        <v/>
      </c>
      <c r="AM119" s="137" t="str">
        <f t="shared" si="50"/>
        <v/>
      </c>
      <c r="AN119" s="137" t="str">
        <f t="shared" si="50"/>
        <v/>
      </c>
      <c r="AO119" s="137" t="str">
        <f t="shared" si="50"/>
        <v/>
      </c>
      <c r="AP119" s="137" t="str">
        <f t="shared" si="50"/>
        <v/>
      </c>
      <c r="AQ119" s="137" t="str">
        <f t="shared" si="50"/>
        <v/>
      </c>
      <c r="AR119" s="137" t="str">
        <f t="shared" si="50"/>
        <v/>
      </c>
      <c r="AS119" s="138" t="str">
        <f t="shared" si="50"/>
        <v/>
      </c>
      <c r="BN119" s="296" t="str">
        <f t="shared" si="51"/>
        <v>직원14</v>
      </c>
      <c r="BO119" s="297" t="str">
        <f t="shared" si="52"/>
        <v/>
      </c>
      <c r="BP119" s="298" t="str">
        <f t="shared" si="53"/>
        <v/>
      </c>
      <c r="BQ119" s="298" t="str">
        <f t="shared" si="54"/>
        <v/>
      </c>
      <c r="BR119" s="298" t="str">
        <f t="shared" si="55"/>
        <v/>
      </c>
      <c r="BS119" s="298" t="str">
        <f t="shared" si="56"/>
        <v/>
      </c>
      <c r="BT119" s="298" t="str">
        <f t="shared" si="57"/>
        <v/>
      </c>
      <c r="BU119" s="298" t="str">
        <f t="shared" si="58"/>
        <v/>
      </c>
      <c r="BV119" s="299" t="str">
        <f t="shared" si="59"/>
        <v/>
      </c>
      <c r="BW119" s="299" t="str">
        <f t="shared" si="60"/>
        <v/>
      </c>
      <c r="BX119" s="299" t="str">
        <f t="shared" si="61"/>
        <v/>
      </c>
      <c r="BY119" s="299" t="str">
        <f t="shared" si="62"/>
        <v/>
      </c>
      <c r="BZ119" s="299" t="str">
        <f t="shared" si="63"/>
        <v/>
      </c>
      <c r="CA119" s="299" t="str">
        <f t="shared" si="64"/>
        <v/>
      </c>
      <c r="CB119" s="299" t="str">
        <f t="shared" si="65"/>
        <v/>
      </c>
      <c r="CC119" s="299" t="str">
        <f t="shared" si="66"/>
        <v/>
      </c>
      <c r="CD119" s="299" t="str">
        <f t="shared" si="67"/>
        <v/>
      </c>
      <c r="CE119" s="299" t="str">
        <f t="shared" si="68"/>
        <v/>
      </c>
      <c r="CF119" s="299" t="str">
        <f t="shared" si="69"/>
        <v/>
      </c>
      <c r="CG119" s="299" t="str">
        <f t="shared" si="70"/>
        <v/>
      </c>
      <c r="CH119" s="299" t="str">
        <f t="shared" si="71"/>
        <v/>
      </c>
      <c r="CI119" s="299" t="str">
        <f t="shared" si="72"/>
        <v/>
      </c>
      <c r="CJ119" s="299" t="str">
        <f t="shared" si="73"/>
        <v/>
      </c>
      <c r="CK119" s="299" t="str">
        <f t="shared" si="74"/>
        <v/>
      </c>
      <c r="CL119" s="299" t="str">
        <f t="shared" si="75"/>
        <v/>
      </c>
      <c r="CM119" s="299" t="str">
        <f t="shared" si="76"/>
        <v/>
      </c>
      <c r="CN119" s="299" t="str">
        <f t="shared" si="77"/>
        <v/>
      </c>
      <c r="CO119" s="299" t="str">
        <f t="shared" si="78"/>
        <v/>
      </c>
      <c r="CP119" s="299" t="str">
        <f t="shared" si="79"/>
        <v/>
      </c>
      <c r="CQ119" s="299" t="str">
        <f t="shared" si="80"/>
        <v/>
      </c>
      <c r="CR119" s="299" t="str">
        <f t="shared" si="81"/>
        <v/>
      </c>
      <c r="CS119" s="300" t="str">
        <f t="shared" si="82"/>
        <v/>
      </c>
    </row>
    <row r="120" spans="12:97" s="31" customFormat="1" ht="15" hidden="1" customHeight="1" x14ac:dyDescent="0.3">
      <c r="L120" s="193"/>
      <c r="M120" s="68">
        <f t="shared" si="83"/>
        <v>18</v>
      </c>
      <c r="N120" s="225" t="str">
        <f t="shared" si="47"/>
        <v>직원15</v>
      </c>
      <c r="O120" s="301" t="str">
        <f t="shared" si="48"/>
        <v/>
      </c>
      <c r="P120" s="302" t="str">
        <f t="shared" si="48"/>
        <v/>
      </c>
      <c r="Q120" s="302" t="str">
        <f t="shared" si="48"/>
        <v/>
      </c>
      <c r="R120" s="302" t="str">
        <f t="shared" si="48"/>
        <v/>
      </c>
      <c r="S120" s="302" t="str">
        <f t="shared" si="48"/>
        <v/>
      </c>
      <c r="T120" s="302" t="str">
        <f t="shared" si="48"/>
        <v/>
      </c>
      <c r="U120" s="302" t="str">
        <f t="shared" si="48"/>
        <v/>
      </c>
      <c r="V120" s="303" t="str">
        <f t="shared" si="48"/>
        <v/>
      </c>
      <c r="W120" s="303" t="str">
        <f t="shared" si="48"/>
        <v/>
      </c>
      <c r="X120" s="303" t="str">
        <f t="shared" si="48"/>
        <v/>
      </c>
      <c r="Y120" s="303" t="str">
        <f t="shared" si="49"/>
        <v/>
      </c>
      <c r="Z120" s="303" t="str">
        <f t="shared" si="49"/>
        <v/>
      </c>
      <c r="AA120" s="303" t="str">
        <f t="shared" si="49"/>
        <v/>
      </c>
      <c r="AB120" s="303" t="str">
        <f t="shared" si="49"/>
        <v/>
      </c>
      <c r="AC120" s="303" t="str">
        <f t="shared" si="49"/>
        <v/>
      </c>
      <c r="AD120" s="303" t="str">
        <f t="shared" si="49"/>
        <v/>
      </c>
      <c r="AE120" s="303" t="str">
        <f t="shared" si="49"/>
        <v/>
      </c>
      <c r="AF120" s="303" t="str">
        <f t="shared" si="49"/>
        <v/>
      </c>
      <c r="AG120" s="303" t="str">
        <f t="shared" si="49"/>
        <v/>
      </c>
      <c r="AH120" s="303" t="str">
        <f t="shared" si="49"/>
        <v/>
      </c>
      <c r="AI120" s="303" t="str">
        <f t="shared" si="50"/>
        <v/>
      </c>
      <c r="AJ120" s="303" t="str">
        <f t="shared" si="50"/>
        <v/>
      </c>
      <c r="AK120" s="303" t="str">
        <f t="shared" si="50"/>
        <v/>
      </c>
      <c r="AL120" s="303" t="str">
        <f t="shared" si="50"/>
        <v/>
      </c>
      <c r="AM120" s="303" t="str">
        <f t="shared" si="50"/>
        <v/>
      </c>
      <c r="AN120" s="303" t="str">
        <f t="shared" si="50"/>
        <v/>
      </c>
      <c r="AO120" s="303" t="str">
        <f t="shared" si="50"/>
        <v/>
      </c>
      <c r="AP120" s="303" t="str">
        <f t="shared" si="50"/>
        <v/>
      </c>
      <c r="AQ120" s="303" t="str">
        <f t="shared" si="50"/>
        <v/>
      </c>
      <c r="AR120" s="303" t="str">
        <f t="shared" si="50"/>
        <v/>
      </c>
      <c r="AS120" s="304" t="str">
        <f t="shared" si="50"/>
        <v/>
      </c>
      <c r="BN120" s="305" t="str">
        <f t="shared" si="51"/>
        <v>직원15</v>
      </c>
      <c r="BO120" s="306" t="str">
        <f t="shared" si="52"/>
        <v/>
      </c>
      <c r="BP120" s="307" t="str">
        <f t="shared" si="53"/>
        <v/>
      </c>
      <c r="BQ120" s="307" t="str">
        <f t="shared" si="54"/>
        <v/>
      </c>
      <c r="BR120" s="307" t="str">
        <f t="shared" si="55"/>
        <v/>
      </c>
      <c r="BS120" s="307" t="str">
        <f t="shared" si="56"/>
        <v/>
      </c>
      <c r="BT120" s="307" t="str">
        <f t="shared" si="57"/>
        <v/>
      </c>
      <c r="BU120" s="307" t="str">
        <f t="shared" si="58"/>
        <v/>
      </c>
      <c r="BV120" s="308" t="str">
        <f t="shared" si="59"/>
        <v/>
      </c>
      <c r="BW120" s="308" t="str">
        <f t="shared" si="60"/>
        <v/>
      </c>
      <c r="BX120" s="308" t="str">
        <f t="shared" si="61"/>
        <v/>
      </c>
      <c r="BY120" s="308" t="str">
        <f t="shared" si="62"/>
        <v/>
      </c>
      <c r="BZ120" s="308" t="str">
        <f t="shared" si="63"/>
        <v/>
      </c>
      <c r="CA120" s="308" t="str">
        <f t="shared" si="64"/>
        <v/>
      </c>
      <c r="CB120" s="308" t="str">
        <f t="shared" si="65"/>
        <v/>
      </c>
      <c r="CC120" s="308" t="str">
        <f t="shared" si="66"/>
        <v/>
      </c>
      <c r="CD120" s="308" t="str">
        <f t="shared" si="67"/>
        <v/>
      </c>
      <c r="CE120" s="308" t="str">
        <f t="shared" si="68"/>
        <v/>
      </c>
      <c r="CF120" s="308" t="str">
        <f t="shared" si="69"/>
        <v/>
      </c>
      <c r="CG120" s="308" t="str">
        <f t="shared" si="70"/>
        <v/>
      </c>
      <c r="CH120" s="308" t="str">
        <f t="shared" si="71"/>
        <v/>
      </c>
      <c r="CI120" s="308" t="str">
        <f t="shared" si="72"/>
        <v/>
      </c>
      <c r="CJ120" s="308" t="str">
        <f t="shared" si="73"/>
        <v/>
      </c>
      <c r="CK120" s="308" t="str">
        <f t="shared" si="74"/>
        <v/>
      </c>
      <c r="CL120" s="308" t="str">
        <f t="shared" si="75"/>
        <v/>
      </c>
      <c r="CM120" s="308" t="str">
        <f t="shared" si="76"/>
        <v/>
      </c>
      <c r="CN120" s="308" t="str">
        <f t="shared" si="77"/>
        <v/>
      </c>
      <c r="CO120" s="308" t="str">
        <f t="shared" si="78"/>
        <v/>
      </c>
      <c r="CP120" s="308" t="str">
        <f t="shared" si="79"/>
        <v/>
      </c>
      <c r="CQ120" s="308" t="str">
        <f t="shared" si="80"/>
        <v/>
      </c>
      <c r="CR120" s="308" t="str">
        <f t="shared" si="81"/>
        <v/>
      </c>
      <c r="CS120" s="309" t="str">
        <f t="shared" si="82"/>
        <v/>
      </c>
    </row>
    <row r="121" spans="12:97" s="31" customFormat="1" ht="15" hidden="1" customHeight="1" x14ac:dyDescent="0.3">
      <c r="L121" s="193"/>
      <c r="M121" s="227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</row>
    <row r="122" spans="12:97" s="31" customFormat="1" ht="15" hidden="1" customHeight="1" x14ac:dyDescent="0.3">
      <c r="L122" s="193"/>
      <c r="M122" s="227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</row>
    <row r="123" spans="12:97" s="31" customFormat="1" ht="15" hidden="1" customHeight="1" x14ac:dyDescent="0.3">
      <c r="L123" s="193"/>
      <c r="M123" s="227"/>
      <c r="N123" s="199" t="s">
        <v>270</v>
      </c>
      <c r="O123" s="2"/>
      <c r="P123" s="2"/>
      <c r="Q123" s="2"/>
      <c r="R123" s="2"/>
      <c r="T123" s="2"/>
      <c r="U123" s="2"/>
      <c r="V123" s="310" t="s">
        <v>289</v>
      </c>
      <c r="W123" s="2"/>
      <c r="X123" s="2"/>
      <c r="Y123" s="2"/>
      <c r="Z123" s="2"/>
      <c r="AA123" s="2"/>
      <c r="AB123" s="2"/>
      <c r="AC123" s="2"/>
      <c r="AD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</row>
    <row r="124" spans="12:97" s="31" customFormat="1" ht="15" hidden="1" customHeight="1" x14ac:dyDescent="0.3">
      <c r="L124" s="193"/>
      <c r="M124" s="227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</row>
    <row r="125" spans="12:97" s="31" customFormat="1" ht="15" hidden="1" customHeight="1" x14ac:dyDescent="0.3">
      <c r="L125" s="193"/>
      <c r="M125" s="227"/>
      <c r="N125" s="239"/>
      <c r="O125" s="239" t="s">
        <v>290</v>
      </c>
      <c r="P125" s="239" t="s">
        <v>291</v>
      </c>
      <c r="Q125" s="239" t="s">
        <v>292</v>
      </c>
      <c r="R125" s="239" t="s">
        <v>293</v>
      </c>
      <c r="S125" s="239" t="s">
        <v>294</v>
      </c>
      <c r="T125" s="2"/>
      <c r="U125" s="2"/>
      <c r="V125" s="473" t="s">
        <v>295</v>
      </c>
      <c r="W125" s="473"/>
      <c r="X125" s="473"/>
      <c r="Y125" s="473"/>
      <c r="Z125" s="473"/>
      <c r="AA125" s="473"/>
      <c r="AB125" s="473"/>
      <c r="AC125" s="473"/>
      <c r="AD125" s="473"/>
      <c r="AE125" s="473"/>
      <c r="AF125" s="473"/>
      <c r="AG125" s="473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</row>
    <row r="126" spans="12:97" s="31" customFormat="1" ht="15" hidden="1" customHeight="1" x14ac:dyDescent="0.3">
      <c r="L126" s="193"/>
      <c r="M126" s="227"/>
      <c r="T126" s="2"/>
      <c r="U126" s="2"/>
      <c r="V126" s="473"/>
      <c r="W126" s="473"/>
      <c r="X126" s="473"/>
      <c r="Y126" s="473"/>
      <c r="Z126" s="473"/>
      <c r="AA126" s="473"/>
      <c r="AB126" s="473"/>
      <c r="AC126" s="473"/>
      <c r="AD126" s="473"/>
      <c r="AE126" s="473"/>
      <c r="AF126" s="473"/>
      <c r="AG126" s="473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</row>
    <row r="127" spans="12:97" s="31" customFormat="1" ht="15" hidden="1" customHeight="1" x14ac:dyDescent="0.3">
      <c r="L127" s="193"/>
      <c r="M127" s="227"/>
      <c r="T127" s="2"/>
      <c r="U127" s="2"/>
      <c r="V127" s="473"/>
      <c r="W127" s="473"/>
      <c r="X127" s="473"/>
      <c r="Y127" s="473"/>
      <c r="Z127" s="473"/>
      <c r="AA127" s="473"/>
      <c r="AB127" s="473"/>
      <c r="AC127" s="473"/>
      <c r="AD127" s="473"/>
      <c r="AE127" s="473"/>
      <c r="AF127" s="473"/>
      <c r="AG127" s="473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</row>
    <row r="128" spans="12:97" s="31" customFormat="1" ht="15" hidden="1" customHeight="1" x14ac:dyDescent="0.3">
      <c r="L128" s="193"/>
      <c r="M128" s="227"/>
      <c r="T128" s="2"/>
      <c r="U128" s="2"/>
      <c r="V128" s="473"/>
      <c r="W128" s="473"/>
      <c r="X128" s="473"/>
      <c r="Y128" s="473"/>
      <c r="Z128" s="473"/>
      <c r="AA128" s="473"/>
      <c r="AB128" s="473"/>
      <c r="AC128" s="473"/>
      <c r="AD128" s="473"/>
      <c r="AE128" s="473"/>
      <c r="AF128" s="473"/>
      <c r="AG128" s="473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</row>
    <row r="129" spans="8:97" ht="15" hidden="1" customHeight="1" x14ac:dyDescent="0.3">
      <c r="H129" s="31"/>
      <c r="I129" s="31"/>
      <c r="J129" s="31"/>
      <c r="K129" s="31"/>
      <c r="M129" s="227"/>
      <c r="N129" s="31"/>
      <c r="P129" s="31"/>
      <c r="Q129" s="31"/>
      <c r="R129" s="31"/>
      <c r="S129" s="31"/>
      <c r="T129" s="2"/>
      <c r="U129" s="2"/>
      <c r="V129" s="473"/>
      <c r="W129" s="473"/>
      <c r="X129" s="473"/>
      <c r="Y129" s="473"/>
      <c r="Z129" s="473"/>
      <c r="AA129" s="473"/>
      <c r="AB129" s="473"/>
      <c r="AC129" s="473"/>
      <c r="AD129" s="473"/>
      <c r="AE129" s="473"/>
      <c r="AF129" s="473"/>
      <c r="AG129" s="473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BA129" s="31"/>
      <c r="BB129" s="31"/>
      <c r="BD129" s="31"/>
      <c r="BE129" s="31"/>
      <c r="BF129" s="31"/>
      <c r="BG129" s="31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</row>
    <row r="130" spans="8:97" ht="15" hidden="1" customHeight="1" x14ac:dyDescent="0.3">
      <c r="H130" s="31"/>
      <c r="I130" s="31"/>
      <c r="J130" s="31"/>
      <c r="K130" s="31"/>
      <c r="M130" s="227"/>
      <c r="N130" s="31"/>
      <c r="P130" s="31"/>
      <c r="Q130" s="31"/>
      <c r="R130" s="31"/>
      <c r="S130" s="31"/>
      <c r="T130" s="2"/>
      <c r="U130" s="2"/>
      <c r="V130" s="473"/>
      <c r="W130" s="473"/>
      <c r="X130" s="473"/>
      <c r="Y130" s="473"/>
      <c r="Z130" s="473"/>
      <c r="AA130" s="473"/>
      <c r="AB130" s="473"/>
      <c r="AC130" s="473"/>
      <c r="AD130" s="473"/>
      <c r="AE130" s="473"/>
      <c r="AF130" s="473"/>
      <c r="AG130" s="473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BA130" s="31"/>
      <c r="BB130" s="31"/>
      <c r="BD130" s="31"/>
      <c r="BE130" s="31"/>
      <c r="BF130" s="31"/>
      <c r="BG130" s="31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</row>
    <row r="131" spans="8:97" ht="15" hidden="1" customHeight="1" x14ac:dyDescent="0.3">
      <c r="H131" s="31"/>
      <c r="I131" s="31"/>
      <c r="J131" s="31"/>
      <c r="K131" s="31"/>
      <c r="M131" s="227"/>
      <c r="N131" s="31"/>
      <c r="P131" s="31"/>
      <c r="Q131" s="31"/>
      <c r="R131" s="31"/>
      <c r="S131" s="31"/>
      <c r="T131" s="2"/>
      <c r="U131" s="2"/>
      <c r="V131" s="473"/>
      <c r="W131" s="473"/>
      <c r="X131" s="473"/>
      <c r="Y131" s="473"/>
      <c r="Z131" s="473"/>
      <c r="AA131" s="473"/>
      <c r="AB131" s="473"/>
      <c r="AC131" s="473"/>
      <c r="AD131" s="473"/>
      <c r="AE131" s="473"/>
      <c r="AF131" s="473"/>
      <c r="AG131" s="473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BA131" s="31"/>
      <c r="BB131" s="31"/>
      <c r="BD131" s="31"/>
      <c r="BE131" s="31"/>
      <c r="BF131" s="31"/>
      <c r="BG131" s="31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</row>
    <row r="132" spans="8:97" ht="15" hidden="1" customHeight="1" x14ac:dyDescent="0.3">
      <c r="H132" s="31"/>
      <c r="I132" s="31"/>
      <c r="J132" s="31"/>
      <c r="K132" s="31"/>
      <c r="M132" s="227"/>
      <c r="N132" s="31"/>
      <c r="P132" s="31"/>
      <c r="Q132" s="31"/>
      <c r="R132" s="31"/>
      <c r="S132" s="31"/>
      <c r="T132" s="2"/>
      <c r="U132" s="2"/>
      <c r="V132" s="473"/>
      <c r="W132" s="473"/>
      <c r="X132" s="473"/>
      <c r="Y132" s="473"/>
      <c r="Z132" s="473"/>
      <c r="AA132" s="473"/>
      <c r="AB132" s="473"/>
      <c r="AC132" s="473"/>
      <c r="AD132" s="473"/>
      <c r="AE132" s="473"/>
      <c r="AF132" s="473"/>
      <c r="AG132" s="473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BA132" s="31"/>
      <c r="BB132" s="31"/>
      <c r="BD132" s="31"/>
      <c r="BE132" s="31"/>
      <c r="BF132" s="31"/>
      <c r="BG132" s="31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</row>
    <row r="133" spans="8:97" ht="15" hidden="1" customHeight="1" x14ac:dyDescent="0.3">
      <c r="H133" s="31"/>
      <c r="I133" s="31"/>
      <c r="J133" s="31"/>
      <c r="K133" s="31"/>
      <c r="M133" s="227"/>
      <c r="N133" s="31"/>
      <c r="P133" s="31"/>
      <c r="Q133" s="31"/>
      <c r="R133" s="31"/>
      <c r="S133" s="31"/>
      <c r="T133" s="2"/>
      <c r="U133" s="2"/>
      <c r="V133" s="473"/>
      <c r="W133" s="473"/>
      <c r="X133" s="473"/>
      <c r="Y133" s="473"/>
      <c r="Z133" s="473"/>
      <c r="AA133" s="473"/>
      <c r="AB133" s="473"/>
      <c r="AC133" s="473"/>
      <c r="AD133" s="473"/>
      <c r="AE133" s="473"/>
      <c r="AF133" s="473"/>
      <c r="AG133" s="473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BA133" s="31"/>
      <c r="BB133" s="31"/>
      <c r="BD133" s="31"/>
      <c r="BE133" s="31"/>
      <c r="BF133" s="31"/>
      <c r="BG133" s="31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</row>
    <row r="134" spans="8:97" ht="15" hidden="1" customHeight="1" x14ac:dyDescent="0.3">
      <c r="H134" s="31"/>
      <c r="I134" s="31"/>
      <c r="J134" s="31"/>
      <c r="K134" s="31"/>
      <c r="M134" s="227"/>
      <c r="N134" s="31"/>
      <c r="P134" s="31"/>
      <c r="Q134" s="31"/>
      <c r="R134" s="31"/>
      <c r="S134" s="31"/>
      <c r="T134" s="2"/>
      <c r="U134" s="2"/>
      <c r="V134" s="473"/>
      <c r="W134" s="473"/>
      <c r="X134" s="473"/>
      <c r="Y134" s="473"/>
      <c r="Z134" s="473"/>
      <c r="AA134" s="473"/>
      <c r="AB134" s="473"/>
      <c r="AC134" s="473"/>
      <c r="AD134" s="473"/>
      <c r="AE134" s="473"/>
      <c r="AF134" s="473"/>
      <c r="AG134" s="473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BA134" s="31"/>
      <c r="BB134" s="31"/>
      <c r="BD134" s="31"/>
      <c r="BE134" s="31"/>
      <c r="BF134" s="31"/>
      <c r="BG134" s="31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</row>
    <row r="135" spans="8:97" ht="15" hidden="1" customHeight="1" x14ac:dyDescent="0.3">
      <c r="H135" s="31"/>
      <c r="I135" s="31"/>
      <c r="J135" s="31"/>
      <c r="K135" s="31"/>
      <c r="M135" s="227"/>
      <c r="N135" s="31"/>
      <c r="P135" s="31"/>
      <c r="Q135" s="31"/>
      <c r="R135" s="31"/>
      <c r="S135" s="31"/>
      <c r="T135" s="2"/>
      <c r="U135" s="2"/>
      <c r="V135" s="473"/>
      <c r="W135" s="473"/>
      <c r="X135" s="473"/>
      <c r="Y135" s="473"/>
      <c r="Z135" s="473"/>
      <c r="AA135" s="473"/>
      <c r="AB135" s="473"/>
      <c r="AC135" s="473"/>
      <c r="AD135" s="473"/>
      <c r="AE135" s="473"/>
      <c r="AF135" s="473"/>
      <c r="AG135" s="473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BA135" s="31"/>
      <c r="BB135" s="31"/>
      <c r="BD135" s="31"/>
      <c r="BE135" s="31"/>
      <c r="BF135" s="31"/>
      <c r="BG135" s="31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</row>
    <row r="136" spans="8:97" ht="15" hidden="1" customHeight="1" x14ac:dyDescent="0.3">
      <c r="H136" s="31"/>
      <c r="I136" s="31"/>
      <c r="J136" s="31"/>
      <c r="K136" s="31"/>
      <c r="M136" s="227"/>
      <c r="N136" s="31"/>
      <c r="P136" s="31"/>
      <c r="Q136" s="31"/>
      <c r="R136" s="31"/>
      <c r="S136" s="31"/>
      <c r="T136" s="2"/>
      <c r="U136" s="2"/>
      <c r="V136" s="2"/>
      <c r="W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BA136" s="31"/>
      <c r="BB136" s="31"/>
      <c r="BD136" s="31"/>
      <c r="BE136" s="31"/>
      <c r="BF136" s="31"/>
      <c r="BG136" s="31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</row>
    <row r="137" spans="8:97" ht="15" hidden="1" customHeight="1" x14ac:dyDescent="0.3">
      <c r="H137" s="31"/>
      <c r="I137" s="31"/>
      <c r="J137" s="31"/>
      <c r="K137" s="31"/>
      <c r="M137" s="227"/>
      <c r="N137" s="31"/>
      <c r="P137" s="31"/>
      <c r="Q137" s="31"/>
      <c r="R137" s="31"/>
      <c r="S137" s="31"/>
      <c r="T137" s="2"/>
      <c r="U137" s="2"/>
      <c r="V137" s="2"/>
      <c r="W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BA137" s="31"/>
      <c r="BB137" s="31"/>
      <c r="BD137" s="31"/>
      <c r="BE137" s="31"/>
      <c r="BF137" s="31"/>
      <c r="BG137" s="31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</row>
    <row r="138" spans="8:97" ht="15" hidden="1" customHeight="1" x14ac:dyDescent="0.3">
      <c r="H138" s="31"/>
      <c r="I138" s="31"/>
      <c r="J138" s="31"/>
      <c r="K138" s="31"/>
      <c r="M138" s="227"/>
      <c r="N138" s="31"/>
      <c r="P138" s="31"/>
      <c r="Q138" s="31"/>
      <c r="R138" s="31"/>
      <c r="S138" s="31"/>
      <c r="T138" s="2"/>
      <c r="U138" s="2"/>
      <c r="V138" s="2"/>
      <c r="W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BA138" s="31"/>
      <c r="BB138" s="31"/>
      <c r="BD138" s="31"/>
      <c r="BE138" s="31"/>
      <c r="BF138" s="31"/>
      <c r="BG138" s="31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</row>
    <row r="139" spans="8:97" ht="15" hidden="1" customHeight="1" x14ac:dyDescent="0.3">
      <c r="H139" s="31"/>
      <c r="I139" s="31"/>
      <c r="J139" s="31"/>
      <c r="K139" s="31"/>
      <c r="M139" s="227"/>
      <c r="N139" s="31"/>
      <c r="P139" s="31"/>
      <c r="Q139" s="31"/>
      <c r="R139" s="31"/>
      <c r="S139" s="31"/>
      <c r="T139" s="2"/>
      <c r="U139" s="2"/>
      <c r="V139" s="310" t="s">
        <v>296</v>
      </c>
      <c r="X139" s="32"/>
      <c r="Y139" s="32"/>
      <c r="Z139" s="32"/>
      <c r="AA139" s="1"/>
      <c r="AB139" s="311"/>
      <c r="AC139" s="311"/>
      <c r="AD139" s="312"/>
      <c r="AE139" s="312"/>
      <c r="AF139" s="313"/>
      <c r="AG139" s="313"/>
      <c r="AN139" s="2"/>
      <c r="AO139" s="2"/>
      <c r="AP139" s="2"/>
      <c r="AQ139" s="2"/>
      <c r="AR139" s="2"/>
      <c r="AS139" s="2"/>
      <c r="BA139" s="31"/>
      <c r="BB139" s="31"/>
      <c r="BD139" s="31"/>
      <c r="BE139" s="31"/>
      <c r="BF139" s="31"/>
      <c r="BG139" s="31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</row>
    <row r="140" spans="8:97" ht="15" hidden="1" customHeight="1" x14ac:dyDescent="0.3">
      <c r="H140" s="31"/>
      <c r="I140" s="31"/>
      <c r="J140" s="31"/>
      <c r="K140" s="31"/>
      <c r="M140" s="227"/>
      <c r="N140" s="31"/>
      <c r="P140" s="31"/>
      <c r="Q140" s="31"/>
      <c r="R140" s="31"/>
      <c r="S140" s="31"/>
      <c r="T140" s="2"/>
      <c r="U140" s="2"/>
      <c r="X140" s="31"/>
      <c r="Y140" s="31"/>
      <c r="Z140" s="31"/>
      <c r="AA140" s="31"/>
      <c r="AB140" s="31"/>
      <c r="AC140" s="31"/>
      <c r="AD140" s="31"/>
      <c r="AN140" s="2"/>
      <c r="AO140" s="2"/>
      <c r="AP140" s="2"/>
      <c r="AQ140" s="2"/>
      <c r="AR140" s="2"/>
      <c r="AS140" s="2"/>
      <c r="BA140" s="31"/>
      <c r="BB140" s="31"/>
      <c r="BD140" s="31"/>
      <c r="BE140" s="31"/>
      <c r="BF140" s="31"/>
      <c r="BG140" s="31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</row>
    <row r="141" spans="8:97" ht="15" hidden="1" customHeight="1" x14ac:dyDescent="0.3">
      <c r="H141" s="31"/>
      <c r="I141" s="31"/>
      <c r="J141" s="31"/>
      <c r="K141" s="31"/>
      <c r="M141" s="227"/>
      <c r="N141" s="31"/>
      <c r="P141" s="31"/>
      <c r="Q141" s="31"/>
      <c r="R141" s="31"/>
      <c r="S141" s="31"/>
      <c r="T141" s="2"/>
      <c r="U141" s="2"/>
      <c r="V141" s="474">
        <f>N101</f>
        <v>2021</v>
      </c>
      <c r="W141" s="474"/>
      <c r="X141" s="314">
        <f>O101</f>
        <v>7</v>
      </c>
      <c r="Y141" s="475">
        <f>DAY(EOMONTH(DATE(N101,O101,1),0))</f>
        <v>31</v>
      </c>
      <c r="Z141" s="475"/>
      <c r="AA141" s="2" t="s">
        <v>297</v>
      </c>
      <c r="AD141" s="315"/>
      <c r="AE141" s="315"/>
      <c r="AF141" s="315"/>
      <c r="AG141" s="476">
        <f>40/7*Y141</f>
        <v>177.14285714285714</v>
      </c>
      <c r="AH141" s="476"/>
      <c r="AI141" s="1" t="s">
        <v>298</v>
      </c>
      <c r="AJ141" s="61"/>
      <c r="AK141" s="2"/>
      <c r="AM141" s="315"/>
      <c r="AN141" s="2"/>
      <c r="AO141" s="2"/>
      <c r="AP141" s="2"/>
      <c r="AQ141" s="2"/>
      <c r="AR141" s="2"/>
      <c r="AS141" s="2"/>
      <c r="BA141" s="31"/>
      <c r="BB141" s="31"/>
      <c r="BD141" s="31"/>
      <c r="BE141" s="31"/>
      <c r="BF141" s="31"/>
      <c r="BG141" s="31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</row>
    <row r="142" spans="8:97" ht="15" hidden="1" customHeight="1" x14ac:dyDescent="0.3">
      <c r="H142" s="31"/>
      <c r="I142" s="31"/>
      <c r="J142" s="31"/>
      <c r="K142" s="31"/>
      <c r="M142" s="227"/>
      <c r="N142" s="2"/>
      <c r="O142" s="2"/>
      <c r="P142" s="2"/>
      <c r="Q142" s="2"/>
      <c r="R142" s="2"/>
      <c r="S142" s="2"/>
      <c r="T142" s="2"/>
      <c r="U142" s="2"/>
      <c r="V142" s="2"/>
      <c r="W142" s="2"/>
      <c r="BA142" s="31"/>
      <c r="BB142" s="31"/>
      <c r="BD142" s="31"/>
      <c r="BE142" s="31"/>
      <c r="BF142" s="31"/>
      <c r="BG142" s="31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</row>
    <row r="143" spans="8:97" ht="15" hidden="1" customHeight="1" x14ac:dyDescent="0.3">
      <c r="H143" s="31"/>
      <c r="I143" s="31"/>
      <c r="J143" s="31"/>
      <c r="K143" s="31"/>
      <c r="M143" s="227"/>
      <c r="N143" s="2"/>
      <c r="O143" s="2"/>
      <c r="P143" s="2"/>
      <c r="Q143" s="2"/>
      <c r="R143" s="2"/>
      <c r="S143" s="2"/>
      <c r="T143" s="2"/>
      <c r="U143" s="2"/>
      <c r="V143" s="2"/>
      <c r="W143" s="2"/>
      <c r="BA143" s="31"/>
      <c r="BB143" s="31"/>
      <c r="BD143" s="31"/>
      <c r="BE143" s="31"/>
      <c r="BF143" s="31"/>
      <c r="BG143" s="31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</row>
    <row r="144" spans="8:97" ht="15" hidden="1" customHeight="1" x14ac:dyDescent="0.3">
      <c r="I144" s="31"/>
      <c r="J144" s="31"/>
      <c r="K144" s="31"/>
      <c r="M144" s="263"/>
      <c r="N144" s="310" t="s">
        <v>299</v>
      </c>
      <c r="O144" s="2"/>
      <c r="P144" s="2"/>
      <c r="Q144" s="2"/>
      <c r="R144" s="2"/>
      <c r="S144" s="2"/>
      <c r="T144" s="2"/>
      <c r="U144" s="2"/>
      <c r="V144" s="2"/>
      <c r="W144" s="2"/>
      <c r="BA144" s="31"/>
      <c r="BB144" s="31"/>
      <c r="BD144" s="31"/>
      <c r="BE144" s="31"/>
      <c r="BF144" s="31"/>
      <c r="BG144" s="31"/>
      <c r="BN144" s="316" t="s">
        <v>300</v>
      </c>
      <c r="BO144" s="202"/>
      <c r="BP144" s="202"/>
      <c r="BQ144" s="202"/>
      <c r="BR144" s="202"/>
      <c r="BS144" s="202"/>
      <c r="BT144" s="202"/>
      <c r="BU144" s="202"/>
      <c r="BV144" s="202"/>
      <c r="BW144" s="202"/>
      <c r="BX144" s="202"/>
      <c r="BY144" s="202"/>
      <c r="BZ144" s="202"/>
      <c r="CA144" s="202"/>
      <c r="CB144" s="202"/>
      <c r="CC144" s="202"/>
      <c r="CD144" s="202"/>
      <c r="CE144" s="193"/>
      <c r="CF144" s="193"/>
      <c r="CG144" s="193"/>
      <c r="CH144" s="193"/>
      <c r="CI144" s="193"/>
      <c r="CJ144" s="193"/>
      <c r="CK144" s="193"/>
      <c r="CL144" s="193"/>
      <c r="CM144" s="193"/>
      <c r="CN144" s="193"/>
      <c r="CO144" s="193"/>
      <c r="CP144" s="193"/>
      <c r="CQ144" s="193"/>
      <c r="CR144" s="193"/>
      <c r="CS144" s="193"/>
    </row>
    <row r="145" spans="12:97" s="31" customFormat="1" ht="15" hidden="1" customHeight="1" x14ac:dyDescent="0.3">
      <c r="L145" s="193"/>
      <c r="M145" s="227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BN145" s="202"/>
      <c r="BO145" s="202"/>
      <c r="BP145" s="202"/>
      <c r="BQ145" s="202"/>
      <c r="BR145" s="202"/>
      <c r="BS145" s="202"/>
      <c r="BT145" s="202"/>
      <c r="BU145" s="202"/>
      <c r="BV145" s="202"/>
      <c r="BW145" s="202"/>
      <c r="BX145" s="202"/>
      <c r="BY145" s="202"/>
      <c r="BZ145" s="202"/>
      <c r="CA145" s="202"/>
      <c r="CB145" s="202"/>
      <c r="CC145" s="202"/>
      <c r="CD145" s="202"/>
      <c r="CE145" s="193"/>
      <c r="CF145" s="193"/>
      <c r="CG145" s="193"/>
      <c r="CH145" s="193"/>
      <c r="CI145" s="193"/>
      <c r="CJ145" s="193"/>
      <c r="CK145" s="193"/>
      <c r="CL145" s="193"/>
      <c r="CM145" s="193"/>
      <c r="CN145" s="193"/>
      <c r="CO145" s="193"/>
      <c r="CP145" s="193"/>
      <c r="CQ145" s="193"/>
      <c r="CR145" s="193"/>
      <c r="CS145" s="193"/>
    </row>
    <row r="146" spans="12:97" s="31" customFormat="1" ht="15" hidden="1" customHeight="1" x14ac:dyDescent="0.3">
      <c r="L146" s="193"/>
      <c r="M146" s="227"/>
      <c r="N146" s="317" t="str">
        <f t="shared" ref="N146:AS161" si="84">N104</f>
        <v>날짜</v>
      </c>
      <c r="O146" s="318">
        <f t="shared" si="84"/>
        <v>44378</v>
      </c>
      <c r="P146" s="319">
        <f t="shared" si="84"/>
        <v>44379</v>
      </c>
      <c r="Q146" s="319">
        <f t="shared" si="84"/>
        <v>44380</v>
      </c>
      <c r="R146" s="319">
        <f t="shared" si="84"/>
        <v>44381</v>
      </c>
      <c r="S146" s="319">
        <f t="shared" si="84"/>
        <v>44382</v>
      </c>
      <c r="T146" s="319">
        <f t="shared" si="84"/>
        <v>44383</v>
      </c>
      <c r="U146" s="319">
        <f t="shared" si="84"/>
        <v>44384</v>
      </c>
      <c r="V146" s="319">
        <f t="shared" si="84"/>
        <v>44385</v>
      </c>
      <c r="W146" s="319">
        <f t="shared" si="84"/>
        <v>44386</v>
      </c>
      <c r="X146" s="319">
        <f t="shared" si="84"/>
        <v>44387</v>
      </c>
      <c r="Y146" s="319">
        <f t="shared" si="84"/>
        <v>44388</v>
      </c>
      <c r="Z146" s="319">
        <f t="shared" si="84"/>
        <v>44389</v>
      </c>
      <c r="AA146" s="319">
        <f t="shared" si="84"/>
        <v>44390</v>
      </c>
      <c r="AB146" s="319">
        <f t="shared" si="84"/>
        <v>44391</v>
      </c>
      <c r="AC146" s="319">
        <f t="shared" si="84"/>
        <v>44392</v>
      </c>
      <c r="AD146" s="319">
        <f t="shared" si="84"/>
        <v>44393</v>
      </c>
      <c r="AE146" s="319">
        <f t="shared" si="84"/>
        <v>44394</v>
      </c>
      <c r="AF146" s="319">
        <f t="shared" si="84"/>
        <v>44395</v>
      </c>
      <c r="AG146" s="319">
        <f t="shared" si="84"/>
        <v>44396</v>
      </c>
      <c r="AH146" s="319">
        <f t="shared" si="84"/>
        <v>44397</v>
      </c>
      <c r="AI146" s="319">
        <f t="shared" si="84"/>
        <v>44398</v>
      </c>
      <c r="AJ146" s="319">
        <f t="shared" si="84"/>
        <v>44399</v>
      </c>
      <c r="AK146" s="319">
        <f t="shared" si="84"/>
        <v>44400</v>
      </c>
      <c r="AL146" s="319">
        <f t="shared" si="84"/>
        <v>44401</v>
      </c>
      <c r="AM146" s="319">
        <f t="shared" si="84"/>
        <v>44402</v>
      </c>
      <c r="AN146" s="319">
        <f t="shared" si="84"/>
        <v>44403</v>
      </c>
      <c r="AO146" s="319">
        <f t="shared" si="84"/>
        <v>44404</v>
      </c>
      <c r="AP146" s="319">
        <f t="shared" si="84"/>
        <v>44405</v>
      </c>
      <c r="AQ146" s="319">
        <f t="shared" si="84"/>
        <v>44406</v>
      </c>
      <c r="AR146" s="319">
        <f t="shared" si="84"/>
        <v>44407</v>
      </c>
      <c r="AS146" s="319">
        <f t="shared" si="84"/>
        <v>44408</v>
      </c>
      <c r="AT146" s="486" t="s">
        <v>276</v>
      </c>
      <c r="AV146" s="477" t="s">
        <v>301</v>
      </c>
      <c r="AW146" s="478"/>
      <c r="BN146" s="277" t="str">
        <f t="shared" ref="BN146:CS161" si="85">BN104</f>
        <v>날짜</v>
      </c>
      <c r="BO146" s="278">
        <f t="shared" si="85"/>
        <v>44378</v>
      </c>
      <c r="BP146" s="279">
        <f t="shared" si="85"/>
        <v>44379</v>
      </c>
      <c r="BQ146" s="279">
        <f t="shared" si="85"/>
        <v>44380</v>
      </c>
      <c r="BR146" s="279">
        <f t="shared" si="85"/>
        <v>44381</v>
      </c>
      <c r="BS146" s="279">
        <f t="shared" si="85"/>
        <v>44382</v>
      </c>
      <c r="BT146" s="279">
        <f t="shared" si="85"/>
        <v>44383</v>
      </c>
      <c r="BU146" s="279">
        <f t="shared" si="85"/>
        <v>44384</v>
      </c>
      <c r="BV146" s="279">
        <f t="shared" si="85"/>
        <v>44385</v>
      </c>
      <c r="BW146" s="279">
        <f t="shared" si="85"/>
        <v>44386</v>
      </c>
      <c r="BX146" s="279">
        <f t="shared" si="85"/>
        <v>44387</v>
      </c>
      <c r="BY146" s="279">
        <f t="shared" si="85"/>
        <v>44388</v>
      </c>
      <c r="BZ146" s="279">
        <f t="shared" si="85"/>
        <v>44389</v>
      </c>
      <c r="CA146" s="279">
        <f t="shared" si="85"/>
        <v>44390</v>
      </c>
      <c r="CB146" s="279">
        <f t="shared" si="85"/>
        <v>44391</v>
      </c>
      <c r="CC146" s="279">
        <f t="shared" si="85"/>
        <v>44392</v>
      </c>
      <c r="CD146" s="279">
        <f t="shared" si="85"/>
        <v>44393</v>
      </c>
      <c r="CE146" s="279">
        <f t="shared" si="85"/>
        <v>44394</v>
      </c>
      <c r="CF146" s="279">
        <f t="shared" si="85"/>
        <v>44395</v>
      </c>
      <c r="CG146" s="279">
        <f t="shared" si="85"/>
        <v>44396</v>
      </c>
      <c r="CH146" s="279">
        <f t="shared" si="85"/>
        <v>44397</v>
      </c>
      <c r="CI146" s="279">
        <f t="shared" si="85"/>
        <v>44398</v>
      </c>
      <c r="CJ146" s="279">
        <f t="shared" si="85"/>
        <v>44399</v>
      </c>
      <c r="CK146" s="279">
        <f t="shared" si="85"/>
        <v>44400</v>
      </c>
      <c r="CL146" s="279">
        <f t="shared" si="85"/>
        <v>44401</v>
      </c>
      <c r="CM146" s="279">
        <f t="shared" si="85"/>
        <v>44402</v>
      </c>
      <c r="CN146" s="279">
        <f t="shared" si="85"/>
        <v>44403</v>
      </c>
      <c r="CO146" s="279">
        <f t="shared" si="85"/>
        <v>44404</v>
      </c>
      <c r="CP146" s="279">
        <f t="shared" si="85"/>
        <v>44405</v>
      </c>
      <c r="CQ146" s="279">
        <f t="shared" si="85"/>
        <v>44406</v>
      </c>
      <c r="CR146" s="279">
        <f t="shared" si="85"/>
        <v>44407</v>
      </c>
      <c r="CS146" s="280">
        <f t="shared" si="85"/>
        <v>44408</v>
      </c>
    </row>
    <row r="147" spans="12:97" s="31" customFormat="1" ht="15" hidden="1" customHeight="1" x14ac:dyDescent="0.3">
      <c r="L147" s="193"/>
      <c r="M147" s="227"/>
      <c r="N147" s="320" t="str">
        <f t="shared" si="84"/>
        <v>요일</v>
      </c>
      <c r="O147" s="321" t="str">
        <f t="shared" si="84"/>
        <v>목</v>
      </c>
      <c r="P147" s="321" t="str">
        <f t="shared" si="84"/>
        <v>금</v>
      </c>
      <c r="Q147" s="321" t="str">
        <f t="shared" si="84"/>
        <v>토</v>
      </c>
      <c r="R147" s="321" t="str">
        <f t="shared" si="84"/>
        <v>일</v>
      </c>
      <c r="S147" s="321" t="str">
        <f t="shared" si="84"/>
        <v>월</v>
      </c>
      <c r="T147" s="321" t="str">
        <f t="shared" si="84"/>
        <v>화</v>
      </c>
      <c r="U147" s="321" t="str">
        <f t="shared" si="84"/>
        <v>수</v>
      </c>
      <c r="V147" s="321" t="str">
        <f t="shared" si="84"/>
        <v>목</v>
      </c>
      <c r="W147" s="321" t="str">
        <f t="shared" si="84"/>
        <v>금</v>
      </c>
      <c r="X147" s="321" t="str">
        <f t="shared" si="84"/>
        <v>토</v>
      </c>
      <c r="Y147" s="321" t="str">
        <f t="shared" si="84"/>
        <v>일</v>
      </c>
      <c r="Z147" s="321" t="str">
        <f t="shared" si="84"/>
        <v>월</v>
      </c>
      <c r="AA147" s="321" t="str">
        <f t="shared" si="84"/>
        <v>화</v>
      </c>
      <c r="AB147" s="321" t="str">
        <f t="shared" si="84"/>
        <v>수</v>
      </c>
      <c r="AC147" s="321" t="str">
        <f t="shared" si="84"/>
        <v>목</v>
      </c>
      <c r="AD147" s="321" t="str">
        <f t="shared" si="84"/>
        <v>금</v>
      </c>
      <c r="AE147" s="321" t="str">
        <f t="shared" si="84"/>
        <v>토</v>
      </c>
      <c r="AF147" s="321" t="str">
        <f t="shared" si="84"/>
        <v>일</v>
      </c>
      <c r="AG147" s="321" t="str">
        <f t="shared" si="84"/>
        <v>월</v>
      </c>
      <c r="AH147" s="321" t="str">
        <f t="shared" si="84"/>
        <v>화</v>
      </c>
      <c r="AI147" s="321" t="str">
        <f t="shared" si="84"/>
        <v>수</v>
      </c>
      <c r="AJ147" s="321" t="str">
        <f t="shared" si="84"/>
        <v>목</v>
      </c>
      <c r="AK147" s="321" t="str">
        <f t="shared" si="84"/>
        <v>금</v>
      </c>
      <c r="AL147" s="321" t="str">
        <f t="shared" si="84"/>
        <v>토</v>
      </c>
      <c r="AM147" s="321" t="str">
        <f t="shared" si="84"/>
        <v>일</v>
      </c>
      <c r="AN147" s="321" t="str">
        <f t="shared" si="84"/>
        <v>월</v>
      </c>
      <c r="AO147" s="321" t="str">
        <f t="shared" si="84"/>
        <v>화</v>
      </c>
      <c r="AP147" s="321" t="str">
        <f t="shared" si="84"/>
        <v>수</v>
      </c>
      <c r="AQ147" s="321" t="str">
        <f t="shared" si="84"/>
        <v>목</v>
      </c>
      <c r="AR147" s="321" t="str">
        <f t="shared" si="84"/>
        <v>금</v>
      </c>
      <c r="AS147" s="321" t="str">
        <f t="shared" si="84"/>
        <v>토</v>
      </c>
      <c r="AT147" s="487"/>
      <c r="AV147" s="479"/>
      <c r="AW147" s="480"/>
      <c r="BN147" s="281" t="str">
        <f t="shared" si="85"/>
        <v>요일</v>
      </c>
      <c r="BO147" s="282" t="str">
        <f t="shared" si="85"/>
        <v>목</v>
      </c>
      <c r="BP147" s="283" t="str">
        <f t="shared" si="85"/>
        <v>금</v>
      </c>
      <c r="BQ147" s="283" t="str">
        <f t="shared" si="85"/>
        <v>토</v>
      </c>
      <c r="BR147" s="283" t="str">
        <f t="shared" si="85"/>
        <v>일</v>
      </c>
      <c r="BS147" s="283" t="str">
        <f t="shared" si="85"/>
        <v>월</v>
      </c>
      <c r="BT147" s="283" t="str">
        <f t="shared" si="85"/>
        <v>화</v>
      </c>
      <c r="BU147" s="283" t="str">
        <f t="shared" si="85"/>
        <v>수</v>
      </c>
      <c r="BV147" s="283" t="str">
        <f t="shared" si="85"/>
        <v>목</v>
      </c>
      <c r="BW147" s="283" t="str">
        <f t="shared" si="85"/>
        <v>금</v>
      </c>
      <c r="BX147" s="283" t="str">
        <f t="shared" si="85"/>
        <v>토</v>
      </c>
      <c r="BY147" s="283" t="str">
        <f t="shared" si="85"/>
        <v>일</v>
      </c>
      <c r="BZ147" s="283" t="str">
        <f t="shared" si="85"/>
        <v>월</v>
      </c>
      <c r="CA147" s="283" t="str">
        <f t="shared" si="85"/>
        <v>화</v>
      </c>
      <c r="CB147" s="283" t="str">
        <f t="shared" si="85"/>
        <v>수</v>
      </c>
      <c r="CC147" s="283" t="str">
        <f t="shared" si="85"/>
        <v>목</v>
      </c>
      <c r="CD147" s="283" t="str">
        <f t="shared" si="85"/>
        <v>금</v>
      </c>
      <c r="CE147" s="283" t="str">
        <f t="shared" si="85"/>
        <v>토</v>
      </c>
      <c r="CF147" s="283" t="str">
        <f t="shared" si="85"/>
        <v>일</v>
      </c>
      <c r="CG147" s="283" t="str">
        <f t="shared" si="85"/>
        <v>월</v>
      </c>
      <c r="CH147" s="283" t="str">
        <f t="shared" si="85"/>
        <v>화</v>
      </c>
      <c r="CI147" s="283" t="str">
        <f t="shared" si="85"/>
        <v>수</v>
      </c>
      <c r="CJ147" s="283" t="str">
        <f t="shared" si="85"/>
        <v>목</v>
      </c>
      <c r="CK147" s="283" t="str">
        <f t="shared" si="85"/>
        <v>금</v>
      </c>
      <c r="CL147" s="283" t="str">
        <f t="shared" si="85"/>
        <v>토</v>
      </c>
      <c r="CM147" s="283" t="str">
        <f t="shared" si="85"/>
        <v>일</v>
      </c>
      <c r="CN147" s="283" t="str">
        <f t="shared" si="85"/>
        <v>월</v>
      </c>
      <c r="CO147" s="283" t="str">
        <f t="shared" si="85"/>
        <v>화</v>
      </c>
      <c r="CP147" s="283" t="str">
        <f t="shared" si="85"/>
        <v>수</v>
      </c>
      <c r="CQ147" s="283" t="str">
        <f t="shared" si="85"/>
        <v>목</v>
      </c>
      <c r="CR147" s="283" t="str">
        <f t="shared" si="85"/>
        <v>금</v>
      </c>
      <c r="CS147" s="284" t="str">
        <f t="shared" si="85"/>
        <v>토</v>
      </c>
    </row>
    <row r="148" spans="12:97" s="31" customFormat="1" ht="15" hidden="1" customHeight="1" x14ac:dyDescent="0.3">
      <c r="L148" s="193"/>
      <c r="M148" s="227"/>
      <c r="N148" s="322" t="str">
        <f t="shared" si="84"/>
        <v>직원1</v>
      </c>
      <c r="O148" s="323">
        <f t="shared" ref="O148:AS156" si="86">IFERROR(VLOOKUP(O106,$D$8:$H$18,5,0),0)</f>
        <v>0</v>
      </c>
      <c r="P148" s="323">
        <f t="shared" si="86"/>
        <v>0</v>
      </c>
      <c r="Q148" s="323">
        <f t="shared" si="86"/>
        <v>0</v>
      </c>
      <c r="R148" s="323">
        <f t="shared" si="86"/>
        <v>0</v>
      </c>
      <c r="S148" s="323">
        <f t="shared" si="86"/>
        <v>0</v>
      </c>
      <c r="T148" s="323">
        <f t="shared" si="86"/>
        <v>0</v>
      </c>
      <c r="U148" s="323">
        <f t="shared" si="86"/>
        <v>0</v>
      </c>
      <c r="V148" s="324">
        <f t="shared" si="86"/>
        <v>0</v>
      </c>
      <c r="W148" s="324">
        <f t="shared" si="86"/>
        <v>0</v>
      </c>
      <c r="X148" s="324">
        <f t="shared" si="86"/>
        <v>0</v>
      </c>
      <c r="Y148" s="324">
        <f t="shared" si="86"/>
        <v>0</v>
      </c>
      <c r="Z148" s="324">
        <f t="shared" si="86"/>
        <v>0</v>
      </c>
      <c r="AA148" s="324">
        <f t="shared" si="86"/>
        <v>0</v>
      </c>
      <c r="AB148" s="324">
        <f t="shared" si="86"/>
        <v>0</v>
      </c>
      <c r="AC148" s="324">
        <f t="shared" si="86"/>
        <v>0</v>
      </c>
      <c r="AD148" s="324">
        <f t="shared" si="86"/>
        <v>0</v>
      </c>
      <c r="AE148" s="324">
        <f t="shared" si="86"/>
        <v>0</v>
      </c>
      <c r="AF148" s="324">
        <f t="shared" si="86"/>
        <v>0</v>
      </c>
      <c r="AG148" s="324">
        <f t="shared" si="86"/>
        <v>0</v>
      </c>
      <c r="AH148" s="324">
        <f t="shared" si="86"/>
        <v>0</v>
      </c>
      <c r="AI148" s="324">
        <f t="shared" si="86"/>
        <v>0</v>
      </c>
      <c r="AJ148" s="324">
        <f t="shared" si="86"/>
        <v>0</v>
      </c>
      <c r="AK148" s="324">
        <f t="shared" si="86"/>
        <v>0</v>
      </c>
      <c r="AL148" s="324">
        <f t="shared" si="86"/>
        <v>0</v>
      </c>
      <c r="AM148" s="324">
        <f t="shared" si="86"/>
        <v>0</v>
      </c>
      <c r="AN148" s="324">
        <f t="shared" si="86"/>
        <v>0</v>
      </c>
      <c r="AO148" s="324">
        <f t="shared" si="86"/>
        <v>0</v>
      </c>
      <c r="AP148" s="324">
        <f t="shared" si="86"/>
        <v>0</v>
      </c>
      <c r="AQ148" s="324">
        <f t="shared" si="86"/>
        <v>0</v>
      </c>
      <c r="AR148" s="324">
        <f t="shared" si="86"/>
        <v>0</v>
      </c>
      <c r="AS148" s="324">
        <f t="shared" si="86"/>
        <v>0</v>
      </c>
      <c r="AT148" s="325">
        <f t="shared" ref="AT148:AT162" si="87">SUM(O148:AS148)</f>
        <v>0</v>
      </c>
      <c r="AV148" s="326" t="s">
        <v>302</v>
      </c>
      <c r="AW148" s="327">
        <v>160</v>
      </c>
      <c r="BN148" s="289" t="str">
        <f t="shared" si="85"/>
        <v>직원1</v>
      </c>
      <c r="BO148" s="328">
        <f t="shared" ref="BO148:BO162" si="88">IFERROR(VLOOKUP(O106,$D$8:$H$18,5,0),0)</f>
        <v>0</v>
      </c>
      <c r="BP148" s="329">
        <f t="shared" ref="BP148:BP162" si="89">IFERROR(VLOOKUP(P106,$D$8:$H$18,5,0),0)</f>
        <v>0</v>
      </c>
      <c r="BQ148" s="329">
        <f t="shared" ref="BQ148:BQ162" si="90">IFERROR(VLOOKUP(Q106,$D$8:$H$18,5,0),0)</f>
        <v>0</v>
      </c>
      <c r="BR148" s="329">
        <f t="shared" ref="BR148:BR162" si="91">IFERROR(VLOOKUP(R106,$D$8:$H$18,5,0),0)</f>
        <v>0</v>
      </c>
      <c r="BS148" s="329">
        <f t="shared" ref="BS148:BS162" si="92">IFERROR(VLOOKUP(S106,$D$8:$H$18,5,0),0)</f>
        <v>0</v>
      </c>
      <c r="BT148" s="329">
        <f t="shared" ref="BT148:BT162" si="93">IFERROR(VLOOKUP(T106,$D$8:$H$18,5,0),0)</f>
        <v>0</v>
      </c>
      <c r="BU148" s="329">
        <f t="shared" ref="BU148:BU162" si="94">IFERROR(VLOOKUP(U106,$D$8:$H$18,5,0),0)</f>
        <v>0</v>
      </c>
      <c r="BV148" s="330">
        <f t="shared" ref="BV148:BV162" si="95">IFERROR(VLOOKUP(V106,$D$8:$H$18,5,0),0)</f>
        <v>0</v>
      </c>
      <c r="BW148" s="330">
        <f t="shared" ref="BW148:CS162" si="96">IFERROR(VLOOKUP(W106,$D$8:$H$18,5,0),0)</f>
        <v>0</v>
      </c>
      <c r="BX148" s="330">
        <f t="shared" si="96"/>
        <v>0</v>
      </c>
      <c r="BY148" s="330">
        <f t="shared" si="96"/>
        <v>0</v>
      </c>
      <c r="BZ148" s="330">
        <f t="shared" si="96"/>
        <v>0</v>
      </c>
      <c r="CA148" s="330">
        <f t="shared" si="96"/>
        <v>0</v>
      </c>
      <c r="CB148" s="330">
        <f t="shared" si="96"/>
        <v>0</v>
      </c>
      <c r="CC148" s="330">
        <f t="shared" si="96"/>
        <v>0</v>
      </c>
      <c r="CD148" s="330">
        <f t="shared" si="96"/>
        <v>0</v>
      </c>
      <c r="CE148" s="330">
        <f t="shared" si="96"/>
        <v>0</v>
      </c>
      <c r="CF148" s="330">
        <f t="shared" si="96"/>
        <v>0</v>
      </c>
      <c r="CG148" s="330">
        <f t="shared" si="96"/>
        <v>0</v>
      </c>
      <c r="CH148" s="330">
        <f t="shared" si="96"/>
        <v>0</v>
      </c>
      <c r="CI148" s="330">
        <f t="shared" si="96"/>
        <v>0</v>
      </c>
      <c r="CJ148" s="330">
        <f t="shared" si="96"/>
        <v>0</v>
      </c>
      <c r="CK148" s="330">
        <f t="shared" si="96"/>
        <v>0</v>
      </c>
      <c r="CL148" s="330">
        <f t="shared" si="96"/>
        <v>0</v>
      </c>
      <c r="CM148" s="330">
        <f t="shared" si="96"/>
        <v>0</v>
      </c>
      <c r="CN148" s="330">
        <f t="shared" si="96"/>
        <v>0</v>
      </c>
      <c r="CO148" s="330">
        <f t="shared" si="96"/>
        <v>0</v>
      </c>
      <c r="CP148" s="330">
        <f t="shared" si="96"/>
        <v>0</v>
      </c>
      <c r="CQ148" s="330">
        <f t="shared" si="96"/>
        <v>0</v>
      </c>
      <c r="CR148" s="330">
        <f t="shared" si="96"/>
        <v>0</v>
      </c>
      <c r="CS148" s="331">
        <f t="shared" si="96"/>
        <v>0</v>
      </c>
    </row>
    <row r="149" spans="12:97" s="31" customFormat="1" ht="15" hidden="1" customHeight="1" x14ac:dyDescent="0.3">
      <c r="L149" s="193"/>
      <c r="M149" s="227"/>
      <c r="N149" s="322" t="str">
        <f t="shared" si="84"/>
        <v>직원2</v>
      </c>
      <c r="O149" s="323">
        <f t="shared" si="86"/>
        <v>0</v>
      </c>
      <c r="P149" s="323">
        <f t="shared" si="86"/>
        <v>0</v>
      </c>
      <c r="Q149" s="323">
        <f t="shared" si="86"/>
        <v>0</v>
      </c>
      <c r="R149" s="323">
        <f t="shared" si="86"/>
        <v>0</v>
      </c>
      <c r="S149" s="323">
        <f t="shared" si="86"/>
        <v>0</v>
      </c>
      <c r="T149" s="323">
        <f t="shared" si="86"/>
        <v>0</v>
      </c>
      <c r="U149" s="323">
        <f t="shared" si="86"/>
        <v>0</v>
      </c>
      <c r="V149" s="324">
        <f t="shared" si="86"/>
        <v>0</v>
      </c>
      <c r="W149" s="324">
        <f t="shared" si="86"/>
        <v>0</v>
      </c>
      <c r="X149" s="324">
        <f t="shared" si="86"/>
        <v>0</v>
      </c>
      <c r="Y149" s="324">
        <f t="shared" si="86"/>
        <v>0</v>
      </c>
      <c r="Z149" s="324">
        <f t="shared" si="86"/>
        <v>0</v>
      </c>
      <c r="AA149" s="324">
        <f t="shared" si="86"/>
        <v>0</v>
      </c>
      <c r="AB149" s="324">
        <f t="shared" si="86"/>
        <v>0</v>
      </c>
      <c r="AC149" s="324">
        <f t="shared" si="86"/>
        <v>0</v>
      </c>
      <c r="AD149" s="324">
        <f t="shared" si="86"/>
        <v>0</v>
      </c>
      <c r="AE149" s="324">
        <f t="shared" si="86"/>
        <v>0</v>
      </c>
      <c r="AF149" s="324">
        <f t="shared" si="86"/>
        <v>0</v>
      </c>
      <c r="AG149" s="324">
        <f t="shared" si="86"/>
        <v>0</v>
      </c>
      <c r="AH149" s="324">
        <f t="shared" si="86"/>
        <v>0</v>
      </c>
      <c r="AI149" s="324">
        <f t="shared" si="86"/>
        <v>0</v>
      </c>
      <c r="AJ149" s="324">
        <f t="shared" si="86"/>
        <v>0</v>
      </c>
      <c r="AK149" s="324">
        <f t="shared" si="86"/>
        <v>0</v>
      </c>
      <c r="AL149" s="324">
        <f t="shared" si="86"/>
        <v>0</v>
      </c>
      <c r="AM149" s="324">
        <f t="shared" si="86"/>
        <v>0</v>
      </c>
      <c r="AN149" s="324">
        <f t="shared" si="86"/>
        <v>0</v>
      </c>
      <c r="AO149" s="324">
        <f t="shared" si="86"/>
        <v>0</v>
      </c>
      <c r="AP149" s="324">
        <f t="shared" si="86"/>
        <v>0</v>
      </c>
      <c r="AQ149" s="324">
        <f t="shared" si="86"/>
        <v>0</v>
      </c>
      <c r="AR149" s="324">
        <f t="shared" si="86"/>
        <v>0</v>
      </c>
      <c r="AS149" s="324">
        <f t="shared" si="86"/>
        <v>0</v>
      </c>
      <c r="AT149" s="325">
        <f t="shared" si="87"/>
        <v>0</v>
      </c>
      <c r="AV149" s="326" t="s">
        <v>303</v>
      </c>
      <c r="AW149" s="327">
        <v>165.71</v>
      </c>
      <c r="BN149" s="296" t="str">
        <f t="shared" si="85"/>
        <v>직원2</v>
      </c>
      <c r="BO149" s="332">
        <f t="shared" si="88"/>
        <v>0</v>
      </c>
      <c r="BP149" s="333">
        <f t="shared" si="89"/>
        <v>0</v>
      </c>
      <c r="BQ149" s="333">
        <f t="shared" si="90"/>
        <v>0</v>
      </c>
      <c r="BR149" s="333">
        <f t="shared" si="91"/>
        <v>0</v>
      </c>
      <c r="BS149" s="333">
        <f t="shared" si="92"/>
        <v>0</v>
      </c>
      <c r="BT149" s="333">
        <f t="shared" si="93"/>
        <v>0</v>
      </c>
      <c r="BU149" s="333">
        <f t="shared" si="94"/>
        <v>0</v>
      </c>
      <c r="BV149" s="334">
        <f t="shared" si="95"/>
        <v>0</v>
      </c>
      <c r="BW149" s="334">
        <f t="shared" ref="BW149:CD162" si="97">IFERROR(VLOOKUP(W107,$D$8:$H$18,5,0),0)</f>
        <v>0</v>
      </c>
      <c r="BX149" s="334">
        <f t="shared" si="97"/>
        <v>0</v>
      </c>
      <c r="BY149" s="334">
        <f t="shared" si="97"/>
        <v>0</v>
      </c>
      <c r="BZ149" s="334">
        <f t="shared" si="97"/>
        <v>0</v>
      </c>
      <c r="CA149" s="334">
        <f t="shared" si="97"/>
        <v>0</v>
      </c>
      <c r="CB149" s="334">
        <f t="shared" si="97"/>
        <v>0</v>
      </c>
      <c r="CC149" s="334">
        <f t="shared" si="97"/>
        <v>0</v>
      </c>
      <c r="CD149" s="334">
        <f t="shared" si="97"/>
        <v>0</v>
      </c>
      <c r="CE149" s="334">
        <f t="shared" si="96"/>
        <v>0</v>
      </c>
      <c r="CF149" s="334">
        <f t="shared" si="96"/>
        <v>0</v>
      </c>
      <c r="CG149" s="334">
        <f t="shared" si="96"/>
        <v>0</v>
      </c>
      <c r="CH149" s="334">
        <f t="shared" si="96"/>
        <v>0</v>
      </c>
      <c r="CI149" s="334">
        <f t="shared" si="96"/>
        <v>0</v>
      </c>
      <c r="CJ149" s="334">
        <f t="shared" si="96"/>
        <v>0</v>
      </c>
      <c r="CK149" s="334">
        <f t="shared" si="96"/>
        <v>0</v>
      </c>
      <c r="CL149" s="334">
        <f t="shared" si="96"/>
        <v>0</v>
      </c>
      <c r="CM149" s="334">
        <f t="shared" si="96"/>
        <v>0</v>
      </c>
      <c r="CN149" s="334">
        <f t="shared" si="96"/>
        <v>0</v>
      </c>
      <c r="CO149" s="334">
        <f t="shared" si="96"/>
        <v>0</v>
      </c>
      <c r="CP149" s="334">
        <f t="shared" si="96"/>
        <v>0</v>
      </c>
      <c r="CQ149" s="334">
        <f t="shared" si="96"/>
        <v>0</v>
      </c>
      <c r="CR149" s="334">
        <f t="shared" si="96"/>
        <v>0</v>
      </c>
      <c r="CS149" s="335">
        <f t="shared" si="96"/>
        <v>0</v>
      </c>
    </row>
    <row r="150" spans="12:97" s="31" customFormat="1" ht="15" hidden="1" customHeight="1" x14ac:dyDescent="0.3">
      <c r="L150" s="193"/>
      <c r="M150" s="227"/>
      <c r="N150" s="322" t="str">
        <f t="shared" si="84"/>
        <v>직원3</v>
      </c>
      <c r="O150" s="323">
        <f t="shared" si="86"/>
        <v>0</v>
      </c>
      <c r="P150" s="323">
        <f t="shared" si="86"/>
        <v>0</v>
      </c>
      <c r="Q150" s="323">
        <f t="shared" si="86"/>
        <v>0</v>
      </c>
      <c r="R150" s="323">
        <f t="shared" si="86"/>
        <v>0</v>
      </c>
      <c r="S150" s="323">
        <f t="shared" si="86"/>
        <v>0</v>
      </c>
      <c r="T150" s="323">
        <f t="shared" si="86"/>
        <v>0</v>
      </c>
      <c r="U150" s="323">
        <f t="shared" si="86"/>
        <v>0</v>
      </c>
      <c r="V150" s="324">
        <f t="shared" si="86"/>
        <v>0</v>
      </c>
      <c r="W150" s="324">
        <f t="shared" si="86"/>
        <v>0</v>
      </c>
      <c r="X150" s="324">
        <f t="shared" si="86"/>
        <v>0</v>
      </c>
      <c r="Y150" s="324">
        <f t="shared" si="86"/>
        <v>0</v>
      </c>
      <c r="Z150" s="324">
        <f t="shared" si="86"/>
        <v>0</v>
      </c>
      <c r="AA150" s="324">
        <f t="shared" si="86"/>
        <v>0</v>
      </c>
      <c r="AB150" s="324">
        <f t="shared" si="86"/>
        <v>0</v>
      </c>
      <c r="AC150" s="324">
        <f t="shared" si="86"/>
        <v>0</v>
      </c>
      <c r="AD150" s="324">
        <f t="shared" si="86"/>
        <v>0</v>
      </c>
      <c r="AE150" s="324">
        <f t="shared" si="86"/>
        <v>0</v>
      </c>
      <c r="AF150" s="324">
        <f t="shared" si="86"/>
        <v>0</v>
      </c>
      <c r="AG150" s="324">
        <f t="shared" si="86"/>
        <v>0</v>
      </c>
      <c r="AH150" s="324">
        <f t="shared" si="86"/>
        <v>0</v>
      </c>
      <c r="AI150" s="324">
        <f t="shared" si="86"/>
        <v>0</v>
      </c>
      <c r="AJ150" s="324">
        <f t="shared" si="86"/>
        <v>0</v>
      </c>
      <c r="AK150" s="324">
        <f t="shared" si="86"/>
        <v>0</v>
      </c>
      <c r="AL150" s="324">
        <f t="shared" si="86"/>
        <v>0</v>
      </c>
      <c r="AM150" s="324">
        <f t="shared" si="86"/>
        <v>0</v>
      </c>
      <c r="AN150" s="324">
        <f t="shared" si="86"/>
        <v>0</v>
      </c>
      <c r="AO150" s="324">
        <f t="shared" si="86"/>
        <v>0</v>
      </c>
      <c r="AP150" s="324">
        <f t="shared" si="86"/>
        <v>0</v>
      </c>
      <c r="AQ150" s="324">
        <f t="shared" si="86"/>
        <v>0</v>
      </c>
      <c r="AR150" s="324">
        <f t="shared" si="86"/>
        <v>0</v>
      </c>
      <c r="AS150" s="324">
        <f t="shared" si="86"/>
        <v>0</v>
      </c>
      <c r="AT150" s="325">
        <f t="shared" si="87"/>
        <v>0</v>
      </c>
      <c r="AV150" s="326" t="s">
        <v>304</v>
      </c>
      <c r="AW150" s="327">
        <v>171.43</v>
      </c>
      <c r="BN150" s="296" t="str">
        <f t="shared" si="85"/>
        <v>직원3</v>
      </c>
      <c r="BO150" s="332">
        <f t="shared" si="88"/>
        <v>0</v>
      </c>
      <c r="BP150" s="333">
        <f t="shared" si="89"/>
        <v>0</v>
      </c>
      <c r="BQ150" s="333">
        <f t="shared" si="90"/>
        <v>0</v>
      </c>
      <c r="BR150" s="333">
        <f t="shared" si="91"/>
        <v>0</v>
      </c>
      <c r="BS150" s="333">
        <f t="shared" si="92"/>
        <v>0</v>
      </c>
      <c r="BT150" s="333">
        <f t="shared" si="93"/>
        <v>0</v>
      </c>
      <c r="BU150" s="333">
        <f t="shared" si="94"/>
        <v>0</v>
      </c>
      <c r="BV150" s="334">
        <f t="shared" si="95"/>
        <v>0</v>
      </c>
      <c r="BW150" s="334">
        <f t="shared" si="97"/>
        <v>0</v>
      </c>
      <c r="BX150" s="334">
        <f t="shared" si="97"/>
        <v>0</v>
      </c>
      <c r="BY150" s="334">
        <f t="shared" si="97"/>
        <v>0</v>
      </c>
      <c r="BZ150" s="334">
        <f t="shared" si="97"/>
        <v>0</v>
      </c>
      <c r="CA150" s="334">
        <f t="shared" si="97"/>
        <v>0</v>
      </c>
      <c r="CB150" s="334">
        <f t="shared" si="97"/>
        <v>0</v>
      </c>
      <c r="CC150" s="334">
        <f t="shared" si="97"/>
        <v>0</v>
      </c>
      <c r="CD150" s="334">
        <f t="shared" si="97"/>
        <v>0</v>
      </c>
      <c r="CE150" s="334">
        <f t="shared" si="96"/>
        <v>0</v>
      </c>
      <c r="CF150" s="334">
        <f t="shared" si="96"/>
        <v>0</v>
      </c>
      <c r="CG150" s="334">
        <f t="shared" si="96"/>
        <v>0</v>
      </c>
      <c r="CH150" s="334">
        <f t="shared" si="96"/>
        <v>0</v>
      </c>
      <c r="CI150" s="334">
        <f t="shared" si="96"/>
        <v>0</v>
      </c>
      <c r="CJ150" s="334">
        <f t="shared" si="96"/>
        <v>0</v>
      </c>
      <c r="CK150" s="334">
        <f t="shared" si="96"/>
        <v>0</v>
      </c>
      <c r="CL150" s="334">
        <f t="shared" si="96"/>
        <v>0</v>
      </c>
      <c r="CM150" s="334">
        <f t="shared" si="96"/>
        <v>0</v>
      </c>
      <c r="CN150" s="334">
        <f t="shared" si="96"/>
        <v>0</v>
      </c>
      <c r="CO150" s="334">
        <f t="shared" si="96"/>
        <v>0</v>
      </c>
      <c r="CP150" s="334">
        <f t="shared" si="96"/>
        <v>0</v>
      </c>
      <c r="CQ150" s="334">
        <f t="shared" si="96"/>
        <v>0</v>
      </c>
      <c r="CR150" s="334">
        <f t="shared" si="96"/>
        <v>0</v>
      </c>
      <c r="CS150" s="335">
        <f t="shared" si="96"/>
        <v>0</v>
      </c>
    </row>
    <row r="151" spans="12:97" s="31" customFormat="1" ht="15" hidden="1" customHeight="1" x14ac:dyDescent="0.3">
      <c r="L151" s="193"/>
      <c r="M151" s="227"/>
      <c r="N151" s="322" t="str">
        <f t="shared" si="84"/>
        <v>직원4</v>
      </c>
      <c r="O151" s="323">
        <f t="shared" si="86"/>
        <v>0</v>
      </c>
      <c r="P151" s="323">
        <f t="shared" si="86"/>
        <v>0</v>
      </c>
      <c r="Q151" s="323">
        <f t="shared" si="86"/>
        <v>0</v>
      </c>
      <c r="R151" s="323">
        <f t="shared" si="86"/>
        <v>0</v>
      </c>
      <c r="S151" s="323">
        <f t="shared" si="86"/>
        <v>0</v>
      </c>
      <c r="T151" s="323">
        <f t="shared" si="86"/>
        <v>0</v>
      </c>
      <c r="U151" s="323">
        <f t="shared" si="86"/>
        <v>0</v>
      </c>
      <c r="V151" s="324">
        <f t="shared" si="86"/>
        <v>0</v>
      </c>
      <c r="W151" s="324">
        <f t="shared" si="86"/>
        <v>0</v>
      </c>
      <c r="X151" s="324">
        <f t="shared" si="86"/>
        <v>0</v>
      </c>
      <c r="Y151" s="324">
        <f t="shared" si="86"/>
        <v>0</v>
      </c>
      <c r="Z151" s="324">
        <f t="shared" si="86"/>
        <v>0</v>
      </c>
      <c r="AA151" s="324">
        <f t="shared" si="86"/>
        <v>0</v>
      </c>
      <c r="AB151" s="324">
        <f t="shared" si="86"/>
        <v>0</v>
      </c>
      <c r="AC151" s="324">
        <f t="shared" si="86"/>
        <v>0</v>
      </c>
      <c r="AD151" s="324">
        <f t="shared" si="86"/>
        <v>0</v>
      </c>
      <c r="AE151" s="324">
        <f t="shared" si="86"/>
        <v>0</v>
      </c>
      <c r="AF151" s="324">
        <f t="shared" si="86"/>
        <v>0</v>
      </c>
      <c r="AG151" s="324">
        <f t="shared" si="86"/>
        <v>0</v>
      </c>
      <c r="AH151" s="324">
        <f t="shared" si="86"/>
        <v>0</v>
      </c>
      <c r="AI151" s="324">
        <f t="shared" si="86"/>
        <v>0</v>
      </c>
      <c r="AJ151" s="324">
        <f t="shared" si="86"/>
        <v>0</v>
      </c>
      <c r="AK151" s="324">
        <f t="shared" si="86"/>
        <v>0</v>
      </c>
      <c r="AL151" s="324">
        <f t="shared" si="86"/>
        <v>0</v>
      </c>
      <c r="AM151" s="324">
        <f t="shared" si="86"/>
        <v>0</v>
      </c>
      <c r="AN151" s="324">
        <f t="shared" si="86"/>
        <v>0</v>
      </c>
      <c r="AO151" s="324">
        <f t="shared" si="86"/>
        <v>0</v>
      </c>
      <c r="AP151" s="324">
        <f t="shared" si="86"/>
        <v>0</v>
      </c>
      <c r="AQ151" s="324">
        <f t="shared" si="86"/>
        <v>0</v>
      </c>
      <c r="AR151" s="324">
        <f t="shared" si="86"/>
        <v>0</v>
      </c>
      <c r="AS151" s="324">
        <f t="shared" si="86"/>
        <v>0</v>
      </c>
      <c r="AT151" s="325">
        <f t="shared" si="87"/>
        <v>0</v>
      </c>
      <c r="AV151" s="336" t="s">
        <v>305</v>
      </c>
      <c r="AW151" s="337">
        <v>177.14</v>
      </c>
      <c r="BN151" s="296" t="str">
        <f t="shared" si="85"/>
        <v>직원4</v>
      </c>
      <c r="BO151" s="332">
        <f t="shared" si="88"/>
        <v>0</v>
      </c>
      <c r="BP151" s="333">
        <f t="shared" si="89"/>
        <v>0</v>
      </c>
      <c r="BQ151" s="333">
        <f t="shared" si="90"/>
        <v>0</v>
      </c>
      <c r="BR151" s="333">
        <f t="shared" si="91"/>
        <v>0</v>
      </c>
      <c r="BS151" s="333">
        <f t="shared" si="92"/>
        <v>0</v>
      </c>
      <c r="BT151" s="333">
        <f t="shared" si="93"/>
        <v>0</v>
      </c>
      <c r="BU151" s="333">
        <f t="shared" si="94"/>
        <v>0</v>
      </c>
      <c r="BV151" s="334">
        <f t="shared" si="95"/>
        <v>0</v>
      </c>
      <c r="BW151" s="334">
        <f t="shared" si="97"/>
        <v>0</v>
      </c>
      <c r="BX151" s="334">
        <f t="shared" si="97"/>
        <v>0</v>
      </c>
      <c r="BY151" s="334">
        <f t="shared" si="97"/>
        <v>0</v>
      </c>
      <c r="BZ151" s="334">
        <f t="shared" si="97"/>
        <v>0</v>
      </c>
      <c r="CA151" s="334">
        <f t="shared" si="97"/>
        <v>0</v>
      </c>
      <c r="CB151" s="334">
        <f t="shared" si="97"/>
        <v>0</v>
      </c>
      <c r="CC151" s="334">
        <f t="shared" si="97"/>
        <v>0</v>
      </c>
      <c r="CD151" s="334">
        <f t="shared" si="97"/>
        <v>0</v>
      </c>
      <c r="CE151" s="334">
        <f t="shared" si="96"/>
        <v>0</v>
      </c>
      <c r="CF151" s="334">
        <f t="shared" si="96"/>
        <v>0</v>
      </c>
      <c r="CG151" s="334">
        <f t="shared" si="96"/>
        <v>0</v>
      </c>
      <c r="CH151" s="334">
        <f t="shared" si="96"/>
        <v>0</v>
      </c>
      <c r="CI151" s="334">
        <f t="shared" si="96"/>
        <v>0</v>
      </c>
      <c r="CJ151" s="334">
        <f t="shared" si="96"/>
        <v>0</v>
      </c>
      <c r="CK151" s="334">
        <f t="shared" si="96"/>
        <v>0</v>
      </c>
      <c r="CL151" s="334">
        <f t="shared" si="96"/>
        <v>0</v>
      </c>
      <c r="CM151" s="334">
        <f t="shared" si="96"/>
        <v>0</v>
      </c>
      <c r="CN151" s="334">
        <f t="shared" si="96"/>
        <v>0</v>
      </c>
      <c r="CO151" s="334">
        <f t="shared" si="96"/>
        <v>0</v>
      </c>
      <c r="CP151" s="334">
        <f t="shared" si="96"/>
        <v>0</v>
      </c>
      <c r="CQ151" s="334">
        <f t="shared" si="96"/>
        <v>0</v>
      </c>
      <c r="CR151" s="334">
        <f t="shared" si="96"/>
        <v>0</v>
      </c>
      <c r="CS151" s="335">
        <f t="shared" si="96"/>
        <v>0</v>
      </c>
    </row>
    <row r="152" spans="12:97" s="31" customFormat="1" ht="15" hidden="1" customHeight="1" x14ac:dyDescent="0.3">
      <c r="L152" s="193"/>
      <c r="M152" s="227"/>
      <c r="N152" s="322" t="str">
        <f t="shared" si="84"/>
        <v>직원5</v>
      </c>
      <c r="O152" s="323">
        <f t="shared" si="86"/>
        <v>0</v>
      </c>
      <c r="P152" s="323">
        <f t="shared" si="86"/>
        <v>0</v>
      </c>
      <c r="Q152" s="323">
        <f t="shared" si="86"/>
        <v>0</v>
      </c>
      <c r="R152" s="323">
        <f t="shared" si="86"/>
        <v>0</v>
      </c>
      <c r="S152" s="323">
        <f t="shared" si="86"/>
        <v>0</v>
      </c>
      <c r="T152" s="323">
        <f t="shared" si="86"/>
        <v>0</v>
      </c>
      <c r="U152" s="323">
        <f t="shared" si="86"/>
        <v>0</v>
      </c>
      <c r="V152" s="324">
        <f t="shared" si="86"/>
        <v>0</v>
      </c>
      <c r="W152" s="324">
        <f t="shared" si="86"/>
        <v>0</v>
      </c>
      <c r="X152" s="324">
        <f t="shared" si="86"/>
        <v>0</v>
      </c>
      <c r="Y152" s="324">
        <f t="shared" si="86"/>
        <v>0</v>
      </c>
      <c r="Z152" s="324">
        <f t="shared" si="86"/>
        <v>0</v>
      </c>
      <c r="AA152" s="324">
        <f t="shared" si="86"/>
        <v>0</v>
      </c>
      <c r="AB152" s="324">
        <f t="shared" si="86"/>
        <v>0</v>
      </c>
      <c r="AC152" s="324">
        <f t="shared" si="86"/>
        <v>0</v>
      </c>
      <c r="AD152" s="324">
        <f t="shared" si="86"/>
        <v>0</v>
      </c>
      <c r="AE152" s="324">
        <f t="shared" si="86"/>
        <v>0</v>
      </c>
      <c r="AF152" s="324">
        <f t="shared" si="86"/>
        <v>0</v>
      </c>
      <c r="AG152" s="324">
        <f t="shared" si="86"/>
        <v>0</v>
      </c>
      <c r="AH152" s="324">
        <f t="shared" si="86"/>
        <v>0</v>
      </c>
      <c r="AI152" s="324">
        <f t="shared" si="86"/>
        <v>0</v>
      </c>
      <c r="AJ152" s="324">
        <f t="shared" si="86"/>
        <v>0</v>
      </c>
      <c r="AK152" s="324">
        <f t="shared" si="86"/>
        <v>0</v>
      </c>
      <c r="AL152" s="324">
        <f t="shared" si="86"/>
        <v>0</v>
      </c>
      <c r="AM152" s="324">
        <f t="shared" si="86"/>
        <v>0</v>
      </c>
      <c r="AN152" s="324">
        <f t="shared" si="86"/>
        <v>0</v>
      </c>
      <c r="AO152" s="324">
        <f t="shared" si="86"/>
        <v>0</v>
      </c>
      <c r="AP152" s="324">
        <f t="shared" si="86"/>
        <v>0</v>
      </c>
      <c r="AQ152" s="324">
        <f t="shared" si="86"/>
        <v>0</v>
      </c>
      <c r="AR152" s="324">
        <f t="shared" si="86"/>
        <v>0</v>
      </c>
      <c r="AS152" s="324">
        <f t="shared" si="86"/>
        <v>0</v>
      </c>
      <c r="AT152" s="325">
        <f t="shared" si="87"/>
        <v>0</v>
      </c>
      <c r="BN152" s="296" t="str">
        <f t="shared" si="85"/>
        <v>직원5</v>
      </c>
      <c r="BO152" s="332">
        <f t="shared" si="88"/>
        <v>0</v>
      </c>
      <c r="BP152" s="333">
        <f t="shared" si="89"/>
        <v>0</v>
      </c>
      <c r="BQ152" s="333">
        <f t="shared" si="90"/>
        <v>0</v>
      </c>
      <c r="BR152" s="333">
        <f t="shared" si="91"/>
        <v>0</v>
      </c>
      <c r="BS152" s="333">
        <f t="shared" si="92"/>
        <v>0</v>
      </c>
      <c r="BT152" s="333">
        <f t="shared" si="93"/>
        <v>0</v>
      </c>
      <c r="BU152" s="333">
        <f t="shared" si="94"/>
        <v>0</v>
      </c>
      <c r="BV152" s="334">
        <f t="shared" si="95"/>
        <v>0</v>
      </c>
      <c r="BW152" s="334">
        <f t="shared" si="97"/>
        <v>0</v>
      </c>
      <c r="BX152" s="334">
        <f t="shared" si="97"/>
        <v>0</v>
      </c>
      <c r="BY152" s="334">
        <f t="shared" si="97"/>
        <v>0</v>
      </c>
      <c r="BZ152" s="334">
        <f t="shared" si="97"/>
        <v>0</v>
      </c>
      <c r="CA152" s="334">
        <f t="shared" si="97"/>
        <v>0</v>
      </c>
      <c r="CB152" s="334">
        <f t="shared" si="97"/>
        <v>0</v>
      </c>
      <c r="CC152" s="334">
        <f t="shared" si="97"/>
        <v>0</v>
      </c>
      <c r="CD152" s="334">
        <f t="shared" si="97"/>
        <v>0</v>
      </c>
      <c r="CE152" s="334">
        <f t="shared" si="96"/>
        <v>0</v>
      </c>
      <c r="CF152" s="334">
        <f t="shared" si="96"/>
        <v>0</v>
      </c>
      <c r="CG152" s="334">
        <f t="shared" si="96"/>
        <v>0</v>
      </c>
      <c r="CH152" s="334">
        <f t="shared" si="96"/>
        <v>0</v>
      </c>
      <c r="CI152" s="334">
        <f t="shared" si="96"/>
        <v>0</v>
      </c>
      <c r="CJ152" s="334">
        <f t="shared" si="96"/>
        <v>0</v>
      </c>
      <c r="CK152" s="334">
        <f t="shared" si="96"/>
        <v>0</v>
      </c>
      <c r="CL152" s="334">
        <f t="shared" si="96"/>
        <v>0</v>
      </c>
      <c r="CM152" s="334">
        <f t="shared" si="96"/>
        <v>0</v>
      </c>
      <c r="CN152" s="334">
        <f t="shared" si="96"/>
        <v>0</v>
      </c>
      <c r="CO152" s="334">
        <f t="shared" si="96"/>
        <v>0</v>
      </c>
      <c r="CP152" s="334">
        <f t="shared" si="96"/>
        <v>0</v>
      </c>
      <c r="CQ152" s="334">
        <f t="shared" si="96"/>
        <v>0</v>
      </c>
      <c r="CR152" s="334">
        <f t="shared" si="96"/>
        <v>0</v>
      </c>
      <c r="CS152" s="335">
        <f t="shared" si="96"/>
        <v>0</v>
      </c>
    </row>
    <row r="153" spans="12:97" s="31" customFormat="1" ht="15" hidden="1" customHeight="1" x14ac:dyDescent="0.3">
      <c r="L153" s="193"/>
      <c r="M153" s="227"/>
      <c r="N153" s="322" t="str">
        <f t="shared" si="84"/>
        <v>직원6</v>
      </c>
      <c r="O153" s="323">
        <f t="shared" si="86"/>
        <v>0</v>
      </c>
      <c r="P153" s="323">
        <f t="shared" si="86"/>
        <v>0</v>
      </c>
      <c r="Q153" s="323">
        <f t="shared" si="86"/>
        <v>0</v>
      </c>
      <c r="R153" s="323">
        <f t="shared" si="86"/>
        <v>0</v>
      </c>
      <c r="S153" s="323">
        <f t="shared" si="86"/>
        <v>0</v>
      </c>
      <c r="T153" s="323">
        <f t="shared" si="86"/>
        <v>0</v>
      </c>
      <c r="U153" s="323">
        <f t="shared" si="86"/>
        <v>0</v>
      </c>
      <c r="V153" s="324">
        <f t="shared" si="86"/>
        <v>0</v>
      </c>
      <c r="W153" s="324">
        <f t="shared" si="86"/>
        <v>0</v>
      </c>
      <c r="X153" s="324">
        <f t="shared" si="86"/>
        <v>0</v>
      </c>
      <c r="Y153" s="324">
        <f t="shared" si="86"/>
        <v>0</v>
      </c>
      <c r="Z153" s="324">
        <f t="shared" si="86"/>
        <v>0</v>
      </c>
      <c r="AA153" s="324">
        <f t="shared" si="86"/>
        <v>0</v>
      </c>
      <c r="AB153" s="324">
        <f t="shared" si="86"/>
        <v>0</v>
      </c>
      <c r="AC153" s="324">
        <f t="shared" si="86"/>
        <v>0</v>
      </c>
      <c r="AD153" s="324">
        <f t="shared" si="86"/>
        <v>0</v>
      </c>
      <c r="AE153" s="324">
        <f t="shared" si="86"/>
        <v>0</v>
      </c>
      <c r="AF153" s="324">
        <f t="shared" si="86"/>
        <v>0</v>
      </c>
      <c r="AG153" s="324">
        <f t="shared" si="86"/>
        <v>0</v>
      </c>
      <c r="AH153" s="324">
        <f t="shared" si="86"/>
        <v>0</v>
      </c>
      <c r="AI153" s="324">
        <f t="shared" si="86"/>
        <v>0</v>
      </c>
      <c r="AJ153" s="324">
        <f t="shared" si="86"/>
        <v>0</v>
      </c>
      <c r="AK153" s="324">
        <f t="shared" si="86"/>
        <v>0</v>
      </c>
      <c r="AL153" s="324">
        <f t="shared" si="86"/>
        <v>0</v>
      </c>
      <c r="AM153" s="324">
        <f t="shared" si="86"/>
        <v>0</v>
      </c>
      <c r="AN153" s="324">
        <f t="shared" si="86"/>
        <v>0</v>
      </c>
      <c r="AO153" s="324">
        <f t="shared" si="86"/>
        <v>0</v>
      </c>
      <c r="AP153" s="324">
        <f t="shared" si="86"/>
        <v>0</v>
      </c>
      <c r="AQ153" s="324">
        <f t="shared" si="86"/>
        <v>0</v>
      </c>
      <c r="AR153" s="324">
        <f t="shared" si="86"/>
        <v>0</v>
      </c>
      <c r="AS153" s="324">
        <f t="shared" si="86"/>
        <v>0</v>
      </c>
      <c r="AT153" s="325">
        <f t="shared" si="87"/>
        <v>0</v>
      </c>
      <c r="BN153" s="296" t="str">
        <f t="shared" si="85"/>
        <v>직원6</v>
      </c>
      <c r="BO153" s="332">
        <f t="shared" si="88"/>
        <v>0</v>
      </c>
      <c r="BP153" s="333">
        <f t="shared" si="89"/>
        <v>0</v>
      </c>
      <c r="BQ153" s="333">
        <f t="shared" si="90"/>
        <v>0</v>
      </c>
      <c r="BR153" s="333">
        <f t="shared" si="91"/>
        <v>0</v>
      </c>
      <c r="BS153" s="333">
        <f t="shared" si="92"/>
        <v>0</v>
      </c>
      <c r="BT153" s="333">
        <f t="shared" si="93"/>
        <v>0</v>
      </c>
      <c r="BU153" s="333">
        <f t="shared" si="94"/>
        <v>0</v>
      </c>
      <c r="BV153" s="334">
        <f t="shared" si="95"/>
        <v>0</v>
      </c>
      <c r="BW153" s="334">
        <f t="shared" si="97"/>
        <v>0</v>
      </c>
      <c r="BX153" s="334">
        <f t="shared" si="97"/>
        <v>0</v>
      </c>
      <c r="BY153" s="334">
        <f t="shared" si="97"/>
        <v>0</v>
      </c>
      <c r="BZ153" s="334">
        <f t="shared" si="97"/>
        <v>0</v>
      </c>
      <c r="CA153" s="334">
        <f t="shared" si="97"/>
        <v>0</v>
      </c>
      <c r="CB153" s="334">
        <f t="shared" si="97"/>
        <v>0</v>
      </c>
      <c r="CC153" s="334">
        <f t="shared" si="97"/>
        <v>0</v>
      </c>
      <c r="CD153" s="334">
        <f t="shared" si="97"/>
        <v>0</v>
      </c>
      <c r="CE153" s="334">
        <f t="shared" si="96"/>
        <v>0</v>
      </c>
      <c r="CF153" s="334">
        <f t="shared" si="96"/>
        <v>0</v>
      </c>
      <c r="CG153" s="334">
        <f t="shared" si="96"/>
        <v>0</v>
      </c>
      <c r="CH153" s="334">
        <f t="shared" si="96"/>
        <v>0</v>
      </c>
      <c r="CI153" s="334">
        <f t="shared" si="96"/>
        <v>0</v>
      </c>
      <c r="CJ153" s="334">
        <f t="shared" si="96"/>
        <v>0</v>
      </c>
      <c r="CK153" s="334">
        <f t="shared" si="96"/>
        <v>0</v>
      </c>
      <c r="CL153" s="334">
        <f t="shared" si="96"/>
        <v>0</v>
      </c>
      <c r="CM153" s="334">
        <f t="shared" si="96"/>
        <v>0</v>
      </c>
      <c r="CN153" s="334">
        <f t="shared" si="96"/>
        <v>0</v>
      </c>
      <c r="CO153" s="334">
        <f t="shared" si="96"/>
        <v>0</v>
      </c>
      <c r="CP153" s="334">
        <f t="shared" si="96"/>
        <v>0</v>
      </c>
      <c r="CQ153" s="334">
        <f t="shared" si="96"/>
        <v>0</v>
      </c>
      <c r="CR153" s="334">
        <f t="shared" si="96"/>
        <v>0</v>
      </c>
      <c r="CS153" s="335">
        <f t="shared" si="96"/>
        <v>0</v>
      </c>
    </row>
    <row r="154" spans="12:97" s="31" customFormat="1" ht="15" hidden="1" customHeight="1" x14ac:dyDescent="0.3">
      <c r="L154" s="193"/>
      <c r="M154" s="227"/>
      <c r="N154" s="322" t="str">
        <f t="shared" si="84"/>
        <v>직원7</v>
      </c>
      <c r="O154" s="323">
        <f t="shared" si="86"/>
        <v>0</v>
      </c>
      <c r="P154" s="323">
        <f t="shared" si="86"/>
        <v>0</v>
      </c>
      <c r="Q154" s="323">
        <f t="shared" si="86"/>
        <v>0</v>
      </c>
      <c r="R154" s="323">
        <f t="shared" si="86"/>
        <v>0</v>
      </c>
      <c r="S154" s="323">
        <f t="shared" si="86"/>
        <v>0</v>
      </c>
      <c r="T154" s="323">
        <f t="shared" si="86"/>
        <v>0</v>
      </c>
      <c r="U154" s="323">
        <f t="shared" si="86"/>
        <v>0</v>
      </c>
      <c r="V154" s="324">
        <f t="shared" si="86"/>
        <v>0</v>
      </c>
      <c r="W154" s="324">
        <f t="shared" si="86"/>
        <v>0</v>
      </c>
      <c r="X154" s="324">
        <f t="shared" si="86"/>
        <v>0</v>
      </c>
      <c r="Y154" s="324">
        <f t="shared" si="86"/>
        <v>0</v>
      </c>
      <c r="Z154" s="324">
        <f t="shared" si="86"/>
        <v>0</v>
      </c>
      <c r="AA154" s="324">
        <f t="shared" si="86"/>
        <v>0</v>
      </c>
      <c r="AB154" s="324">
        <f t="shared" si="86"/>
        <v>0</v>
      </c>
      <c r="AC154" s="324">
        <f t="shared" si="86"/>
        <v>0</v>
      </c>
      <c r="AD154" s="324">
        <f t="shared" si="86"/>
        <v>0</v>
      </c>
      <c r="AE154" s="324">
        <f t="shared" si="86"/>
        <v>0</v>
      </c>
      <c r="AF154" s="324">
        <f t="shared" si="86"/>
        <v>0</v>
      </c>
      <c r="AG154" s="324">
        <f t="shared" si="86"/>
        <v>0</v>
      </c>
      <c r="AH154" s="324">
        <f t="shared" si="86"/>
        <v>0</v>
      </c>
      <c r="AI154" s="324">
        <f t="shared" si="86"/>
        <v>0</v>
      </c>
      <c r="AJ154" s="324">
        <f t="shared" si="86"/>
        <v>0</v>
      </c>
      <c r="AK154" s="324">
        <f t="shared" si="86"/>
        <v>0</v>
      </c>
      <c r="AL154" s="324">
        <f t="shared" si="86"/>
        <v>0</v>
      </c>
      <c r="AM154" s="324">
        <f t="shared" si="86"/>
        <v>0</v>
      </c>
      <c r="AN154" s="324">
        <f t="shared" si="86"/>
        <v>0</v>
      </c>
      <c r="AO154" s="324">
        <f t="shared" si="86"/>
        <v>0</v>
      </c>
      <c r="AP154" s="324">
        <f t="shared" si="86"/>
        <v>0</v>
      </c>
      <c r="AQ154" s="324">
        <f t="shared" si="86"/>
        <v>0</v>
      </c>
      <c r="AR154" s="324">
        <f t="shared" si="86"/>
        <v>0</v>
      </c>
      <c r="AS154" s="324">
        <f t="shared" si="86"/>
        <v>0</v>
      </c>
      <c r="AT154" s="325">
        <f t="shared" si="87"/>
        <v>0</v>
      </c>
      <c r="BN154" s="296" t="str">
        <f t="shared" si="85"/>
        <v>직원7</v>
      </c>
      <c r="BO154" s="332">
        <f t="shared" si="88"/>
        <v>0</v>
      </c>
      <c r="BP154" s="333">
        <f t="shared" si="89"/>
        <v>0</v>
      </c>
      <c r="BQ154" s="333">
        <f t="shared" si="90"/>
        <v>0</v>
      </c>
      <c r="BR154" s="333">
        <f t="shared" si="91"/>
        <v>0</v>
      </c>
      <c r="BS154" s="333">
        <f t="shared" si="92"/>
        <v>0</v>
      </c>
      <c r="BT154" s="333">
        <f t="shared" si="93"/>
        <v>0</v>
      </c>
      <c r="BU154" s="333">
        <f t="shared" si="94"/>
        <v>0</v>
      </c>
      <c r="BV154" s="334">
        <f t="shared" si="95"/>
        <v>0</v>
      </c>
      <c r="BW154" s="334">
        <f t="shared" si="97"/>
        <v>0</v>
      </c>
      <c r="BX154" s="334">
        <f t="shared" si="97"/>
        <v>0</v>
      </c>
      <c r="BY154" s="334">
        <f t="shared" si="97"/>
        <v>0</v>
      </c>
      <c r="BZ154" s="334">
        <f t="shared" si="97"/>
        <v>0</v>
      </c>
      <c r="CA154" s="334">
        <f t="shared" si="97"/>
        <v>0</v>
      </c>
      <c r="CB154" s="334">
        <f t="shared" si="97"/>
        <v>0</v>
      </c>
      <c r="CC154" s="334">
        <f t="shared" si="97"/>
        <v>0</v>
      </c>
      <c r="CD154" s="334">
        <f t="shared" si="97"/>
        <v>0</v>
      </c>
      <c r="CE154" s="334">
        <f t="shared" si="96"/>
        <v>0</v>
      </c>
      <c r="CF154" s="334">
        <f t="shared" si="96"/>
        <v>0</v>
      </c>
      <c r="CG154" s="334">
        <f t="shared" si="96"/>
        <v>0</v>
      </c>
      <c r="CH154" s="334">
        <f t="shared" si="96"/>
        <v>0</v>
      </c>
      <c r="CI154" s="334">
        <f t="shared" si="96"/>
        <v>0</v>
      </c>
      <c r="CJ154" s="334">
        <f t="shared" si="96"/>
        <v>0</v>
      </c>
      <c r="CK154" s="334">
        <f t="shared" si="96"/>
        <v>0</v>
      </c>
      <c r="CL154" s="334">
        <f t="shared" si="96"/>
        <v>0</v>
      </c>
      <c r="CM154" s="334">
        <f t="shared" si="96"/>
        <v>0</v>
      </c>
      <c r="CN154" s="334">
        <f t="shared" si="96"/>
        <v>0</v>
      </c>
      <c r="CO154" s="334">
        <f t="shared" si="96"/>
        <v>0</v>
      </c>
      <c r="CP154" s="334">
        <f t="shared" si="96"/>
        <v>0</v>
      </c>
      <c r="CQ154" s="334">
        <f t="shared" si="96"/>
        <v>0</v>
      </c>
      <c r="CR154" s="334">
        <f t="shared" si="96"/>
        <v>0</v>
      </c>
      <c r="CS154" s="335">
        <f t="shared" si="96"/>
        <v>0</v>
      </c>
    </row>
    <row r="155" spans="12:97" s="31" customFormat="1" ht="15" hidden="1" customHeight="1" x14ac:dyDescent="0.3">
      <c r="L155" s="193"/>
      <c r="M155" s="227"/>
      <c r="N155" s="322" t="str">
        <f t="shared" si="84"/>
        <v>직원8</v>
      </c>
      <c r="O155" s="323">
        <f t="shared" si="86"/>
        <v>0</v>
      </c>
      <c r="P155" s="323">
        <f t="shared" si="86"/>
        <v>0</v>
      </c>
      <c r="Q155" s="323">
        <f t="shared" si="86"/>
        <v>0</v>
      </c>
      <c r="R155" s="323">
        <f t="shared" si="86"/>
        <v>0</v>
      </c>
      <c r="S155" s="323">
        <f t="shared" si="86"/>
        <v>0</v>
      </c>
      <c r="T155" s="323">
        <f t="shared" si="86"/>
        <v>0</v>
      </c>
      <c r="U155" s="323">
        <f t="shared" si="86"/>
        <v>0</v>
      </c>
      <c r="V155" s="324">
        <f t="shared" si="86"/>
        <v>0</v>
      </c>
      <c r="W155" s="324">
        <f t="shared" si="86"/>
        <v>0</v>
      </c>
      <c r="X155" s="324">
        <f t="shared" si="86"/>
        <v>0</v>
      </c>
      <c r="Y155" s="324">
        <f t="shared" si="86"/>
        <v>0</v>
      </c>
      <c r="Z155" s="324">
        <f t="shared" si="86"/>
        <v>0</v>
      </c>
      <c r="AA155" s="324">
        <f t="shared" si="86"/>
        <v>0</v>
      </c>
      <c r="AB155" s="324">
        <f t="shared" si="86"/>
        <v>0</v>
      </c>
      <c r="AC155" s="324">
        <f t="shared" si="86"/>
        <v>0</v>
      </c>
      <c r="AD155" s="324">
        <f t="shared" si="86"/>
        <v>0</v>
      </c>
      <c r="AE155" s="324">
        <f t="shared" si="86"/>
        <v>0</v>
      </c>
      <c r="AF155" s="324">
        <f t="shared" si="86"/>
        <v>0</v>
      </c>
      <c r="AG155" s="324">
        <f t="shared" si="86"/>
        <v>0</v>
      </c>
      <c r="AH155" s="324">
        <f t="shared" si="86"/>
        <v>0</v>
      </c>
      <c r="AI155" s="324">
        <f t="shared" si="86"/>
        <v>0</v>
      </c>
      <c r="AJ155" s="324">
        <f t="shared" si="86"/>
        <v>0</v>
      </c>
      <c r="AK155" s="324">
        <f t="shared" si="86"/>
        <v>0</v>
      </c>
      <c r="AL155" s="324">
        <f t="shared" si="86"/>
        <v>0</v>
      </c>
      <c r="AM155" s="324">
        <f t="shared" si="86"/>
        <v>0</v>
      </c>
      <c r="AN155" s="324">
        <f t="shared" si="86"/>
        <v>0</v>
      </c>
      <c r="AO155" s="324">
        <f t="shared" si="86"/>
        <v>0</v>
      </c>
      <c r="AP155" s="324">
        <f t="shared" si="86"/>
        <v>0</v>
      </c>
      <c r="AQ155" s="324">
        <f t="shared" si="86"/>
        <v>0</v>
      </c>
      <c r="AR155" s="324">
        <f t="shared" si="86"/>
        <v>0</v>
      </c>
      <c r="AS155" s="324">
        <f t="shared" si="86"/>
        <v>0</v>
      </c>
      <c r="AT155" s="325">
        <f t="shared" si="87"/>
        <v>0</v>
      </c>
      <c r="BN155" s="296" t="str">
        <f t="shared" si="85"/>
        <v>직원8</v>
      </c>
      <c r="BO155" s="332">
        <f t="shared" si="88"/>
        <v>0</v>
      </c>
      <c r="BP155" s="333">
        <f t="shared" si="89"/>
        <v>0</v>
      </c>
      <c r="BQ155" s="333">
        <f t="shared" si="90"/>
        <v>0</v>
      </c>
      <c r="BR155" s="333">
        <f t="shared" si="91"/>
        <v>0</v>
      </c>
      <c r="BS155" s="333">
        <f t="shared" si="92"/>
        <v>0</v>
      </c>
      <c r="BT155" s="333">
        <f t="shared" si="93"/>
        <v>0</v>
      </c>
      <c r="BU155" s="333">
        <f t="shared" si="94"/>
        <v>0</v>
      </c>
      <c r="BV155" s="334">
        <f t="shared" si="95"/>
        <v>0</v>
      </c>
      <c r="BW155" s="334">
        <f t="shared" si="97"/>
        <v>0</v>
      </c>
      <c r="BX155" s="334">
        <f t="shared" si="97"/>
        <v>0</v>
      </c>
      <c r="BY155" s="334">
        <f t="shared" si="97"/>
        <v>0</v>
      </c>
      <c r="BZ155" s="334">
        <f t="shared" si="97"/>
        <v>0</v>
      </c>
      <c r="CA155" s="334">
        <f t="shared" si="97"/>
        <v>0</v>
      </c>
      <c r="CB155" s="334">
        <f t="shared" si="97"/>
        <v>0</v>
      </c>
      <c r="CC155" s="334">
        <f t="shared" si="97"/>
        <v>0</v>
      </c>
      <c r="CD155" s="334">
        <f t="shared" si="97"/>
        <v>0</v>
      </c>
      <c r="CE155" s="334">
        <f t="shared" si="96"/>
        <v>0</v>
      </c>
      <c r="CF155" s="334">
        <f t="shared" si="96"/>
        <v>0</v>
      </c>
      <c r="CG155" s="334">
        <f t="shared" si="96"/>
        <v>0</v>
      </c>
      <c r="CH155" s="334">
        <f t="shared" si="96"/>
        <v>0</v>
      </c>
      <c r="CI155" s="334">
        <f t="shared" si="96"/>
        <v>0</v>
      </c>
      <c r="CJ155" s="334">
        <f t="shared" si="96"/>
        <v>0</v>
      </c>
      <c r="CK155" s="334">
        <f t="shared" si="96"/>
        <v>0</v>
      </c>
      <c r="CL155" s="334">
        <f t="shared" si="96"/>
        <v>0</v>
      </c>
      <c r="CM155" s="334">
        <f t="shared" si="96"/>
        <v>0</v>
      </c>
      <c r="CN155" s="334">
        <f t="shared" si="96"/>
        <v>0</v>
      </c>
      <c r="CO155" s="334">
        <f t="shared" si="96"/>
        <v>0</v>
      </c>
      <c r="CP155" s="334">
        <f t="shared" si="96"/>
        <v>0</v>
      </c>
      <c r="CQ155" s="334">
        <f t="shared" si="96"/>
        <v>0</v>
      </c>
      <c r="CR155" s="334">
        <f t="shared" si="96"/>
        <v>0</v>
      </c>
      <c r="CS155" s="335">
        <f t="shared" si="96"/>
        <v>0</v>
      </c>
    </row>
    <row r="156" spans="12:97" s="31" customFormat="1" ht="15" hidden="1" customHeight="1" x14ac:dyDescent="0.3">
      <c r="L156" s="193"/>
      <c r="M156" s="227"/>
      <c r="N156" s="322" t="str">
        <f t="shared" si="84"/>
        <v>직원9</v>
      </c>
      <c r="O156" s="323">
        <f t="shared" si="86"/>
        <v>0</v>
      </c>
      <c r="P156" s="323">
        <f t="shared" si="86"/>
        <v>0</v>
      </c>
      <c r="Q156" s="323">
        <f t="shared" si="86"/>
        <v>0</v>
      </c>
      <c r="R156" s="323">
        <f t="shared" si="86"/>
        <v>0</v>
      </c>
      <c r="S156" s="323">
        <f t="shared" si="86"/>
        <v>0</v>
      </c>
      <c r="T156" s="323">
        <f t="shared" si="86"/>
        <v>0</v>
      </c>
      <c r="U156" s="323">
        <f t="shared" si="86"/>
        <v>0</v>
      </c>
      <c r="V156" s="324">
        <f t="shared" ref="V156:AS156" si="98">IFERROR(VLOOKUP(V114,$D$8:$H$18,5,0),0)</f>
        <v>0</v>
      </c>
      <c r="W156" s="324">
        <f t="shared" si="98"/>
        <v>0</v>
      </c>
      <c r="X156" s="324">
        <f t="shared" si="98"/>
        <v>0</v>
      </c>
      <c r="Y156" s="324">
        <f t="shared" si="98"/>
        <v>0</v>
      </c>
      <c r="Z156" s="324">
        <f t="shared" si="98"/>
        <v>0</v>
      </c>
      <c r="AA156" s="324">
        <f t="shared" si="98"/>
        <v>0</v>
      </c>
      <c r="AB156" s="324">
        <f t="shared" si="98"/>
        <v>0</v>
      </c>
      <c r="AC156" s="324">
        <f t="shared" si="98"/>
        <v>0</v>
      </c>
      <c r="AD156" s="324">
        <f t="shared" si="98"/>
        <v>0</v>
      </c>
      <c r="AE156" s="324">
        <f t="shared" si="98"/>
        <v>0</v>
      </c>
      <c r="AF156" s="324">
        <f t="shared" si="98"/>
        <v>0</v>
      </c>
      <c r="AG156" s="324">
        <f t="shared" si="98"/>
        <v>0</v>
      </c>
      <c r="AH156" s="324">
        <f t="shared" si="98"/>
        <v>0</v>
      </c>
      <c r="AI156" s="324">
        <f t="shared" si="98"/>
        <v>0</v>
      </c>
      <c r="AJ156" s="324">
        <f t="shared" si="98"/>
        <v>0</v>
      </c>
      <c r="AK156" s="324">
        <f t="shared" si="98"/>
        <v>0</v>
      </c>
      <c r="AL156" s="324">
        <f t="shared" si="98"/>
        <v>0</v>
      </c>
      <c r="AM156" s="324">
        <f t="shared" si="98"/>
        <v>0</v>
      </c>
      <c r="AN156" s="324">
        <f t="shared" si="98"/>
        <v>0</v>
      </c>
      <c r="AO156" s="324">
        <f t="shared" si="98"/>
        <v>0</v>
      </c>
      <c r="AP156" s="324">
        <f t="shared" si="98"/>
        <v>0</v>
      </c>
      <c r="AQ156" s="324">
        <f t="shared" si="98"/>
        <v>0</v>
      </c>
      <c r="AR156" s="324">
        <f t="shared" si="98"/>
        <v>0</v>
      </c>
      <c r="AS156" s="324">
        <f t="shared" si="98"/>
        <v>0</v>
      </c>
      <c r="AT156" s="325">
        <f t="shared" si="87"/>
        <v>0</v>
      </c>
      <c r="BN156" s="296" t="str">
        <f t="shared" si="85"/>
        <v>직원9</v>
      </c>
      <c r="BO156" s="332">
        <f t="shared" si="88"/>
        <v>0</v>
      </c>
      <c r="BP156" s="333">
        <f t="shared" si="89"/>
        <v>0</v>
      </c>
      <c r="BQ156" s="333">
        <f t="shared" si="90"/>
        <v>0</v>
      </c>
      <c r="BR156" s="333">
        <f t="shared" si="91"/>
        <v>0</v>
      </c>
      <c r="BS156" s="333">
        <f t="shared" si="92"/>
        <v>0</v>
      </c>
      <c r="BT156" s="333">
        <f t="shared" si="93"/>
        <v>0</v>
      </c>
      <c r="BU156" s="333">
        <f t="shared" si="94"/>
        <v>0</v>
      </c>
      <c r="BV156" s="334">
        <f t="shared" si="95"/>
        <v>0</v>
      </c>
      <c r="BW156" s="334">
        <f t="shared" si="97"/>
        <v>0</v>
      </c>
      <c r="BX156" s="334">
        <f t="shared" si="97"/>
        <v>0</v>
      </c>
      <c r="BY156" s="334">
        <f t="shared" si="97"/>
        <v>0</v>
      </c>
      <c r="BZ156" s="334">
        <f t="shared" si="97"/>
        <v>0</v>
      </c>
      <c r="CA156" s="334">
        <f t="shared" si="97"/>
        <v>0</v>
      </c>
      <c r="CB156" s="334">
        <f t="shared" si="97"/>
        <v>0</v>
      </c>
      <c r="CC156" s="334">
        <f t="shared" si="97"/>
        <v>0</v>
      </c>
      <c r="CD156" s="334">
        <f t="shared" si="97"/>
        <v>0</v>
      </c>
      <c r="CE156" s="334">
        <f t="shared" si="96"/>
        <v>0</v>
      </c>
      <c r="CF156" s="334">
        <f t="shared" si="96"/>
        <v>0</v>
      </c>
      <c r="CG156" s="334">
        <f t="shared" si="96"/>
        <v>0</v>
      </c>
      <c r="CH156" s="334">
        <f t="shared" si="96"/>
        <v>0</v>
      </c>
      <c r="CI156" s="334">
        <f t="shared" si="96"/>
        <v>0</v>
      </c>
      <c r="CJ156" s="334">
        <f t="shared" si="96"/>
        <v>0</v>
      </c>
      <c r="CK156" s="334">
        <f t="shared" si="96"/>
        <v>0</v>
      </c>
      <c r="CL156" s="334">
        <f t="shared" si="96"/>
        <v>0</v>
      </c>
      <c r="CM156" s="334">
        <f t="shared" si="96"/>
        <v>0</v>
      </c>
      <c r="CN156" s="334">
        <f t="shared" si="96"/>
        <v>0</v>
      </c>
      <c r="CO156" s="334">
        <f t="shared" si="96"/>
        <v>0</v>
      </c>
      <c r="CP156" s="334">
        <f t="shared" si="96"/>
        <v>0</v>
      </c>
      <c r="CQ156" s="334">
        <f t="shared" si="96"/>
        <v>0</v>
      </c>
      <c r="CR156" s="334">
        <f t="shared" si="96"/>
        <v>0</v>
      </c>
      <c r="CS156" s="335">
        <f t="shared" si="96"/>
        <v>0</v>
      </c>
    </row>
    <row r="157" spans="12:97" s="31" customFormat="1" ht="15" hidden="1" customHeight="1" x14ac:dyDescent="0.3">
      <c r="L157" s="193"/>
      <c r="M157" s="227"/>
      <c r="N157" s="322" t="str">
        <f t="shared" si="84"/>
        <v>직원10</v>
      </c>
      <c r="O157" s="323">
        <f t="shared" ref="O157:AS162" si="99">IFERROR(VLOOKUP(O115,$D$8:$H$18,5,0),0)</f>
        <v>0</v>
      </c>
      <c r="P157" s="323">
        <f t="shared" si="99"/>
        <v>0</v>
      </c>
      <c r="Q157" s="323">
        <f t="shared" si="99"/>
        <v>0</v>
      </c>
      <c r="R157" s="323">
        <f t="shared" si="99"/>
        <v>0</v>
      </c>
      <c r="S157" s="323">
        <f t="shared" si="99"/>
        <v>0</v>
      </c>
      <c r="T157" s="323">
        <f t="shared" si="99"/>
        <v>0</v>
      </c>
      <c r="U157" s="323">
        <f t="shared" si="99"/>
        <v>0</v>
      </c>
      <c r="V157" s="324">
        <f t="shared" si="99"/>
        <v>0</v>
      </c>
      <c r="W157" s="324">
        <f t="shared" si="99"/>
        <v>0</v>
      </c>
      <c r="X157" s="324">
        <f t="shared" si="99"/>
        <v>0</v>
      </c>
      <c r="Y157" s="324">
        <f t="shared" si="99"/>
        <v>0</v>
      </c>
      <c r="Z157" s="324">
        <f t="shared" si="99"/>
        <v>0</v>
      </c>
      <c r="AA157" s="324">
        <f t="shared" si="99"/>
        <v>0</v>
      </c>
      <c r="AB157" s="324">
        <f t="shared" si="99"/>
        <v>0</v>
      </c>
      <c r="AC157" s="324">
        <f t="shared" si="99"/>
        <v>0</v>
      </c>
      <c r="AD157" s="324">
        <f t="shared" si="99"/>
        <v>0</v>
      </c>
      <c r="AE157" s="324">
        <f t="shared" si="99"/>
        <v>0</v>
      </c>
      <c r="AF157" s="324">
        <f t="shared" si="99"/>
        <v>0</v>
      </c>
      <c r="AG157" s="324">
        <f t="shared" si="99"/>
        <v>0</v>
      </c>
      <c r="AH157" s="324">
        <f t="shared" si="99"/>
        <v>0</v>
      </c>
      <c r="AI157" s="324">
        <f t="shared" si="99"/>
        <v>0</v>
      </c>
      <c r="AJ157" s="324">
        <f t="shared" si="99"/>
        <v>0</v>
      </c>
      <c r="AK157" s="324">
        <f t="shared" si="99"/>
        <v>0</v>
      </c>
      <c r="AL157" s="324">
        <f t="shared" si="99"/>
        <v>0</v>
      </c>
      <c r="AM157" s="324">
        <f t="shared" si="99"/>
        <v>0</v>
      </c>
      <c r="AN157" s="324">
        <f t="shared" si="99"/>
        <v>0</v>
      </c>
      <c r="AO157" s="324">
        <f t="shared" si="99"/>
        <v>0</v>
      </c>
      <c r="AP157" s="324">
        <f t="shared" si="99"/>
        <v>0</v>
      </c>
      <c r="AQ157" s="324">
        <f t="shared" si="99"/>
        <v>0</v>
      </c>
      <c r="AR157" s="324">
        <f t="shared" si="99"/>
        <v>0</v>
      </c>
      <c r="AS157" s="324">
        <f t="shared" si="99"/>
        <v>0</v>
      </c>
      <c r="AT157" s="325">
        <f t="shared" si="87"/>
        <v>0</v>
      </c>
      <c r="BN157" s="296" t="str">
        <f t="shared" si="85"/>
        <v>직원10</v>
      </c>
      <c r="BO157" s="332">
        <f t="shared" si="88"/>
        <v>0</v>
      </c>
      <c r="BP157" s="333">
        <f t="shared" si="89"/>
        <v>0</v>
      </c>
      <c r="BQ157" s="333">
        <f t="shared" si="90"/>
        <v>0</v>
      </c>
      <c r="BR157" s="333">
        <f t="shared" si="91"/>
        <v>0</v>
      </c>
      <c r="BS157" s="333">
        <f t="shared" si="92"/>
        <v>0</v>
      </c>
      <c r="BT157" s="333">
        <f t="shared" si="93"/>
        <v>0</v>
      </c>
      <c r="BU157" s="333">
        <f t="shared" si="94"/>
        <v>0</v>
      </c>
      <c r="BV157" s="334">
        <f t="shared" si="95"/>
        <v>0</v>
      </c>
      <c r="BW157" s="334">
        <f t="shared" si="97"/>
        <v>0</v>
      </c>
      <c r="BX157" s="334">
        <f t="shared" si="97"/>
        <v>0</v>
      </c>
      <c r="BY157" s="334">
        <f t="shared" si="97"/>
        <v>0</v>
      </c>
      <c r="BZ157" s="334">
        <f t="shared" si="97"/>
        <v>0</v>
      </c>
      <c r="CA157" s="334">
        <f t="shared" si="97"/>
        <v>0</v>
      </c>
      <c r="CB157" s="334">
        <f t="shared" si="97"/>
        <v>0</v>
      </c>
      <c r="CC157" s="334">
        <f t="shared" si="97"/>
        <v>0</v>
      </c>
      <c r="CD157" s="334">
        <f t="shared" si="97"/>
        <v>0</v>
      </c>
      <c r="CE157" s="334">
        <f t="shared" si="96"/>
        <v>0</v>
      </c>
      <c r="CF157" s="334">
        <f t="shared" si="96"/>
        <v>0</v>
      </c>
      <c r="CG157" s="334">
        <f t="shared" si="96"/>
        <v>0</v>
      </c>
      <c r="CH157" s="334">
        <f t="shared" si="96"/>
        <v>0</v>
      </c>
      <c r="CI157" s="334">
        <f t="shared" si="96"/>
        <v>0</v>
      </c>
      <c r="CJ157" s="334">
        <f t="shared" si="96"/>
        <v>0</v>
      </c>
      <c r="CK157" s="334">
        <f t="shared" si="96"/>
        <v>0</v>
      </c>
      <c r="CL157" s="334">
        <f t="shared" si="96"/>
        <v>0</v>
      </c>
      <c r="CM157" s="334">
        <f t="shared" si="96"/>
        <v>0</v>
      </c>
      <c r="CN157" s="334">
        <f t="shared" si="96"/>
        <v>0</v>
      </c>
      <c r="CO157" s="334">
        <f t="shared" si="96"/>
        <v>0</v>
      </c>
      <c r="CP157" s="334">
        <f t="shared" si="96"/>
        <v>0</v>
      </c>
      <c r="CQ157" s="334">
        <f t="shared" si="96"/>
        <v>0</v>
      </c>
      <c r="CR157" s="334">
        <f t="shared" si="96"/>
        <v>0</v>
      </c>
      <c r="CS157" s="335">
        <f t="shared" si="96"/>
        <v>0</v>
      </c>
    </row>
    <row r="158" spans="12:97" s="31" customFormat="1" ht="15" hidden="1" customHeight="1" x14ac:dyDescent="0.3">
      <c r="L158" s="193"/>
      <c r="M158" s="227"/>
      <c r="N158" s="322" t="str">
        <f t="shared" si="84"/>
        <v>직원11</v>
      </c>
      <c r="O158" s="323">
        <f t="shared" si="99"/>
        <v>0</v>
      </c>
      <c r="P158" s="323">
        <f t="shared" si="99"/>
        <v>0</v>
      </c>
      <c r="Q158" s="323">
        <f t="shared" si="99"/>
        <v>0</v>
      </c>
      <c r="R158" s="323">
        <f t="shared" si="99"/>
        <v>0</v>
      </c>
      <c r="S158" s="323">
        <f t="shared" si="99"/>
        <v>0</v>
      </c>
      <c r="T158" s="323">
        <f t="shared" si="99"/>
        <v>0</v>
      </c>
      <c r="U158" s="323">
        <f t="shared" si="99"/>
        <v>0</v>
      </c>
      <c r="V158" s="324">
        <f t="shared" si="99"/>
        <v>0</v>
      </c>
      <c r="W158" s="324">
        <f t="shared" si="99"/>
        <v>0</v>
      </c>
      <c r="X158" s="324">
        <f t="shared" si="99"/>
        <v>0</v>
      </c>
      <c r="Y158" s="324">
        <f t="shared" si="99"/>
        <v>0</v>
      </c>
      <c r="Z158" s="324">
        <f t="shared" si="99"/>
        <v>0</v>
      </c>
      <c r="AA158" s="324">
        <f t="shared" si="99"/>
        <v>0</v>
      </c>
      <c r="AB158" s="324">
        <f t="shared" si="99"/>
        <v>0</v>
      </c>
      <c r="AC158" s="324">
        <f t="shared" si="99"/>
        <v>0</v>
      </c>
      <c r="AD158" s="324">
        <f t="shared" si="99"/>
        <v>0</v>
      </c>
      <c r="AE158" s="324">
        <f t="shared" si="99"/>
        <v>0</v>
      </c>
      <c r="AF158" s="324">
        <f t="shared" si="99"/>
        <v>0</v>
      </c>
      <c r="AG158" s="324">
        <f t="shared" si="99"/>
        <v>0</v>
      </c>
      <c r="AH158" s="324">
        <f t="shared" si="99"/>
        <v>0</v>
      </c>
      <c r="AI158" s="324">
        <f t="shared" si="99"/>
        <v>0</v>
      </c>
      <c r="AJ158" s="324">
        <f t="shared" si="99"/>
        <v>0</v>
      </c>
      <c r="AK158" s="324">
        <f t="shared" si="99"/>
        <v>0</v>
      </c>
      <c r="AL158" s="324">
        <f t="shared" si="99"/>
        <v>0</v>
      </c>
      <c r="AM158" s="324">
        <f t="shared" si="99"/>
        <v>0</v>
      </c>
      <c r="AN158" s="324">
        <f t="shared" si="99"/>
        <v>0</v>
      </c>
      <c r="AO158" s="324">
        <f t="shared" si="99"/>
        <v>0</v>
      </c>
      <c r="AP158" s="324">
        <f t="shared" si="99"/>
        <v>0</v>
      </c>
      <c r="AQ158" s="324">
        <f t="shared" si="99"/>
        <v>0</v>
      </c>
      <c r="AR158" s="324">
        <f t="shared" si="99"/>
        <v>0</v>
      </c>
      <c r="AS158" s="324">
        <f t="shared" si="99"/>
        <v>0</v>
      </c>
      <c r="AT158" s="325">
        <f t="shared" si="87"/>
        <v>0</v>
      </c>
      <c r="BN158" s="296" t="str">
        <f t="shared" si="85"/>
        <v>직원11</v>
      </c>
      <c r="BO158" s="332">
        <f t="shared" si="88"/>
        <v>0</v>
      </c>
      <c r="BP158" s="333">
        <f t="shared" si="89"/>
        <v>0</v>
      </c>
      <c r="BQ158" s="333">
        <f t="shared" si="90"/>
        <v>0</v>
      </c>
      <c r="BR158" s="333">
        <f t="shared" si="91"/>
        <v>0</v>
      </c>
      <c r="BS158" s="333">
        <f t="shared" si="92"/>
        <v>0</v>
      </c>
      <c r="BT158" s="333">
        <f t="shared" si="93"/>
        <v>0</v>
      </c>
      <c r="BU158" s="333">
        <f t="shared" si="94"/>
        <v>0</v>
      </c>
      <c r="BV158" s="334">
        <f t="shared" si="95"/>
        <v>0</v>
      </c>
      <c r="BW158" s="334">
        <f t="shared" si="97"/>
        <v>0</v>
      </c>
      <c r="BX158" s="334">
        <f t="shared" si="97"/>
        <v>0</v>
      </c>
      <c r="BY158" s="334">
        <f t="shared" si="97"/>
        <v>0</v>
      </c>
      <c r="BZ158" s="334">
        <f t="shared" si="97"/>
        <v>0</v>
      </c>
      <c r="CA158" s="334">
        <f t="shared" si="97"/>
        <v>0</v>
      </c>
      <c r="CB158" s="334">
        <f t="shared" si="97"/>
        <v>0</v>
      </c>
      <c r="CC158" s="334">
        <f t="shared" si="97"/>
        <v>0</v>
      </c>
      <c r="CD158" s="334">
        <f t="shared" si="97"/>
        <v>0</v>
      </c>
      <c r="CE158" s="334">
        <f t="shared" si="96"/>
        <v>0</v>
      </c>
      <c r="CF158" s="334">
        <f t="shared" si="96"/>
        <v>0</v>
      </c>
      <c r="CG158" s="334">
        <f t="shared" si="96"/>
        <v>0</v>
      </c>
      <c r="CH158" s="334">
        <f t="shared" si="96"/>
        <v>0</v>
      </c>
      <c r="CI158" s="334">
        <f t="shared" si="96"/>
        <v>0</v>
      </c>
      <c r="CJ158" s="334">
        <f t="shared" si="96"/>
        <v>0</v>
      </c>
      <c r="CK158" s="334">
        <f t="shared" si="96"/>
        <v>0</v>
      </c>
      <c r="CL158" s="334">
        <f t="shared" si="96"/>
        <v>0</v>
      </c>
      <c r="CM158" s="334">
        <f t="shared" si="96"/>
        <v>0</v>
      </c>
      <c r="CN158" s="334">
        <f t="shared" si="96"/>
        <v>0</v>
      </c>
      <c r="CO158" s="334">
        <f t="shared" si="96"/>
        <v>0</v>
      </c>
      <c r="CP158" s="334">
        <f t="shared" si="96"/>
        <v>0</v>
      </c>
      <c r="CQ158" s="334">
        <f t="shared" si="96"/>
        <v>0</v>
      </c>
      <c r="CR158" s="334">
        <f t="shared" si="96"/>
        <v>0</v>
      </c>
      <c r="CS158" s="335">
        <f t="shared" si="96"/>
        <v>0</v>
      </c>
    </row>
    <row r="159" spans="12:97" s="31" customFormat="1" ht="15" hidden="1" customHeight="1" x14ac:dyDescent="0.3">
      <c r="L159" s="193"/>
      <c r="M159" s="227"/>
      <c r="N159" s="322" t="str">
        <f t="shared" si="84"/>
        <v>직원12</v>
      </c>
      <c r="O159" s="323">
        <f t="shared" si="99"/>
        <v>0</v>
      </c>
      <c r="P159" s="323">
        <f t="shared" si="99"/>
        <v>0</v>
      </c>
      <c r="Q159" s="323">
        <f t="shared" si="99"/>
        <v>0</v>
      </c>
      <c r="R159" s="323">
        <f t="shared" si="99"/>
        <v>0</v>
      </c>
      <c r="S159" s="323">
        <f t="shared" si="99"/>
        <v>0</v>
      </c>
      <c r="T159" s="323">
        <f t="shared" si="99"/>
        <v>0</v>
      </c>
      <c r="U159" s="323">
        <f t="shared" si="99"/>
        <v>0</v>
      </c>
      <c r="V159" s="324">
        <f t="shared" si="99"/>
        <v>0</v>
      </c>
      <c r="W159" s="324">
        <f t="shared" si="99"/>
        <v>0</v>
      </c>
      <c r="X159" s="324">
        <f t="shared" si="99"/>
        <v>0</v>
      </c>
      <c r="Y159" s="324">
        <f t="shared" si="99"/>
        <v>0</v>
      </c>
      <c r="Z159" s="324">
        <f t="shared" si="99"/>
        <v>0</v>
      </c>
      <c r="AA159" s="324">
        <f t="shared" si="99"/>
        <v>0</v>
      </c>
      <c r="AB159" s="324">
        <f t="shared" si="99"/>
        <v>0</v>
      </c>
      <c r="AC159" s="324">
        <f t="shared" si="99"/>
        <v>0</v>
      </c>
      <c r="AD159" s="324">
        <f t="shared" si="99"/>
        <v>0</v>
      </c>
      <c r="AE159" s="324">
        <f t="shared" si="99"/>
        <v>0</v>
      </c>
      <c r="AF159" s="324">
        <f t="shared" si="99"/>
        <v>0</v>
      </c>
      <c r="AG159" s="324">
        <f t="shared" si="99"/>
        <v>0</v>
      </c>
      <c r="AH159" s="324">
        <f t="shared" si="99"/>
        <v>0</v>
      </c>
      <c r="AI159" s="324">
        <f t="shared" si="99"/>
        <v>0</v>
      </c>
      <c r="AJ159" s="324">
        <f t="shared" si="99"/>
        <v>0</v>
      </c>
      <c r="AK159" s="324">
        <f t="shared" si="99"/>
        <v>0</v>
      </c>
      <c r="AL159" s="324">
        <f t="shared" si="99"/>
        <v>0</v>
      </c>
      <c r="AM159" s="324">
        <f t="shared" si="99"/>
        <v>0</v>
      </c>
      <c r="AN159" s="324">
        <f t="shared" si="99"/>
        <v>0</v>
      </c>
      <c r="AO159" s="324">
        <f t="shared" si="99"/>
        <v>0</v>
      </c>
      <c r="AP159" s="324">
        <f t="shared" si="99"/>
        <v>0</v>
      </c>
      <c r="AQ159" s="324">
        <f t="shared" si="99"/>
        <v>0</v>
      </c>
      <c r="AR159" s="324">
        <f t="shared" si="99"/>
        <v>0</v>
      </c>
      <c r="AS159" s="324">
        <f t="shared" si="99"/>
        <v>0</v>
      </c>
      <c r="AT159" s="325">
        <f t="shared" si="87"/>
        <v>0</v>
      </c>
      <c r="BN159" s="296" t="str">
        <f t="shared" si="85"/>
        <v>직원12</v>
      </c>
      <c r="BO159" s="332">
        <f t="shared" si="88"/>
        <v>0</v>
      </c>
      <c r="BP159" s="333">
        <f t="shared" si="89"/>
        <v>0</v>
      </c>
      <c r="BQ159" s="333">
        <f t="shared" si="90"/>
        <v>0</v>
      </c>
      <c r="BR159" s="333">
        <f t="shared" si="91"/>
        <v>0</v>
      </c>
      <c r="BS159" s="333">
        <f t="shared" si="92"/>
        <v>0</v>
      </c>
      <c r="BT159" s="333">
        <f t="shared" si="93"/>
        <v>0</v>
      </c>
      <c r="BU159" s="333">
        <f t="shared" si="94"/>
        <v>0</v>
      </c>
      <c r="BV159" s="334">
        <f t="shared" si="95"/>
        <v>0</v>
      </c>
      <c r="BW159" s="334">
        <f t="shared" si="97"/>
        <v>0</v>
      </c>
      <c r="BX159" s="334">
        <f t="shared" si="97"/>
        <v>0</v>
      </c>
      <c r="BY159" s="334">
        <f t="shared" si="97"/>
        <v>0</v>
      </c>
      <c r="BZ159" s="334">
        <f t="shared" si="97"/>
        <v>0</v>
      </c>
      <c r="CA159" s="334">
        <f t="shared" si="97"/>
        <v>0</v>
      </c>
      <c r="CB159" s="334">
        <f t="shared" si="97"/>
        <v>0</v>
      </c>
      <c r="CC159" s="334">
        <f t="shared" si="97"/>
        <v>0</v>
      </c>
      <c r="CD159" s="334">
        <f t="shared" si="97"/>
        <v>0</v>
      </c>
      <c r="CE159" s="334">
        <f t="shared" si="96"/>
        <v>0</v>
      </c>
      <c r="CF159" s="334">
        <f t="shared" si="96"/>
        <v>0</v>
      </c>
      <c r="CG159" s="334">
        <f t="shared" si="96"/>
        <v>0</v>
      </c>
      <c r="CH159" s="334">
        <f t="shared" si="96"/>
        <v>0</v>
      </c>
      <c r="CI159" s="334">
        <f t="shared" si="96"/>
        <v>0</v>
      </c>
      <c r="CJ159" s="334">
        <f t="shared" si="96"/>
        <v>0</v>
      </c>
      <c r="CK159" s="334">
        <f t="shared" si="96"/>
        <v>0</v>
      </c>
      <c r="CL159" s="334">
        <f t="shared" si="96"/>
        <v>0</v>
      </c>
      <c r="CM159" s="334">
        <f t="shared" si="96"/>
        <v>0</v>
      </c>
      <c r="CN159" s="334">
        <f t="shared" si="96"/>
        <v>0</v>
      </c>
      <c r="CO159" s="334">
        <f t="shared" si="96"/>
        <v>0</v>
      </c>
      <c r="CP159" s="334">
        <f t="shared" si="96"/>
        <v>0</v>
      </c>
      <c r="CQ159" s="334">
        <f t="shared" si="96"/>
        <v>0</v>
      </c>
      <c r="CR159" s="334">
        <f t="shared" si="96"/>
        <v>0</v>
      </c>
      <c r="CS159" s="335">
        <f t="shared" si="96"/>
        <v>0</v>
      </c>
    </row>
    <row r="160" spans="12:97" s="31" customFormat="1" ht="15" hidden="1" customHeight="1" x14ac:dyDescent="0.3">
      <c r="L160" s="193"/>
      <c r="M160" s="227"/>
      <c r="N160" s="322" t="str">
        <f t="shared" si="84"/>
        <v>직원13</v>
      </c>
      <c r="O160" s="323">
        <f t="shared" si="99"/>
        <v>0</v>
      </c>
      <c r="P160" s="323">
        <f t="shared" si="99"/>
        <v>0</v>
      </c>
      <c r="Q160" s="323">
        <f t="shared" si="99"/>
        <v>0</v>
      </c>
      <c r="R160" s="323">
        <f t="shared" si="99"/>
        <v>0</v>
      </c>
      <c r="S160" s="323">
        <f t="shared" si="99"/>
        <v>0</v>
      </c>
      <c r="T160" s="323">
        <f t="shared" si="99"/>
        <v>0</v>
      </c>
      <c r="U160" s="323">
        <f t="shared" si="99"/>
        <v>0</v>
      </c>
      <c r="V160" s="324">
        <f t="shared" si="99"/>
        <v>0</v>
      </c>
      <c r="W160" s="324">
        <f t="shared" si="99"/>
        <v>0</v>
      </c>
      <c r="X160" s="324">
        <f t="shared" si="99"/>
        <v>0</v>
      </c>
      <c r="Y160" s="324">
        <f t="shared" si="99"/>
        <v>0</v>
      </c>
      <c r="Z160" s="324">
        <f t="shared" si="99"/>
        <v>0</v>
      </c>
      <c r="AA160" s="324">
        <f t="shared" si="99"/>
        <v>0</v>
      </c>
      <c r="AB160" s="324">
        <f t="shared" si="99"/>
        <v>0</v>
      </c>
      <c r="AC160" s="324">
        <f t="shared" si="99"/>
        <v>0</v>
      </c>
      <c r="AD160" s="324">
        <f t="shared" si="99"/>
        <v>0</v>
      </c>
      <c r="AE160" s="324">
        <f t="shared" si="99"/>
        <v>0</v>
      </c>
      <c r="AF160" s="324">
        <f t="shared" si="99"/>
        <v>0</v>
      </c>
      <c r="AG160" s="324">
        <f t="shared" si="99"/>
        <v>0</v>
      </c>
      <c r="AH160" s="324">
        <f t="shared" si="99"/>
        <v>0</v>
      </c>
      <c r="AI160" s="324">
        <f t="shared" si="99"/>
        <v>0</v>
      </c>
      <c r="AJ160" s="324">
        <f t="shared" si="99"/>
        <v>0</v>
      </c>
      <c r="AK160" s="324">
        <f t="shared" si="99"/>
        <v>0</v>
      </c>
      <c r="AL160" s="324">
        <f t="shared" si="99"/>
        <v>0</v>
      </c>
      <c r="AM160" s="324">
        <f t="shared" si="99"/>
        <v>0</v>
      </c>
      <c r="AN160" s="324">
        <f t="shared" si="99"/>
        <v>0</v>
      </c>
      <c r="AO160" s="324">
        <f t="shared" si="99"/>
        <v>0</v>
      </c>
      <c r="AP160" s="324">
        <f t="shared" si="99"/>
        <v>0</v>
      </c>
      <c r="AQ160" s="324">
        <f t="shared" si="99"/>
        <v>0</v>
      </c>
      <c r="AR160" s="324">
        <f t="shared" si="99"/>
        <v>0</v>
      </c>
      <c r="AS160" s="324">
        <f t="shared" si="99"/>
        <v>0</v>
      </c>
      <c r="AT160" s="325">
        <f t="shared" si="87"/>
        <v>0</v>
      </c>
      <c r="BN160" s="296" t="str">
        <f t="shared" si="85"/>
        <v>직원13</v>
      </c>
      <c r="BO160" s="332">
        <f t="shared" si="88"/>
        <v>0</v>
      </c>
      <c r="BP160" s="333">
        <f t="shared" si="89"/>
        <v>0</v>
      </c>
      <c r="BQ160" s="333">
        <f t="shared" si="90"/>
        <v>0</v>
      </c>
      <c r="BR160" s="333">
        <f t="shared" si="91"/>
        <v>0</v>
      </c>
      <c r="BS160" s="333">
        <f t="shared" si="92"/>
        <v>0</v>
      </c>
      <c r="BT160" s="333">
        <f t="shared" si="93"/>
        <v>0</v>
      </c>
      <c r="BU160" s="333">
        <f t="shared" si="94"/>
        <v>0</v>
      </c>
      <c r="BV160" s="334">
        <f t="shared" si="95"/>
        <v>0</v>
      </c>
      <c r="BW160" s="334">
        <f t="shared" si="97"/>
        <v>0</v>
      </c>
      <c r="BX160" s="334">
        <f t="shared" si="97"/>
        <v>0</v>
      </c>
      <c r="BY160" s="334">
        <f t="shared" si="97"/>
        <v>0</v>
      </c>
      <c r="BZ160" s="334">
        <f t="shared" si="97"/>
        <v>0</v>
      </c>
      <c r="CA160" s="334">
        <f t="shared" si="97"/>
        <v>0</v>
      </c>
      <c r="CB160" s="334">
        <f t="shared" si="97"/>
        <v>0</v>
      </c>
      <c r="CC160" s="334">
        <f t="shared" si="97"/>
        <v>0</v>
      </c>
      <c r="CD160" s="334">
        <f t="shared" si="97"/>
        <v>0</v>
      </c>
      <c r="CE160" s="334">
        <f t="shared" si="96"/>
        <v>0</v>
      </c>
      <c r="CF160" s="334">
        <f t="shared" si="96"/>
        <v>0</v>
      </c>
      <c r="CG160" s="334">
        <f t="shared" si="96"/>
        <v>0</v>
      </c>
      <c r="CH160" s="334">
        <f t="shared" si="96"/>
        <v>0</v>
      </c>
      <c r="CI160" s="334">
        <f t="shared" si="96"/>
        <v>0</v>
      </c>
      <c r="CJ160" s="334">
        <f t="shared" si="96"/>
        <v>0</v>
      </c>
      <c r="CK160" s="334">
        <f t="shared" si="96"/>
        <v>0</v>
      </c>
      <c r="CL160" s="334">
        <f t="shared" si="96"/>
        <v>0</v>
      </c>
      <c r="CM160" s="334">
        <f t="shared" si="96"/>
        <v>0</v>
      </c>
      <c r="CN160" s="334">
        <f t="shared" si="96"/>
        <v>0</v>
      </c>
      <c r="CO160" s="334">
        <f t="shared" si="96"/>
        <v>0</v>
      </c>
      <c r="CP160" s="334">
        <f t="shared" si="96"/>
        <v>0</v>
      </c>
      <c r="CQ160" s="334">
        <f t="shared" si="96"/>
        <v>0</v>
      </c>
      <c r="CR160" s="334">
        <f t="shared" si="96"/>
        <v>0</v>
      </c>
      <c r="CS160" s="335">
        <f t="shared" si="96"/>
        <v>0</v>
      </c>
    </row>
    <row r="161" spans="8:97" ht="15" hidden="1" customHeight="1" x14ac:dyDescent="0.3">
      <c r="H161" s="31"/>
      <c r="I161" s="31"/>
      <c r="J161" s="31"/>
      <c r="K161" s="31"/>
      <c r="M161" s="227"/>
      <c r="N161" s="322" t="str">
        <f t="shared" si="84"/>
        <v>직원14</v>
      </c>
      <c r="O161" s="323">
        <f t="shared" si="99"/>
        <v>0</v>
      </c>
      <c r="P161" s="323">
        <f t="shared" si="99"/>
        <v>0</v>
      </c>
      <c r="Q161" s="323">
        <f t="shared" si="99"/>
        <v>0</v>
      </c>
      <c r="R161" s="323">
        <f t="shared" si="99"/>
        <v>0</v>
      </c>
      <c r="S161" s="323">
        <f t="shared" si="99"/>
        <v>0</v>
      </c>
      <c r="T161" s="323">
        <f t="shared" si="99"/>
        <v>0</v>
      </c>
      <c r="U161" s="323">
        <f t="shared" si="99"/>
        <v>0</v>
      </c>
      <c r="V161" s="324">
        <f t="shared" si="99"/>
        <v>0</v>
      </c>
      <c r="W161" s="324">
        <f t="shared" si="99"/>
        <v>0</v>
      </c>
      <c r="X161" s="324">
        <f t="shared" si="99"/>
        <v>0</v>
      </c>
      <c r="Y161" s="324">
        <f t="shared" si="99"/>
        <v>0</v>
      </c>
      <c r="Z161" s="324">
        <f t="shared" si="99"/>
        <v>0</v>
      </c>
      <c r="AA161" s="324">
        <f t="shared" si="99"/>
        <v>0</v>
      </c>
      <c r="AB161" s="324">
        <f t="shared" si="99"/>
        <v>0</v>
      </c>
      <c r="AC161" s="324">
        <f t="shared" si="99"/>
        <v>0</v>
      </c>
      <c r="AD161" s="324">
        <f t="shared" si="99"/>
        <v>0</v>
      </c>
      <c r="AE161" s="324">
        <f t="shared" si="99"/>
        <v>0</v>
      </c>
      <c r="AF161" s="324">
        <f t="shared" si="99"/>
        <v>0</v>
      </c>
      <c r="AG161" s="324">
        <f t="shared" si="99"/>
        <v>0</v>
      </c>
      <c r="AH161" s="324">
        <f t="shared" si="99"/>
        <v>0</v>
      </c>
      <c r="AI161" s="324">
        <f t="shared" si="99"/>
        <v>0</v>
      </c>
      <c r="AJ161" s="324">
        <f t="shared" si="99"/>
        <v>0</v>
      </c>
      <c r="AK161" s="324">
        <f t="shared" si="99"/>
        <v>0</v>
      </c>
      <c r="AL161" s="324">
        <f t="shared" si="99"/>
        <v>0</v>
      </c>
      <c r="AM161" s="324">
        <f t="shared" si="99"/>
        <v>0</v>
      </c>
      <c r="AN161" s="324">
        <f t="shared" si="99"/>
        <v>0</v>
      </c>
      <c r="AO161" s="324">
        <f t="shared" si="99"/>
        <v>0</v>
      </c>
      <c r="AP161" s="324">
        <f t="shared" si="99"/>
        <v>0</v>
      </c>
      <c r="AQ161" s="324">
        <f t="shared" si="99"/>
        <v>0</v>
      </c>
      <c r="AR161" s="324">
        <f t="shared" si="99"/>
        <v>0</v>
      </c>
      <c r="AS161" s="324">
        <f t="shared" si="99"/>
        <v>0</v>
      </c>
      <c r="AT161" s="325">
        <f t="shared" si="87"/>
        <v>0</v>
      </c>
      <c r="BN161" s="296" t="str">
        <f t="shared" si="85"/>
        <v>직원14</v>
      </c>
      <c r="BO161" s="332">
        <f t="shared" si="88"/>
        <v>0</v>
      </c>
      <c r="BP161" s="333">
        <f t="shared" si="89"/>
        <v>0</v>
      </c>
      <c r="BQ161" s="333">
        <f t="shared" si="90"/>
        <v>0</v>
      </c>
      <c r="BR161" s="333">
        <f t="shared" si="91"/>
        <v>0</v>
      </c>
      <c r="BS161" s="333">
        <f t="shared" si="92"/>
        <v>0</v>
      </c>
      <c r="BT161" s="333">
        <f t="shared" si="93"/>
        <v>0</v>
      </c>
      <c r="BU161" s="333">
        <f t="shared" si="94"/>
        <v>0</v>
      </c>
      <c r="BV161" s="334">
        <f t="shared" si="95"/>
        <v>0</v>
      </c>
      <c r="BW161" s="334">
        <f t="shared" si="97"/>
        <v>0</v>
      </c>
      <c r="BX161" s="334">
        <f t="shared" si="97"/>
        <v>0</v>
      </c>
      <c r="BY161" s="334">
        <f t="shared" si="97"/>
        <v>0</v>
      </c>
      <c r="BZ161" s="334">
        <f t="shared" si="97"/>
        <v>0</v>
      </c>
      <c r="CA161" s="334">
        <f t="shared" si="97"/>
        <v>0</v>
      </c>
      <c r="CB161" s="334">
        <f t="shared" si="97"/>
        <v>0</v>
      </c>
      <c r="CC161" s="334">
        <f t="shared" si="97"/>
        <v>0</v>
      </c>
      <c r="CD161" s="334">
        <f t="shared" si="97"/>
        <v>0</v>
      </c>
      <c r="CE161" s="334">
        <f t="shared" si="96"/>
        <v>0</v>
      </c>
      <c r="CF161" s="334">
        <f t="shared" si="96"/>
        <v>0</v>
      </c>
      <c r="CG161" s="334">
        <f t="shared" si="96"/>
        <v>0</v>
      </c>
      <c r="CH161" s="334">
        <f t="shared" si="96"/>
        <v>0</v>
      </c>
      <c r="CI161" s="334">
        <f t="shared" si="96"/>
        <v>0</v>
      </c>
      <c r="CJ161" s="334">
        <f t="shared" si="96"/>
        <v>0</v>
      </c>
      <c r="CK161" s="334">
        <f t="shared" si="96"/>
        <v>0</v>
      </c>
      <c r="CL161" s="334">
        <f t="shared" si="96"/>
        <v>0</v>
      </c>
      <c r="CM161" s="334">
        <f t="shared" si="96"/>
        <v>0</v>
      </c>
      <c r="CN161" s="334">
        <f t="shared" si="96"/>
        <v>0</v>
      </c>
      <c r="CO161" s="334">
        <f t="shared" si="96"/>
        <v>0</v>
      </c>
      <c r="CP161" s="334">
        <f t="shared" si="96"/>
        <v>0</v>
      </c>
      <c r="CQ161" s="334">
        <f t="shared" si="96"/>
        <v>0</v>
      </c>
      <c r="CR161" s="334">
        <f t="shared" si="96"/>
        <v>0</v>
      </c>
      <c r="CS161" s="335">
        <f t="shared" si="96"/>
        <v>0</v>
      </c>
    </row>
    <row r="162" spans="8:97" ht="15" hidden="1" customHeight="1" x14ac:dyDescent="0.3">
      <c r="H162" s="31"/>
      <c r="I162" s="31"/>
      <c r="J162" s="31"/>
      <c r="K162" s="31"/>
      <c r="M162" s="227"/>
      <c r="N162" s="338" t="str">
        <f t="shared" ref="N162" si="100">N120</f>
        <v>직원15</v>
      </c>
      <c r="O162" s="339">
        <f t="shared" si="99"/>
        <v>0</v>
      </c>
      <c r="P162" s="339">
        <f t="shared" si="99"/>
        <v>0</v>
      </c>
      <c r="Q162" s="339">
        <f t="shared" si="99"/>
        <v>0</v>
      </c>
      <c r="R162" s="339">
        <f t="shared" si="99"/>
        <v>0</v>
      </c>
      <c r="S162" s="339">
        <f t="shared" si="99"/>
        <v>0</v>
      </c>
      <c r="T162" s="339">
        <f t="shared" si="99"/>
        <v>0</v>
      </c>
      <c r="U162" s="339">
        <f t="shared" si="99"/>
        <v>0</v>
      </c>
      <c r="V162" s="340">
        <f t="shared" si="99"/>
        <v>0</v>
      </c>
      <c r="W162" s="340">
        <f t="shared" si="99"/>
        <v>0</v>
      </c>
      <c r="X162" s="340">
        <f t="shared" si="99"/>
        <v>0</v>
      </c>
      <c r="Y162" s="340">
        <f t="shared" si="99"/>
        <v>0</v>
      </c>
      <c r="Z162" s="340">
        <f t="shared" si="99"/>
        <v>0</v>
      </c>
      <c r="AA162" s="340">
        <f t="shared" si="99"/>
        <v>0</v>
      </c>
      <c r="AB162" s="340">
        <f t="shared" si="99"/>
        <v>0</v>
      </c>
      <c r="AC162" s="340">
        <f t="shared" si="99"/>
        <v>0</v>
      </c>
      <c r="AD162" s="340">
        <f t="shared" si="99"/>
        <v>0</v>
      </c>
      <c r="AE162" s="340">
        <f t="shared" si="99"/>
        <v>0</v>
      </c>
      <c r="AF162" s="340">
        <f t="shared" si="99"/>
        <v>0</v>
      </c>
      <c r="AG162" s="340">
        <f t="shared" si="99"/>
        <v>0</v>
      </c>
      <c r="AH162" s="340">
        <f t="shared" si="99"/>
        <v>0</v>
      </c>
      <c r="AI162" s="340">
        <f t="shared" si="99"/>
        <v>0</v>
      </c>
      <c r="AJ162" s="340">
        <f t="shared" si="99"/>
        <v>0</v>
      </c>
      <c r="AK162" s="340">
        <f t="shared" si="99"/>
        <v>0</v>
      </c>
      <c r="AL162" s="340">
        <f t="shared" si="99"/>
        <v>0</v>
      </c>
      <c r="AM162" s="340">
        <f t="shared" si="99"/>
        <v>0</v>
      </c>
      <c r="AN162" s="340">
        <f t="shared" si="99"/>
        <v>0</v>
      </c>
      <c r="AO162" s="340">
        <f t="shared" si="99"/>
        <v>0</v>
      </c>
      <c r="AP162" s="340">
        <f t="shared" si="99"/>
        <v>0</v>
      </c>
      <c r="AQ162" s="340">
        <f t="shared" si="99"/>
        <v>0</v>
      </c>
      <c r="AR162" s="340">
        <f t="shared" si="99"/>
        <v>0</v>
      </c>
      <c r="AS162" s="340">
        <f t="shared" si="99"/>
        <v>0</v>
      </c>
      <c r="AT162" s="341">
        <f t="shared" si="87"/>
        <v>0</v>
      </c>
      <c r="BN162" s="305" t="str">
        <f t="shared" ref="BN162" si="101">BN120</f>
        <v>직원15</v>
      </c>
      <c r="BO162" s="342">
        <f t="shared" si="88"/>
        <v>0</v>
      </c>
      <c r="BP162" s="343">
        <f t="shared" si="89"/>
        <v>0</v>
      </c>
      <c r="BQ162" s="343">
        <f t="shared" si="90"/>
        <v>0</v>
      </c>
      <c r="BR162" s="343">
        <f t="shared" si="91"/>
        <v>0</v>
      </c>
      <c r="BS162" s="343">
        <f t="shared" si="92"/>
        <v>0</v>
      </c>
      <c r="BT162" s="343">
        <f t="shared" si="93"/>
        <v>0</v>
      </c>
      <c r="BU162" s="343">
        <f t="shared" si="94"/>
        <v>0</v>
      </c>
      <c r="BV162" s="344">
        <f t="shared" si="95"/>
        <v>0</v>
      </c>
      <c r="BW162" s="344">
        <f t="shared" si="97"/>
        <v>0</v>
      </c>
      <c r="BX162" s="344">
        <f t="shared" si="97"/>
        <v>0</v>
      </c>
      <c r="BY162" s="344">
        <f t="shared" si="97"/>
        <v>0</v>
      </c>
      <c r="BZ162" s="344">
        <f t="shared" si="97"/>
        <v>0</v>
      </c>
      <c r="CA162" s="344">
        <f t="shared" si="97"/>
        <v>0</v>
      </c>
      <c r="CB162" s="344">
        <f t="shared" si="97"/>
        <v>0</v>
      </c>
      <c r="CC162" s="344">
        <f t="shared" si="97"/>
        <v>0</v>
      </c>
      <c r="CD162" s="344">
        <f t="shared" si="97"/>
        <v>0</v>
      </c>
      <c r="CE162" s="344">
        <f t="shared" si="96"/>
        <v>0</v>
      </c>
      <c r="CF162" s="344">
        <f t="shared" si="96"/>
        <v>0</v>
      </c>
      <c r="CG162" s="344">
        <f t="shared" si="96"/>
        <v>0</v>
      </c>
      <c r="CH162" s="344">
        <f t="shared" si="96"/>
        <v>0</v>
      </c>
      <c r="CI162" s="344">
        <f t="shared" si="96"/>
        <v>0</v>
      </c>
      <c r="CJ162" s="344">
        <f t="shared" si="96"/>
        <v>0</v>
      </c>
      <c r="CK162" s="344">
        <f t="shared" si="96"/>
        <v>0</v>
      </c>
      <c r="CL162" s="344">
        <f t="shared" si="96"/>
        <v>0</v>
      </c>
      <c r="CM162" s="344">
        <f t="shared" si="96"/>
        <v>0</v>
      </c>
      <c r="CN162" s="344">
        <f t="shared" si="96"/>
        <v>0</v>
      </c>
      <c r="CO162" s="344">
        <f t="shared" si="96"/>
        <v>0</v>
      </c>
      <c r="CP162" s="344">
        <f t="shared" si="96"/>
        <v>0</v>
      </c>
      <c r="CQ162" s="344">
        <f t="shared" si="96"/>
        <v>0</v>
      </c>
      <c r="CR162" s="344">
        <f t="shared" si="96"/>
        <v>0</v>
      </c>
      <c r="CS162" s="345">
        <f t="shared" si="96"/>
        <v>0</v>
      </c>
    </row>
    <row r="163" spans="8:97" ht="15" hidden="1" customHeight="1" x14ac:dyDescent="0.3">
      <c r="H163" s="31"/>
      <c r="I163" s="31"/>
      <c r="J163" s="31"/>
      <c r="K163" s="31"/>
      <c r="M163" s="227"/>
      <c r="N163" s="2"/>
      <c r="O163" s="2"/>
      <c r="P163" s="2"/>
      <c r="Q163" s="2"/>
      <c r="R163" s="2"/>
      <c r="S163" s="2"/>
      <c r="T163" s="2"/>
      <c r="U163" s="2"/>
      <c r="V163" s="2"/>
      <c r="W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</row>
    <row r="164" spans="8:97" ht="15" hidden="1" customHeight="1" x14ac:dyDescent="0.3">
      <c r="H164" s="31"/>
      <c r="I164" s="31"/>
      <c r="J164" s="31"/>
      <c r="K164" s="31"/>
      <c r="M164" s="227"/>
      <c r="N164" s="2"/>
      <c r="O164" s="2"/>
      <c r="P164" s="2"/>
      <c r="Q164" s="2"/>
      <c r="R164" s="2"/>
      <c r="S164" s="2"/>
      <c r="T164" s="2"/>
      <c r="U164" s="2"/>
      <c r="V164" s="2"/>
      <c r="W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</row>
    <row r="165" spans="8:97" ht="15" hidden="1" customHeight="1" x14ac:dyDescent="0.3">
      <c r="H165" s="31"/>
      <c r="I165" s="31"/>
      <c r="J165" s="31"/>
      <c r="K165" s="31"/>
      <c r="M165" s="227"/>
      <c r="N165" s="346" t="s">
        <v>306</v>
      </c>
      <c r="O165" s="2"/>
      <c r="P165" s="2"/>
      <c r="Q165" s="2"/>
      <c r="R165" s="2"/>
      <c r="S165" s="2"/>
      <c r="T165" s="2"/>
      <c r="U165" s="2"/>
      <c r="V165" s="2"/>
      <c r="W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</row>
    <row r="166" spans="8:97" ht="15" hidden="1" customHeight="1" x14ac:dyDescent="0.3">
      <c r="H166" s="31"/>
      <c r="I166" s="31"/>
      <c r="J166" s="31"/>
      <c r="K166" s="31"/>
      <c r="M166" s="227"/>
      <c r="N166" s="347" t="s">
        <v>307</v>
      </c>
      <c r="O166" s="2"/>
      <c r="P166" s="2"/>
      <c r="Q166" s="2"/>
      <c r="R166" s="2"/>
      <c r="S166" s="2"/>
      <c r="T166" s="2"/>
      <c r="U166" s="2"/>
      <c r="V166" s="2"/>
      <c r="W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</row>
    <row r="167" spans="8:97" ht="15" hidden="1" customHeight="1" x14ac:dyDescent="0.3">
      <c r="H167" s="31"/>
      <c r="I167" s="31"/>
      <c r="J167" s="31"/>
      <c r="K167" s="31"/>
      <c r="M167" s="227"/>
      <c r="N167" s="1"/>
      <c r="O167" s="2"/>
      <c r="P167" s="2"/>
      <c r="Q167" s="2"/>
      <c r="R167" s="2"/>
      <c r="S167" s="2"/>
      <c r="T167" s="2"/>
      <c r="U167" s="2"/>
      <c r="V167" s="2"/>
      <c r="W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</row>
    <row r="168" spans="8:97" ht="15" hidden="1" customHeight="1" x14ac:dyDescent="0.3">
      <c r="H168" s="31"/>
      <c r="I168" s="31"/>
      <c r="J168" s="31"/>
      <c r="K168" s="31"/>
      <c r="M168" s="227"/>
      <c r="N168" s="348"/>
      <c r="O168" s="481" t="s">
        <v>308</v>
      </c>
      <c r="P168" s="482"/>
      <c r="Q168" s="483"/>
      <c r="R168" s="481" t="s">
        <v>309</v>
      </c>
      <c r="S168" s="482"/>
      <c r="T168" s="483"/>
      <c r="U168" s="481" t="s">
        <v>310</v>
      </c>
      <c r="V168" s="482"/>
      <c r="W168" s="483"/>
      <c r="X168" s="481" t="s">
        <v>311</v>
      </c>
      <c r="Y168" s="482"/>
      <c r="Z168" s="483"/>
      <c r="AA168" s="481" t="s">
        <v>312</v>
      </c>
      <c r="AB168" s="482"/>
      <c r="AC168" s="483"/>
      <c r="AD168" s="481" t="s">
        <v>313</v>
      </c>
      <c r="AE168" s="482"/>
      <c r="AF168" s="483"/>
      <c r="AG168" s="2"/>
      <c r="AH168" s="484" t="s">
        <v>314</v>
      </c>
      <c r="AI168" s="2"/>
      <c r="AJ168" s="2"/>
      <c r="BA168" s="31"/>
      <c r="BB168" s="31"/>
      <c r="BD168" s="31"/>
      <c r="BE168" s="31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</row>
    <row r="169" spans="8:97" ht="15" hidden="1" customHeight="1" x14ac:dyDescent="0.3">
      <c r="H169" s="31"/>
      <c r="I169" s="31"/>
      <c r="J169" s="31"/>
      <c r="K169" s="31"/>
      <c r="M169" s="227"/>
      <c r="N169" s="349"/>
      <c r="O169" s="349" t="s">
        <v>315</v>
      </c>
      <c r="P169" s="349" t="s">
        <v>316</v>
      </c>
      <c r="Q169" s="244" t="s">
        <v>317</v>
      </c>
      <c r="R169" s="349" t="s">
        <v>290</v>
      </c>
      <c r="S169" s="349" t="s">
        <v>291</v>
      </c>
      <c r="T169" s="244" t="s">
        <v>317</v>
      </c>
      <c r="U169" s="349" t="s">
        <v>290</v>
      </c>
      <c r="V169" s="349" t="s">
        <v>291</v>
      </c>
      <c r="W169" s="244" t="s">
        <v>317</v>
      </c>
      <c r="X169" s="349" t="s">
        <v>290</v>
      </c>
      <c r="Y169" s="349" t="s">
        <v>291</v>
      </c>
      <c r="Z169" s="244" t="s">
        <v>317</v>
      </c>
      <c r="AA169" s="349" t="s">
        <v>290</v>
      </c>
      <c r="AB169" s="349" t="s">
        <v>291</v>
      </c>
      <c r="AC169" s="244" t="s">
        <v>317</v>
      </c>
      <c r="AD169" s="349" t="s">
        <v>290</v>
      </c>
      <c r="AE169" s="349" t="s">
        <v>291</v>
      </c>
      <c r="AF169" s="244" t="s">
        <v>317</v>
      </c>
      <c r="AG169" s="2"/>
      <c r="AH169" s="485"/>
      <c r="AI169" s="2"/>
      <c r="AJ169" s="2"/>
      <c r="BA169" s="31"/>
      <c r="BB169" s="31"/>
      <c r="BD169" s="31"/>
      <c r="BE169" s="31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</row>
    <row r="170" spans="8:97" ht="15" hidden="1" customHeight="1" x14ac:dyDescent="0.3">
      <c r="H170" s="31"/>
      <c r="I170" s="31"/>
      <c r="J170" s="31"/>
      <c r="K170" s="31"/>
      <c r="M170" s="227"/>
      <c r="N170" s="350" t="str">
        <f t="shared" ref="N170:N184" si="102">N148</f>
        <v>직원1</v>
      </c>
      <c r="O170" s="351">
        <f ca="1">SUM(INDIRECT(ADDRESS(ROW(F148),O$185,4)):INDIRECT(ADDRESS(ROW(F148),P$185,4)))-40-SUM(INDIRECT(ADDRESS(ROW(F191),O$185,4)):INDIRECT(ADDRESS(ROW(F191),P$185,4)),INDIRECT(ADDRESS(ROW(F212),O$185,4)):INDIRECT(ADDRESS(ROW(F212),P$185,4)))</f>
        <v>-40</v>
      </c>
      <c r="P170" s="351">
        <f ca="1">SUMIFS(INDIRECT(ADDRESS(ROW(F148),O$185,4)):INDIRECT(ADDRESS(ROW(F148),P$185,4)),INDIRECT(ADDRESS(ROW(F148),O$185,4)):INDIRECT(ADDRESS(ROW(F148),P$185,4)),"&gt;8")-COUNTIFS(INDIRECT(ADDRESS(ROW(F148),O$185,4)):INDIRECT(ADDRESS(ROW(F148),P$185,4)),"&gt;8")*8-SUM(INDIRECT(ADDRESS(ROW(F212),O$185,4)):INDIRECT(ADDRESS(ROW(F212),P$185,4)))</f>
        <v>0</v>
      </c>
      <c r="Q170" s="352">
        <f t="shared" ref="Q170:Q184" ca="1" si="103">MAX(O170:P170)</f>
        <v>0</v>
      </c>
      <c r="R170" s="351">
        <f ca="1">SUM(INDIRECT(ADDRESS(ROW(I148),R$185,4)):INDIRECT(ADDRESS(ROW(I148),S$185,4)))-40-SUM(INDIRECT(ADDRESS(ROW(I191),R$185,4)):INDIRECT(ADDRESS(ROW(I191),S$185,4)),INDIRECT(ADDRESS(ROW(I212),R$185,4)):INDIRECT(ADDRESS(ROW(I212),S$185,4)))</f>
        <v>-40</v>
      </c>
      <c r="S170" s="351">
        <f ca="1">SUMIFS(INDIRECT(ADDRESS(ROW(I148),R$185,4)):INDIRECT(ADDRESS(ROW(I148),S$185,4)),INDIRECT(ADDRESS(ROW(I148),R$185,4)):INDIRECT(ADDRESS(ROW(I148),S$185,4)),"&gt;8")-COUNTIFS(INDIRECT(ADDRESS(ROW(I148),R$185,4)):INDIRECT(ADDRESS(ROW(I148),S$185,4)),"&gt;8")*8-SUM(INDIRECT(ADDRESS(ROW(I212),R$185,4)):INDIRECT(ADDRESS(ROW(I212),S$185,4)))</f>
        <v>0</v>
      </c>
      <c r="T170" s="352">
        <f t="shared" ref="T170:T184" ca="1" si="104">MAX(R170:S170)</f>
        <v>0</v>
      </c>
      <c r="U170" s="351">
        <f ca="1">SUM(INDIRECT(ADDRESS(ROW(L148),U$185,4)):INDIRECT(ADDRESS(ROW(L148),V$185,4)))-40-SUM(INDIRECT(ADDRESS(ROW(L191),U$185,4)):INDIRECT(ADDRESS(ROW(L191),V$185,4)),INDIRECT(ADDRESS(ROW(L212),U$185,4)):INDIRECT(ADDRESS(ROW(L212),V$185,4)))</f>
        <v>-40</v>
      </c>
      <c r="V170" s="351">
        <f ca="1">SUMIFS(INDIRECT(ADDRESS(ROW(L148),U$185,4)):INDIRECT(ADDRESS(ROW(L148),V$185,4)),INDIRECT(ADDRESS(ROW(L148),U$185,4)):INDIRECT(ADDRESS(ROW(L148),V$185,4)),"&gt;8")-COUNTIFS(INDIRECT(ADDRESS(ROW(L148),U$185,4)):INDIRECT(ADDRESS(ROW(L148),V$185,4)),"&gt;8")*8-SUM(INDIRECT(ADDRESS(ROW(L212),U$185,4)):INDIRECT(ADDRESS(ROW(L212),V$185,4)))</f>
        <v>0</v>
      </c>
      <c r="W170" s="352">
        <f t="shared" ref="W170:W184" ca="1" si="105">MAX(U170:V170)</f>
        <v>0</v>
      </c>
      <c r="X170" s="351">
        <f ca="1">SUM(INDIRECT(ADDRESS(ROW(O148),X$185,4)):INDIRECT(ADDRESS(ROW(O148),Y$185,4)))-40-SUM(INDIRECT(ADDRESS(ROW(O191),X$185,4)):INDIRECT(ADDRESS(ROW(O191),Y$185,4)),INDIRECT(ADDRESS(ROW(O212),X$185,4)):INDIRECT(ADDRESS(ROW(O212),Y$185,4)))</f>
        <v>-40</v>
      </c>
      <c r="Y170" s="351">
        <f ca="1">SUMIFS(INDIRECT(ADDRESS(ROW(O148),X$185,4)):INDIRECT(ADDRESS(ROW(O148),Y$185,4)),INDIRECT(ADDRESS(ROW(O148),X$185,4)):INDIRECT(ADDRESS(ROW(O148),Y$185,4)),"&gt;8")-COUNTIFS(INDIRECT(ADDRESS(ROW(O148),X$185,4)):INDIRECT(ADDRESS(ROW(O148),Y$185,4)),"&gt;8")*8-SUM(INDIRECT(ADDRESS(ROW(O212),X$185,4)):INDIRECT(ADDRESS(ROW(O212),Y$185,4)))</f>
        <v>0</v>
      </c>
      <c r="Z170" s="352">
        <f t="shared" ref="Z170:Z184" ca="1" si="106">MAX(X170:Y170)</f>
        <v>0</v>
      </c>
      <c r="AA170" s="351">
        <f ca="1">SUM(INDIRECT(ADDRESS(ROW(R148),AA$185,4)):INDIRECT(ADDRESS(ROW(R148),AB$185,4)))-40-SUM(INDIRECT(ADDRESS(ROW(R191),AA$185,4)):INDIRECT(ADDRESS(ROW(R191),AB$185,4)),INDIRECT(ADDRESS(ROW(R212),AA$185,4)):INDIRECT(ADDRESS(ROW(R212),AB$185,4)))</f>
        <v>-40</v>
      </c>
      <c r="AB170" s="351">
        <f ca="1">SUMIFS(INDIRECT(ADDRESS(ROW(R148),AA$185,4)):INDIRECT(ADDRESS(ROW(R148),AB$185,4)),INDIRECT(ADDRESS(ROW(R148),AA$185,4)):INDIRECT(ADDRESS(ROW(R148),AB$185,4)),"&gt;8")-COUNTIFS(INDIRECT(ADDRESS(ROW(R148),AA$185,4)):INDIRECT(ADDRESS(ROW(R148),AB$185,4)),"&gt;8")*8-SUM(INDIRECT(ADDRESS(ROW(R212),AA$185,4)):INDIRECT(ADDRESS(ROW(R212),AB$185,4)))</f>
        <v>0</v>
      </c>
      <c r="AC170" s="352">
        <f t="shared" ref="AC170:AC184" ca="1" si="107">MAX(AA170:AB170)</f>
        <v>0</v>
      </c>
      <c r="AD170" s="351">
        <f ca="1">IF($AB$185=45,0,SUM(INDIRECT(ADDRESS(ROW(U148),AD$185,4)):INDIRECT(ADDRESS(ROW(U148),AE$185,4)))-40-SUM(INDIRECT(ADDRESS(ROW(U191),AD$185,4)):INDIRECT(ADDRESS(ROW(U191),AE$185,4)),INDIRECT(ADDRESS(ROW(U212),AD$185,4)):INDIRECT(ADDRESS(ROW(U212),AE$185,4))))</f>
        <v>0</v>
      </c>
      <c r="AE170" s="351">
        <f ca="1">IF($AB$185=45,0,SUMIFS(INDIRECT(ADDRESS(ROW(U148),AD$185,4)):INDIRECT(ADDRESS(ROW(U148),AE$185,4)),INDIRECT(ADDRESS(ROW(U148),AD$185,4)):INDIRECT(ADDRESS(ROW(U148),AE$185,4)),"&gt;8")-COUNTIFS(INDIRECT(ADDRESS(ROW(U148),AD$185,4)):INDIRECT(ADDRESS(ROW(U148),AE$185,4)),"&gt;8")*8-SUM(INDIRECT(ADDRESS(ROW(U212),AD$185,4)):INDIRECT(ADDRESS(ROW(U212),AE$185,4))))</f>
        <v>0</v>
      </c>
      <c r="AF170" s="352">
        <f t="shared" ref="AF170:AF184" ca="1" si="108">MAX(AD170:AE170)</f>
        <v>0</v>
      </c>
      <c r="AG170" s="2"/>
      <c r="AH170" s="351">
        <f t="shared" ref="AH170:AH184" ca="1" si="109">SUM(Q170,T170,W170,Z170,AC170,AF170)</f>
        <v>0</v>
      </c>
      <c r="AI170" s="2"/>
      <c r="AJ170" s="2"/>
      <c r="BA170" s="31"/>
      <c r="BB170" s="31"/>
      <c r="BD170" s="31"/>
      <c r="BE170" s="31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</row>
    <row r="171" spans="8:97" ht="15" hidden="1" customHeight="1" x14ac:dyDescent="0.3">
      <c r="H171" s="31"/>
      <c r="I171" s="31"/>
      <c r="J171" s="31"/>
      <c r="K171" s="31"/>
      <c r="M171" s="227"/>
      <c r="N171" s="353" t="str">
        <f t="shared" si="102"/>
        <v>직원2</v>
      </c>
      <c r="O171" s="354">
        <f ca="1">SUM(INDIRECT(ADDRESS(ROW(F149),O$185,4)):INDIRECT(ADDRESS(ROW(F149),P$185,4)))-40-SUM(INDIRECT(ADDRESS(ROW(F192),O$185,4)):INDIRECT(ADDRESS(ROW(F192),P$185,4)),INDIRECT(ADDRESS(ROW(F213),O$185,4)):INDIRECT(ADDRESS(ROW(F213),P$185,4)))</f>
        <v>-40</v>
      </c>
      <c r="P171" s="354">
        <f ca="1">SUMIFS(INDIRECT(ADDRESS(ROW(F149),O$185,4)):INDIRECT(ADDRESS(ROW(F149),P$185,4)),INDIRECT(ADDRESS(ROW(F149),O$185,4)):INDIRECT(ADDRESS(ROW(F149),P$185,4)),"&gt;8")-COUNTIFS(INDIRECT(ADDRESS(ROW(F149),O$185,4)):INDIRECT(ADDRESS(ROW(F149),P$185,4)),"&gt;8")*8-SUM(INDIRECT(ADDRESS(ROW(F213),O$185,4)):INDIRECT(ADDRESS(ROW(F213),P$185,4)))</f>
        <v>0</v>
      </c>
      <c r="Q171" s="355">
        <f t="shared" ca="1" si="103"/>
        <v>0</v>
      </c>
      <c r="R171" s="354">
        <f ca="1">SUM(INDIRECT(ADDRESS(ROW(I149),R$185,4)):INDIRECT(ADDRESS(ROW(I149),S$185,4)))-40-SUM(INDIRECT(ADDRESS(ROW(I192),R$185,4)):INDIRECT(ADDRESS(ROW(I192),S$185,4)),INDIRECT(ADDRESS(ROW(I213),R$185,4)):INDIRECT(ADDRESS(ROW(I213),S$185,4)))</f>
        <v>-40</v>
      </c>
      <c r="S171" s="354">
        <f ca="1">SUMIFS(INDIRECT(ADDRESS(ROW(I149),R$185,4)):INDIRECT(ADDRESS(ROW(I149),S$185,4)),INDIRECT(ADDRESS(ROW(I149),R$185,4)):INDIRECT(ADDRESS(ROW(I149),S$185,4)),"&gt;8")-COUNTIFS(INDIRECT(ADDRESS(ROW(I149),R$185,4)):INDIRECT(ADDRESS(ROW(I149),S$185,4)),"&gt;8")*8-SUM(INDIRECT(ADDRESS(ROW(I213),R$185,4)):INDIRECT(ADDRESS(ROW(I213),S$185,4)))</f>
        <v>0</v>
      </c>
      <c r="T171" s="355">
        <f t="shared" ca="1" si="104"/>
        <v>0</v>
      </c>
      <c r="U171" s="354">
        <f ca="1">SUM(INDIRECT(ADDRESS(ROW(L149),U$185,4)):INDIRECT(ADDRESS(ROW(L149),V$185,4)))-40-SUM(INDIRECT(ADDRESS(ROW(L192),U$185,4)):INDIRECT(ADDRESS(ROW(L192),V$185,4)),INDIRECT(ADDRESS(ROW(L213),U$185,4)):INDIRECT(ADDRESS(ROW(L213),V$185,4)))</f>
        <v>-40</v>
      </c>
      <c r="V171" s="354">
        <f ca="1">SUMIFS(INDIRECT(ADDRESS(ROW(L149),U$185,4)):INDIRECT(ADDRESS(ROW(L149),V$185,4)),INDIRECT(ADDRESS(ROW(L149),U$185,4)):INDIRECT(ADDRESS(ROW(L149),V$185,4)),"&gt;8")-COUNTIFS(INDIRECT(ADDRESS(ROW(L149),U$185,4)):INDIRECT(ADDRESS(ROW(L149),V$185,4)),"&gt;8")*8-SUM(INDIRECT(ADDRESS(ROW(L213),U$185,4)):INDIRECT(ADDRESS(ROW(L213),V$185,4)))</f>
        <v>0</v>
      </c>
      <c r="W171" s="355">
        <f t="shared" ca="1" si="105"/>
        <v>0</v>
      </c>
      <c r="X171" s="354">
        <f ca="1">SUM(INDIRECT(ADDRESS(ROW(O149),X$185,4)):INDIRECT(ADDRESS(ROW(O149),Y$185,4)))-40-SUM(INDIRECT(ADDRESS(ROW(O192),X$185,4)):INDIRECT(ADDRESS(ROW(O192),Y$185,4)),INDIRECT(ADDRESS(ROW(O213),X$185,4)):INDIRECT(ADDRESS(ROW(O213),Y$185,4)))</f>
        <v>-40</v>
      </c>
      <c r="Y171" s="354">
        <f ca="1">SUMIFS(INDIRECT(ADDRESS(ROW(O149),X$185,4)):INDIRECT(ADDRESS(ROW(O149),Y$185,4)),INDIRECT(ADDRESS(ROW(O149),X$185,4)):INDIRECT(ADDRESS(ROW(O149),Y$185,4)),"&gt;8")-COUNTIFS(INDIRECT(ADDRESS(ROW(O149),X$185,4)):INDIRECT(ADDRESS(ROW(O149),Y$185,4)),"&gt;8")*8-SUM(INDIRECT(ADDRESS(ROW(O213),X$185,4)):INDIRECT(ADDRESS(ROW(O213),Y$185,4)))</f>
        <v>0</v>
      </c>
      <c r="Z171" s="355">
        <f t="shared" ca="1" si="106"/>
        <v>0</v>
      </c>
      <c r="AA171" s="354">
        <f ca="1">SUM(INDIRECT(ADDRESS(ROW(R149),AA$185,4)):INDIRECT(ADDRESS(ROW(R149),AB$185,4)))-40-SUM(INDIRECT(ADDRESS(ROW(R192),AA$185,4)):INDIRECT(ADDRESS(ROW(R192),AB$185,4)),INDIRECT(ADDRESS(ROW(R213),AA$185,4)):INDIRECT(ADDRESS(ROW(R213),AB$185,4)))</f>
        <v>-40</v>
      </c>
      <c r="AB171" s="354">
        <f ca="1">SUMIFS(INDIRECT(ADDRESS(ROW(R149),AA$185,4)):INDIRECT(ADDRESS(ROW(R149),AB$185,4)),INDIRECT(ADDRESS(ROW(R149),AA$185,4)):INDIRECT(ADDRESS(ROW(R149),AB$185,4)),"&gt;8")-COUNTIFS(INDIRECT(ADDRESS(ROW(R149),AA$185,4)):INDIRECT(ADDRESS(ROW(R149),AB$185,4)),"&gt;8")*8-SUM(INDIRECT(ADDRESS(ROW(R213),AA$185,4)):INDIRECT(ADDRESS(ROW(R213),AB$185,4)))</f>
        <v>0</v>
      </c>
      <c r="AC171" s="355">
        <f t="shared" ca="1" si="107"/>
        <v>0</v>
      </c>
      <c r="AD171" s="354">
        <f ca="1">IF($AB$185=45,0,SUM(INDIRECT(ADDRESS(ROW(U149),AD$185,4)):INDIRECT(ADDRESS(ROW(U149),AE$185,4)))-40-SUM(INDIRECT(ADDRESS(ROW(U192),AD$185,4)):INDIRECT(ADDRESS(ROW(U192),AE$185,4)),INDIRECT(ADDRESS(ROW(U213),AD$185,4)):INDIRECT(ADDRESS(ROW(U213),AE$185,4))))</f>
        <v>0</v>
      </c>
      <c r="AE171" s="354">
        <f ca="1">IF($AB$185=45,0,SUMIFS(INDIRECT(ADDRESS(ROW(U149),AD$185,4)):INDIRECT(ADDRESS(ROW(U149),AE$185,4)),INDIRECT(ADDRESS(ROW(U149),AD$185,4)):INDIRECT(ADDRESS(ROW(U149),AE$185,4)),"&gt;8")-COUNTIFS(INDIRECT(ADDRESS(ROW(U149),AD$185,4)):INDIRECT(ADDRESS(ROW(U149),AE$185,4)),"&gt;8")*8-SUM(INDIRECT(ADDRESS(ROW(U213),AD$185,4)):INDIRECT(ADDRESS(ROW(U213),AE$185,4))))</f>
        <v>0</v>
      </c>
      <c r="AF171" s="355">
        <f t="shared" ca="1" si="108"/>
        <v>0</v>
      </c>
      <c r="AG171" s="2"/>
      <c r="AH171" s="354">
        <f t="shared" ca="1" si="109"/>
        <v>0</v>
      </c>
      <c r="AI171" s="2"/>
      <c r="AJ171" s="2"/>
      <c r="BA171" s="31"/>
      <c r="BB171" s="31"/>
      <c r="BD171" s="31"/>
      <c r="BE171" s="31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</row>
    <row r="172" spans="8:97" ht="15" hidden="1" customHeight="1" x14ac:dyDescent="0.3">
      <c r="H172" s="31"/>
      <c r="I172" s="31"/>
      <c r="J172" s="31"/>
      <c r="K172" s="31"/>
      <c r="M172" s="227"/>
      <c r="N172" s="353" t="str">
        <f t="shared" si="102"/>
        <v>직원3</v>
      </c>
      <c r="O172" s="354">
        <f ca="1">SUM(INDIRECT(ADDRESS(ROW(F150),O$185,4)):INDIRECT(ADDRESS(ROW(F150),P$185,4)))-40-SUM(INDIRECT(ADDRESS(ROW(F193),O$185,4)):INDIRECT(ADDRESS(ROW(F193),P$185,4)),INDIRECT(ADDRESS(ROW(F214),O$185,4)):INDIRECT(ADDRESS(ROW(F214),P$185,4)))</f>
        <v>-40</v>
      </c>
      <c r="P172" s="354">
        <f ca="1">SUMIFS(INDIRECT(ADDRESS(ROW(F150),O$185,4)):INDIRECT(ADDRESS(ROW(F150),P$185,4)),INDIRECT(ADDRESS(ROW(F150),O$185,4)):INDIRECT(ADDRESS(ROW(F150),P$185,4)),"&gt;8")-COUNTIFS(INDIRECT(ADDRESS(ROW(F150),O$185,4)):INDIRECT(ADDRESS(ROW(F150),P$185,4)),"&gt;8")*8-SUM(INDIRECT(ADDRESS(ROW(F214),O$185,4)):INDIRECT(ADDRESS(ROW(F214),P$185,4)))</f>
        <v>0</v>
      </c>
      <c r="Q172" s="355">
        <f t="shared" ca="1" si="103"/>
        <v>0</v>
      </c>
      <c r="R172" s="354">
        <f ca="1">SUM(INDIRECT(ADDRESS(ROW(I150),R$185,4)):INDIRECT(ADDRESS(ROW(I150),S$185,4)))-40-SUM(INDIRECT(ADDRESS(ROW(I193),R$185,4)):INDIRECT(ADDRESS(ROW(I193),S$185,4)),INDIRECT(ADDRESS(ROW(I214),R$185,4)):INDIRECT(ADDRESS(ROW(I214),S$185,4)))</f>
        <v>-40</v>
      </c>
      <c r="S172" s="354">
        <f ca="1">SUMIFS(INDIRECT(ADDRESS(ROW(I150),R$185,4)):INDIRECT(ADDRESS(ROW(I150),S$185,4)),INDIRECT(ADDRESS(ROW(I150),R$185,4)):INDIRECT(ADDRESS(ROW(I150),S$185,4)),"&gt;8")-COUNTIFS(INDIRECT(ADDRESS(ROW(I150),R$185,4)):INDIRECT(ADDRESS(ROW(I150),S$185,4)),"&gt;8")*8-SUM(INDIRECT(ADDRESS(ROW(I214),R$185,4)):INDIRECT(ADDRESS(ROW(I214),S$185,4)))</f>
        <v>0</v>
      </c>
      <c r="T172" s="355">
        <f t="shared" ca="1" si="104"/>
        <v>0</v>
      </c>
      <c r="U172" s="354">
        <f ca="1">SUM(INDIRECT(ADDRESS(ROW(L150),U$185,4)):INDIRECT(ADDRESS(ROW(L150),V$185,4)))-40-SUM(INDIRECT(ADDRESS(ROW(L193),U$185,4)):INDIRECT(ADDRESS(ROW(L193),V$185,4)),INDIRECT(ADDRESS(ROW(L214),U$185,4)):INDIRECT(ADDRESS(ROW(L214),V$185,4)))</f>
        <v>-40</v>
      </c>
      <c r="V172" s="354">
        <f ca="1">SUMIFS(INDIRECT(ADDRESS(ROW(L150),U$185,4)):INDIRECT(ADDRESS(ROW(L150),V$185,4)),INDIRECT(ADDRESS(ROW(L150),U$185,4)):INDIRECT(ADDRESS(ROW(L150),V$185,4)),"&gt;8")-COUNTIFS(INDIRECT(ADDRESS(ROW(L150),U$185,4)):INDIRECT(ADDRESS(ROW(L150),V$185,4)),"&gt;8")*8-SUM(INDIRECT(ADDRESS(ROW(L214),U$185,4)):INDIRECT(ADDRESS(ROW(L214),V$185,4)))</f>
        <v>0</v>
      </c>
      <c r="W172" s="355">
        <f t="shared" ca="1" si="105"/>
        <v>0</v>
      </c>
      <c r="X172" s="354">
        <f ca="1">SUM(INDIRECT(ADDRESS(ROW(O150),X$185,4)):INDIRECT(ADDRESS(ROW(O150),Y$185,4)))-40-SUM(INDIRECT(ADDRESS(ROW(O193),X$185,4)):INDIRECT(ADDRESS(ROW(O193),Y$185,4)),INDIRECT(ADDRESS(ROW(O214),X$185,4)):INDIRECT(ADDRESS(ROW(O214),Y$185,4)))</f>
        <v>-40</v>
      </c>
      <c r="Y172" s="354">
        <f ca="1">SUMIFS(INDIRECT(ADDRESS(ROW(O150),X$185,4)):INDIRECT(ADDRESS(ROW(O150),Y$185,4)),INDIRECT(ADDRESS(ROW(O150),X$185,4)):INDIRECT(ADDRESS(ROW(O150),Y$185,4)),"&gt;8")-COUNTIFS(INDIRECT(ADDRESS(ROW(O150),X$185,4)):INDIRECT(ADDRESS(ROW(O150),Y$185,4)),"&gt;8")*8-SUM(INDIRECT(ADDRESS(ROW(O214),X$185,4)):INDIRECT(ADDRESS(ROW(O214),Y$185,4)))</f>
        <v>0</v>
      </c>
      <c r="Z172" s="355">
        <f t="shared" ca="1" si="106"/>
        <v>0</v>
      </c>
      <c r="AA172" s="354">
        <f ca="1">SUM(INDIRECT(ADDRESS(ROW(R150),AA$185,4)):INDIRECT(ADDRESS(ROW(R150),AB$185,4)))-40-SUM(INDIRECT(ADDRESS(ROW(R193),AA$185,4)):INDIRECT(ADDRESS(ROW(R193),AB$185,4)),INDIRECT(ADDRESS(ROW(R214),AA$185,4)):INDIRECT(ADDRESS(ROW(R214),AB$185,4)))</f>
        <v>-40</v>
      </c>
      <c r="AB172" s="354">
        <f ca="1">SUMIFS(INDIRECT(ADDRESS(ROW(R150),AA$185,4)):INDIRECT(ADDRESS(ROW(R150),AB$185,4)),INDIRECT(ADDRESS(ROW(R150),AA$185,4)):INDIRECT(ADDRESS(ROW(R150),AB$185,4)),"&gt;8")-COUNTIFS(INDIRECT(ADDRESS(ROW(R150),AA$185,4)):INDIRECT(ADDRESS(ROW(R150),AB$185,4)),"&gt;8")*8-SUM(INDIRECT(ADDRESS(ROW(R214),AA$185,4)):INDIRECT(ADDRESS(ROW(R214),AB$185,4)))</f>
        <v>0</v>
      </c>
      <c r="AC172" s="355">
        <f t="shared" ca="1" si="107"/>
        <v>0</v>
      </c>
      <c r="AD172" s="354">
        <f ca="1">IF($AB$185=45,0,SUM(INDIRECT(ADDRESS(ROW(U150),AD$185,4)):INDIRECT(ADDRESS(ROW(U150),AE$185,4)))-40-SUM(INDIRECT(ADDRESS(ROW(U193),AD$185,4)):INDIRECT(ADDRESS(ROW(U193),AE$185,4)),INDIRECT(ADDRESS(ROW(U214),AD$185,4)):INDIRECT(ADDRESS(ROW(U214),AE$185,4))))</f>
        <v>0</v>
      </c>
      <c r="AE172" s="354">
        <f ca="1">IF($AB$185=45,0,SUMIFS(INDIRECT(ADDRESS(ROW(U150),AD$185,4)):INDIRECT(ADDRESS(ROW(U150),AE$185,4)),INDIRECT(ADDRESS(ROW(U150),AD$185,4)):INDIRECT(ADDRESS(ROW(U150),AE$185,4)),"&gt;8")-COUNTIFS(INDIRECT(ADDRESS(ROW(U150),AD$185,4)):INDIRECT(ADDRESS(ROW(U150),AE$185,4)),"&gt;8")*8-SUM(INDIRECT(ADDRESS(ROW(U214),AD$185,4)):INDIRECT(ADDRESS(ROW(U214),AE$185,4))))</f>
        <v>0</v>
      </c>
      <c r="AF172" s="355">
        <f t="shared" ca="1" si="108"/>
        <v>0</v>
      </c>
      <c r="AG172" s="2"/>
      <c r="AH172" s="354">
        <f t="shared" ca="1" si="109"/>
        <v>0</v>
      </c>
      <c r="AI172" s="2"/>
      <c r="AJ172" s="2"/>
      <c r="BA172" s="31"/>
      <c r="BB172" s="31"/>
      <c r="BD172" s="31"/>
      <c r="BE172" s="31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</row>
    <row r="173" spans="8:97" ht="15" hidden="1" customHeight="1" x14ac:dyDescent="0.3">
      <c r="H173" s="31"/>
      <c r="I173" s="31"/>
      <c r="J173" s="31"/>
      <c r="K173" s="31"/>
      <c r="M173" s="227"/>
      <c r="N173" s="353" t="str">
        <f t="shared" si="102"/>
        <v>직원4</v>
      </c>
      <c r="O173" s="354">
        <f ca="1">SUM(INDIRECT(ADDRESS(ROW(F151),O$185,4)):INDIRECT(ADDRESS(ROW(F151),P$185,4)))-40-SUM(INDIRECT(ADDRESS(ROW(F194),O$185,4)):INDIRECT(ADDRESS(ROW(F194),P$185,4)),INDIRECT(ADDRESS(ROW(F215),O$185,4)):INDIRECT(ADDRESS(ROW(F215),P$185,4)))</f>
        <v>-40</v>
      </c>
      <c r="P173" s="354">
        <f ca="1">SUMIFS(INDIRECT(ADDRESS(ROW(F151),O$185,4)):INDIRECT(ADDRESS(ROW(F151),P$185,4)),INDIRECT(ADDRESS(ROW(F151),O$185,4)):INDIRECT(ADDRESS(ROW(F151),P$185,4)),"&gt;8")-COUNTIFS(INDIRECT(ADDRESS(ROW(F151),O$185,4)):INDIRECT(ADDRESS(ROW(F151),P$185,4)),"&gt;8")*8-SUM(INDIRECT(ADDRESS(ROW(F215),O$185,4)):INDIRECT(ADDRESS(ROW(F215),P$185,4)))</f>
        <v>0</v>
      </c>
      <c r="Q173" s="355">
        <f t="shared" ca="1" si="103"/>
        <v>0</v>
      </c>
      <c r="R173" s="354">
        <f ca="1">SUM(INDIRECT(ADDRESS(ROW(I151),R$185,4)):INDIRECT(ADDRESS(ROW(I151),S$185,4)))-40-SUM(INDIRECT(ADDRESS(ROW(I194),R$185,4)):INDIRECT(ADDRESS(ROW(I194),S$185,4)),INDIRECT(ADDRESS(ROW(I215),R$185,4)):INDIRECT(ADDRESS(ROW(I215),S$185,4)))</f>
        <v>-40</v>
      </c>
      <c r="S173" s="354">
        <f ca="1">SUMIFS(INDIRECT(ADDRESS(ROW(I151),R$185,4)):INDIRECT(ADDRESS(ROW(I151),S$185,4)),INDIRECT(ADDRESS(ROW(I151),R$185,4)):INDIRECT(ADDRESS(ROW(I151),S$185,4)),"&gt;8")-COUNTIFS(INDIRECT(ADDRESS(ROW(I151),R$185,4)):INDIRECT(ADDRESS(ROW(I151),S$185,4)),"&gt;8")*8-SUM(INDIRECT(ADDRESS(ROW(I215),R$185,4)):INDIRECT(ADDRESS(ROW(I215),S$185,4)))</f>
        <v>0</v>
      </c>
      <c r="T173" s="355">
        <f t="shared" ca="1" si="104"/>
        <v>0</v>
      </c>
      <c r="U173" s="354">
        <f ca="1">SUM(INDIRECT(ADDRESS(ROW(L151),U$185,4)):INDIRECT(ADDRESS(ROW(L151),V$185,4)))-40-SUM(INDIRECT(ADDRESS(ROW(L194),U$185,4)):INDIRECT(ADDRESS(ROW(L194),V$185,4)),INDIRECT(ADDRESS(ROW(L215),U$185,4)):INDIRECT(ADDRESS(ROW(L215),V$185,4)))</f>
        <v>-40</v>
      </c>
      <c r="V173" s="354">
        <f ca="1">SUMIFS(INDIRECT(ADDRESS(ROW(L151),U$185,4)):INDIRECT(ADDRESS(ROW(L151),V$185,4)),INDIRECT(ADDRESS(ROW(L151),U$185,4)):INDIRECT(ADDRESS(ROW(L151),V$185,4)),"&gt;8")-COUNTIFS(INDIRECT(ADDRESS(ROW(L151),U$185,4)):INDIRECT(ADDRESS(ROW(L151),V$185,4)),"&gt;8")*8-SUM(INDIRECT(ADDRESS(ROW(L215),U$185,4)):INDIRECT(ADDRESS(ROW(L215),V$185,4)))</f>
        <v>0</v>
      </c>
      <c r="W173" s="355">
        <f t="shared" ca="1" si="105"/>
        <v>0</v>
      </c>
      <c r="X173" s="354">
        <f ca="1">SUM(INDIRECT(ADDRESS(ROW(O151),X$185,4)):INDIRECT(ADDRESS(ROW(O151),Y$185,4)))-40-SUM(INDIRECT(ADDRESS(ROW(O194),X$185,4)):INDIRECT(ADDRESS(ROW(O194),Y$185,4)),INDIRECT(ADDRESS(ROW(O215),X$185,4)):INDIRECT(ADDRESS(ROW(O215),Y$185,4)))</f>
        <v>-40</v>
      </c>
      <c r="Y173" s="354">
        <f ca="1">SUMIFS(INDIRECT(ADDRESS(ROW(O151),X$185,4)):INDIRECT(ADDRESS(ROW(O151),Y$185,4)),INDIRECT(ADDRESS(ROW(O151),X$185,4)):INDIRECT(ADDRESS(ROW(O151),Y$185,4)),"&gt;8")-COUNTIFS(INDIRECT(ADDRESS(ROW(O151),X$185,4)):INDIRECT(ADDRESS(ROW(O151),Y$185,4)),"&gt;8")*8-SUM(INDIRECT(ADDRESS(ROW(O215),X$185,4)):INDIRECT(ADDRESS(ROW(O215),Y$185,4)))</f>
        <v>0</v>
      </c>
      <c r="Z173" s="355">
        <f t="shared" ca="1" si="106"/>
        <v>0</v>
      </c>
      <c r="AA173" s="354">
        <f ca="1">SUM(INDIRECT(ADDRESS(ROW(R151),AA$185,4)):INDIRECT(ADDRESS(ROW(R151),AB$185,4)))-40-SUM(INDIRECT(ADDRESS(ROW(R194),AA$185,4)):INDIRECT(ADDRESS(ROW(R194),AB$185,4)),INDIRECT(ADDRESS(ROW(R215),AA$185,4)):INDIRECT(ADDRESS(ROW(R215),AB$185,4)))</f>
        <v>-40</v>
      </c>
      <c r="AB173" s="354">
        <f ca="1">SUMIFS(INDIRECT(ADDRESS(ROW(R151),AA$185,4)):INDIRECT(ADDRESS(ROW(R151),AB$185,4)),INDIRECT(ADDRESS(ROW(R151),AA$185,4)):INDIRECT(ADDRESS(ROW(R151),AB$185,4)),"&gt;8")-COUNTIFS(INDIRECT(ADDRESS(ROW(R151),AA$185,4)):INDIRECT(ADDRESS(ROW(R151),AB$185,4)),"&gt;8")*8-SUM(INDIRECT(ADDRESS(ROW(R215),AA$185,4)):INDIRECT(ADDRESS(ROW(R215),AB$185,4)))</f>
        <v>0</v>
      </c>
      <c r="AC173" s="355">
        <f t="shared" ca="1" si="107"/>
        <v>0</v>
      </c>
      <c r="AD173" s="354">
        <f ca="1">IF($AB$185=45,0,SUM(INDIRECT(ADDRESS(ROW(U151),AD$185,4)):INDIRECT(ADDRESS(ROW(U151),AE$185,4)))-40-SUM(INDIRECT(ADDRESS(ROW(U194),AD$185,4)):INDIRECT(ADDRESS(ROW(U194),AE$185,4)),INDIRECT(ADDRESS(ROW(U215),AD$185,4)):INDIRECT(ADDRESS(ROW(U215),AE$185,4))))</f>
        <v>0</v>
      </c>
      <c r="AE173" s="354">
        <f ca="1">IF($AB$185=45,0,SUMIFS(INDIRECT(ADDRESS(ROW(U151),AD$185,4)):INDIRECT(ADDRESS(ROW(U151),AE$185,4)),INDIRECT(ADDRESS(ROW(U151),AD$185,4)):INDIRECT(ADDRESS(ROW(U151),AE$185,4)),"&gt;8")-COUNTIFS(INDIRECT(ADDRESS(ROW(U151),AD$185,4)):INDIRECT(ADDRESS(ROW(U151),AE$185,4)),"&gt;8")*8-SUM(INDIRECT(ADDRESS(ROW(U215),AD$185,4)):INDIRECT(ADDRESS(ROW(U215),AE$185,4))))</f>
        <v>0</v>
      </c>
      <c r="AF173" s="355">
        <f t="shared" ca="1" si="108"/>
        <v>0</v>
      </c>
      <c r="AG173" s="2"/>
      <c r="AH173" s="354">
        <f t="shared" ca="1" si="109"/>
        <v>0</v>
      </c>
      <c r="AI173" s="2"/>
      <c r="AJ173" s="2"/>
      <c r="BA173" s="31"/>
      <c r="BB173" s="31"/>
      <c r="BD173" s="31"/>
      <c r="BE173" s="31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</row>
    <row r="174" spans="8:97" ht="15" hidden="1" customHeight="1" x14ac:dyDescent="0.3">
      <c r="H174" s="31"/>
      <c r="I174" s="31"/>
      <c r="J174" s="31"/>
      <c r="K174" s="31"/>
      <c r="M174" s="227"/>
      <c r="N174" s="353" t="str">
        <f t="shared" si="102"/>
        <v>직원5</v>
      </c>
      <c r="O174" s="354">
        <f ca="1">SUM(INDIRECT(ADDRESS(ROW(F152),O$185,4)):INDIRECT(ADDRESS(ROW(F152),P$185,4)))-40-SUM(INDIRECT(ADDRESS(ROW(F195),O$185,4)):INDIRECT(ADDRESS(ROW(F195),P$185,4)),INDIRECT(ADDRESS(ROW(F216),O$185,4)):INDIRECT(ADDRESS(ROW(F216),P$185,4)))</f>
        <v>-40</v>
      </c>
      <c r="P174" s="354">
        <f ca="1">SUMIFS(INDIRECT(ADDRESS(ROW(F152),O$185,4)):INDIRECT(ADDRESS(ROW(F152),P$185,4)),INDIRECT(ADDRESS(ROW(F152),O$185,4)):INDIRECT(ADDRESS(ROW(F152),P$185,4)),"&gt;8")-COUNTIFS(INDIRECT(ADDRESS(ROW(F152),O$185,4)):INDIRECT(ADDRESS(ROW(F152),P$185,4)),"&gt;8")*8-SUM(INDIRECT(ADDRESS(ROW(F216),O$185,4)):INDIRECT(ADDRESS(ROW(F216),P$185,4)))</f>
        <v>0</v>
      </c>
      <c r="Q174" s="355">
        <f t="shared" ca="1" si="103"/>
        <v>0</v>
      </c>
      <c r="R174" s="354">
        <f ca="1">SUM(INDIRECT(ADDRESS(ROW(I152),R$185,4)):INDIRECT(ADDRESS(ROW(I152),S$185,4)))-40-SUM(INDIRECT(ADDRESS(ROW(I195),R$185,4)):INDIRECT(ADDRESS(ROW(I195),S$185,4)),INDIRECT(ADDRESS(ROW(I216),R$185,4)):INDIRECT(ADDRESS(ROW(I216),S$185,4)))</f>
        <v>-40</v>
      </c>
      <c r="S174" s="354">
        <f ca="1">SUMIFS(INDIRECT(ADDRESS(ROW(I152),R$185,4)):INDIRECT(ADDRESS(ROW(I152),S$185,4)),INDIRECT(ADDRESS(ROW(I152),R$185,4)):INDIRECT(ADDRESS(ROW(I152),S$185,4)),"&gt;8")-COUNTIFS(INDIRECT(ADDRESS(ROW(I152),R$185,4)):INDIRECT(ADDRESS(ROW(I152),S$185,4)),"&gt;8")*8-SUM(INDIRECT(ADDRESS(ROW(I216),R$185,4)):INDIRECT(ADDRESS(ROW(I216),S$185,4)))</f>
        <v>0</v>
      </c>
      <c r="T174" s="355">
        <f t="shared" ca="1" si="104"/>
        <v>0</v>
      </c>
      <c r="U174" s="354">
        <f ca="1">SUM(INDIRECT(ADDRESS(ROW(L152),U$185,4)):INDIRECT(ADDRESS(ROW(L152),V$185,4)))-40-SUM(INDIRECT(ADDRESS(ROW(L195),U$185,4)):INDIRECT(ADDRESS(ROW(L195),V$185,4)),INDIRECT(ADDRESS(ROW(L216),U$185,4)):INDIRECT(ADDRESS(ROW(L216),V$185,4)))</f>
        <v>-40</v>
      </c>
      <c r="V174" s="354">
        <f ca="1">SUMIFS(INDIRECT(ADDRESS(ROW(L152),U$185,4)):INDIRECT(ADDRESS(ROW(L152),V$185,4)),INDIRECT(ADDRESS(ROW(L152),U$185,4)):INDIRECT(ADDRESS(ROW(L152),V$185,4)),"&gt;8")-COUNTIFS(INDIRECT(ADDRESS(ROW(L152),U$185,4)):INDIRECT(ADDRESS(ROW(L152),V$185,4)),"&gt;8")*8-SUM(INDIRECT(ADDRESS(ROW(L216),U$185,4)):INDIRECT(ADDRESS(ROW(L216),V$185,4)))</f>
        <v>0</v>
      </c>
      <c r="W174" s="355">
        <f t="shared" ca="1" si="105"/>
        <v>0</v>
      </c>
      <c r="X174" s="354">
        <f ca="1">SUM(INDIRECT(ADDRESS(ROW(O152),X$185,4)):INDIRECT(ADDRESS(ROW(O152),Y$185,4)))-40-SUM(INDIRECT(ADDRESS(ROW(O195),X$185,4)):INDIRECT(ADDRESS(ROW(O195),Y$185,4)),INDIRECT(ADDRESS(ROW(O216),X$185,4)):INDIRECT(ADDRESS(ROW(O216),Y$185,4)))</f>
        <v>-40</v>
      </c>
      <c r="Y174" s="354">
        <f ca="1">SUMIFS(INDIRECT(ADDRESS(ROW(O152),X$185,4)):INDIRECT(ADDRESS(ROW(O152),Y$185,4)),INDIRECT(ADDRESS(ROW(O152),X$185,4)):INDIRECT(ADDRESS(ROW(O152),Y$185,4)),"&gt;8")-COUNTIFS(INDIRECT(ADDRESS(ROW(O152),X$185,4)):INDIRECT(ADDRESS(ROW(O152),Y$185,4)),"&gt;8")*8-SUM(INDIRECT(ADDRESS(ROW(O216),X$185,4)):INDIRECT(ADDRESS(ROW(O216),Y$185,4)))</f>
        <v>0</v>
      </c>
      <c r="Z174" s="355">
        <f t="shared" ca="1" si="106"/>
        <v>0</v>
      </c>
      <c r="AA174" s="354">
        <f ca="1">SUM(INDIRECT(ADDRESS(ROW(R152),AA$185,4)):INDIRECT(ADDRESS(ROW(R152),AB$185,4)))-40-SUM(INDIRECT(ADDRESS(ROW(R195),AA$185,4)):INDIRECT(ADDRESS(ROW(R195),AB$185,4)),INDIRECT(ADDRESS(ROW(R216),AA$185,4)):INDIRECT(ADDRESS(ROW(R216),AB$185,4)))</f>
        <v>-40</v>
      </c>
      <c r="AB174" s="354">
        <f ca="1">SUMIFS(INDIRECT(ADDRESS(ROW(R152),AA$185,4)):INDIRECT(ADDRESS(ROW(R152),AB$185,4)),INDIRECT(ADDRESS(ROW(R152),AA$185,4)):INDIRECT(ADDRESS(ROW(R152),AB$185,4)),"&gt;8")-COUNTIFS(INDIRECT(ADDRESS(ROW(R152),AA$185,4)):INDIRECT(ADDRESS(ROW(R152),AB$185,4)),"&gt;8")*8-SUM(INDIRECT(ADDRESS(ROW(R216),AA$185,4)):INDIRECT(ADDRESS(ROW(R216),AB$185,4)))</f>
        <v>0</v>
      </c>
      <c r="AC174" s="355">
        <f t="shared" ca="1" si="107"/>
        <v>0</v>
      </c>
      <c r="AD174" s="354">
        <f ca="1">IF($AB$185=45,0,SUM(INDIRECT(ADDRESS(ROW(U152),AD$185,4)):INDIRECT(ADDRESS(ROW(U152),AE$185,4)))-40-SUM(INDIRECT(ADDRESS(ROW(U195),AD$185,4)):INDIRECT(ADDRESS(ROW(U195),AE$185,4)),INDIRECT(ADDRESS(ROW(U216),AD$185,4)):INDIRECT(ADDRESS(ROW(U216),AE$185,4))))</f>
        <v>0</v>
      </c>
      <c r="AE174" s="354">
        <f ca="1">IF($AB$185=45,0,SUMIFS(INDIRECT(ADDRESS(ROW(U152),AD$185,4)):INDIRECT(ADDRESS(ROW(U152),AE$185,4)),INDIRECT(ADDRESS(ROW(U152),AD$185,4)):INDIRECT(ADDRESS(ROW(U152),AE$185,4)),"&gt;8")-COUNTIFS(INDIRECT(ADDRESS(ROW(U152),AD$185,4)):INDIRECT(ADDRESS(ROW(U152),AE$185,4)),"&gt;8")*8-SUM(INDIRECT(ADDRESS(ROW(U216),AD$185,4)):INDIRECT(ADDRESS(ROW(U216),AE$185,4))))</f>
        <v>0</v>
      </c>
      <c r="AF174" s="355">
        <f t="shared" ca="1" si="108"/>
        <v>0</v>
      </c>
      <c r="AG174" s="2"/>
      <c r="AH174" s="354">
        <f t="shared" ca="1" si="109"/>
        <v>0</v>
      </c>
      <c r="AI174" s="2"/>
      <c r="AJ174" s="2"/>
      <c r="BA174" s="31"/>
      <c r="BB174" s="31"/>
      <c r="BD174" s="31"/>
      <c r="BE174" s="31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</row>
    <row r="175" spans="8:97" ht="15" hidden="1" customHeight="1" x14ac:dyDescent="0.3">
      <c r="H175" s="31"/>
      <c r="I175" s="31"/>
      <c r="J175" s="31"/>
      <c r="K175" s="31"/>
      <c r="M175" s="227"/>
      <c r="N175" s="353" t="str">
        <f t="shared" si="102"/>
        <v>직원6</v>
      </c>
      <c r="O175" s="354">
        <f ca="1">SUM(INDIRECT(ADDRESS(ROW(F153),O$185,4)):INDIRECT(ADDRESS(ROW(F153),P$185,4)))-40-SUM(INDIRECT(ADDRESS(ROW(F196),O$185,4)):INDIRECT(ADDRESS(ROW(F196),P$185,4)),INDIRECT(ADDRESS(ROW(F217),O$185,4)):INDIRECT(ADDRESS(ROW(F217),P$185,4)))</f>
        <v>-40</v>
      </c>
      <c r="P175" s="354">
        <f ca="1">SUMIFS(INDIRECT(ADDRESS(ROW(F153),O$185,4)):INDIRECT(ADDRESS(ROW(F153),P$185,4)),INDIRECT(ADDRESS(ROW(F153),O$185,4)):INDIRECT(ADDRESS(ROW(F153),P$185,4)),"&gt;8")-COUNTIFS(INDIRECT(ADDRESS(ROW(F153),O$185,4)):INDIRECT(ADDRESS(ROW(F153),P$185,4)),"&gt;8")*8-SUM(INDIRECT(ADDRESS(ROW(F217),O$185,4)):INDIRECT(ADDRESS(ROW(F217),P$185,4)))</f>
        <v>0</v>
      </c>
      <c r="Q175" s="355">
        <f t="shared" ca="1" si="103"/>
        <v>0</v>
      </c>
      <c r="R175" s="354">
        <f ca="1">SUM(INDIRECT(ADDRESS(ROW(I153),R$185,4)):INDIRECT(ADDRESS(ROW(I153),S$185,4)))-40-SUM(INDIRECT(ADDRESS(ROW(I196),R$185,4)):INDIRECT(ADDRESS(ROW(I196),S$185,4)),INDIRECT(ADDRESS(ROW(I217),R$185,4)):INDIRECT(ADDRESS(ROW(I217),S$185,4)))</f>
        <v>-40</v>
      </c>
      <c r="S175" s="354">
        <f ca="1">SUMIFS(INDIRECT(ADDRESS(ROW(I153),R$185,4)):INDIRECT(ADDRESS(ROW(I153),S$185,4)),INDIRECT(ADDRESS(ROW(I153),R$185,4)):INDIRECT(ADDRESS(ROW(I153),S$185,4)),"&gt;8")-COUNTIFS(INDIRECT(ADDRESS(ROW(I153),R$185,4)):INDIRECT(ADDRESS(ROW(I153),S$185,4)),"&gt;8")*8-SUM(INDIRECT(ADDRESS(ROW(I217),R$185,4)):INDIRECT(ADDRESS(ROW(I217),S$185,4)))</f>
        <v>0</v>
      </c>
      <c r="T175" s="355">
        <f t="shared" ca="1" si="104"/>
        <v>0</v>
      </c>
      <c r="U175" s="354">
        <f ca="1">SUM(INDIRECT(ADDRESS(ROW(L153),U$185,4)):INDIRECT(ADDRESS(ROW(L153),V$185,4)))-40-SUM(INDIRECT(ADDRESS(ROW(L196),U$185,4)):INDIRECT(ADDRESS(ROW(L196),V$185,4)),INDIRECT(ADDRESS(ROW(L217),U$185,4)):INDIRECT(ADDRESS(ROW(L217),V$185,4)))</f>
        <v>-40</v>
      </c>
      <c r="V175" s="354">
        <f ca="1">SUMIFS(INDIRECT(ADDRESS(ROW(L153),U$185,4)):INDIRECT(ADDRESS(ROW(L153),V$185,4)),INDIRECT(ADDRESS(ROW(L153),U$185,4)):INDIRECT(ADDRESS(ROW(L153),V$185,4)),"&gt;8")-COUNTIFS(INDIRECT(ADDRESS(ROW(L153),U$185,4)):INDIRECT(ADDRESS(ROW(L153),V$185,4)),"&gt;8")*8-SUM(INDIRECT(ADDRESS(ROW(L217),U$185,4)):INDIRECT(ADDRESS(ROW(L217),V$185,4)))</f>
        <v>0</v>
      </c>
      <c r="W175" s="355">
        <f t="shared" ca="1" si="105"/>
        <v>0</v>
      </c>
      <c r="X175" s="354">
        <f ca="1">SUM(INDIRECT(ADDRESS(ROW(O153),X$185,4)):INDIRECT(ADDRESS(ROW(O153),Y$185,4)))-40-SUM(INDIRECT(ADDRESS(ROW(O196),X$185,4)):INDIRECT(ADDRESS(ROW(O196),Y$185,4)),INDIRECT(ADDRESS(ROW(O217),X$185,4)):INDIRECT(ADDRESS(ROW(O217),Y$185,4)))</f>
        <v>-40</v>
      </c>
      <c r="Y175" s="354">
        <f ca="1">SUMIFS(INDIRECT(ADDRESS(ROW(O153),X$185,4)):INDIRECT(ADDRESS(ROW(O153),Y$185,4)),INDIRECT(ADDRESS(ROW(O153),X$185,4)):INDIRECT(ADDRESS(ROW(O153),Y$185,4)),"&gt;8")-COUNTIFS(INDIRECT(ADDRESS(ROW(O153),X$185,4)):INDIRECT(ADDRESS(ROW(O153),Y$185,4)),"&gt;8")*8-SUM(INDIRECT(ADDRESS(ROW(O217),X$185,4)):INDIRECT(ADDRESS(ROW(O217),Y$185,4)))</f>
        <v>0</v>
      </c>
      <c r="Z175" s="355">
        <f t="shared" ca="1" si="106"/>
        <v>0</v>
      </c>
      <c r="AA175" s="354">
        <f ca="1">SUM(INDIRECT(ADDRESS(ROW(R153),AA$185,4)):INDIRECT(ADDRESS(ROW(R153),AB$185,4)))-40-SUM(INDIRECT(ADDRESS(ROW(R196),AA$185,4)):INDIRECT(ADDRESS(ROW(R196),AB$185,4)),INDIRECT(ADDRESS(ROW(R217),AA$185,4)):INDIRECT(ADDRESS(ROW(R217),AB$185,4)))</f>
        <v>-40</v>
      </c>
      <c r="AB175" s="354">
        <f ca="1">SUMIFS(INDIRECT(ADDRESS(ROW(R153),AA$185,4)):INDIRECT(ADDRESS(ROW(R153),AB$185,4)),INDIRECT(ADDRESS(ROW(R153),AA$185,4)):INDIRECT(ADDRESS(ROW(R153),AB$185,4)),"&gt;8")-COUNTIFS(INDIRECT(ADDRESS(ROW(R153),AA$185,4)):INDIRECT(ADDRESS(ROW(R153),AB$185,4)),"&gt;8")*8-SUM(INDIRECT(ADDRESS(ROW(R217),AA$185,4)):INDIRECT(ADDRESS(ROW(R217),AB$185,4)))</f>
        <v>0</v>
      </c>
      <c r="AC175" s="355">
        <f t="shared" ca="1" si="107"/>
        <v>0</v>
      </c>
      <c r="AD175" s="354">
        <f ca="1">IF($AB$185=45,0,SUM(INDIRECT(ADDRESS(ROW(U153),AD$185,4)):INDIRECT(ADDRESS(ROW(U153),AE$185,4)))-40-SUM(INDIRECT(ADDRESS(ROW(U196),AD$185,4)):INDIRECT(ADDRESS(ROW(U196),AE$185,4)),INDIRECT(ADDRESS(ROW(U217),AD$185,4)):INDIRECT(ADDRESS(ROW(U217),AE$185,4))))</f>
        <v>0</v>
      </c>
      <c r="AE175" s="354">
        <f ca="1">IF($AB$185=45,0,SUMIFS(INDIRECT(ADDRESS(ROW(U153),AD$185,4)):INDIRECT(ADDRESS(ROW(U153),AE$185,4)),INDIRECT(ADDRESS(ROW(U153),AD$185,4)):INDIRECT(ADDRESS(ROW(U153),AE$185,4)),"&gt;8")-COUNTIFS(INDIRECT(ADDRESS(ROW(U153),AD$185,4)):INDIRECT(ADDRESS(ROW(U153),AE$185,4)),"&gt;8")*8-SUM(INDIRECT(ADDRESS(ROW(U217),AD$185,4)):INDIRECT(ADDRESS(ROW(U217),AE$185,4))))</f>
        <v>0</v>
      </c>
      <c r="AF175" s="355">
        <f t="shared" ca="1" si="108"/>
        <v>0</v>
      </c>
      <c r="AG175" s="2"/>
      <c r="AH175" s="354">
        <f t="shared" ca="1" si="109"/>
        <v>0</v>
      </c>
      <c r="AI175" s="2"/>
      <c r="AJ175" s="2"/>
      <c r="BA175" s="31"/>
      <c r="BB175" s="31"/>
      <c r="BD175" s="31"/>
      <c r="BE175" s="31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</row>
    <row r="176" spans="8:97" ht="15" hidden="1" customHeight="1" x14ac:dyDescent="0.3">
      <c r="H176" s="31"/>
      <c r="I176" s="31"/>
      <c r="J176" s="31"/>
      <c r="K176" s="31"/>
      <c r="M176" s="227"/>
      <c r="N176" s="353" t="str">
        <f t="shared" si="102"/>
        <v>직원7</v>
      </c>
      <c r="O176" s="354">
        <f ca="1">SUM(INDIRECT(ADDRESS(ROW(F154),O$185,4)):INDIRECT(ADDRESS(ROW(F154),P$185,4)))-40-SUM(INDIRECT(ADDRESS(ROW(F197),O$185,4)):INDIRECT(ADDRESS(ROW(F197),P$185,4)),INDIRECT(ADDRESS(ROW(F218),O$185,4)):INDIRECT(ADDRESS(ROW(F218),P$185,4)))</f>
        <v>-40</v>
      </c>
      <c r="P176" s="354">
        <f ca="1">SUMIFS(INDIRECT(ADDRESS(ROW(F154),O$185,4)):INDIRECT(ADDRESS(ROW(F154),P$185,4)),INDIRECT(ADDRESS(ROW(F154),O$185,4)):INDIRECT(ADDRESS(ROW(F154),P$185,4)),"&gt;8")-COUNTIFS(INDIRECT(ADDRESS(ROW(F154),O$185,4)):INDIRECT(ADDRESS(ROW(F154),P$185,4)),"&gt;8")*8-SUM(INDIRECT(ADDRESS(ROW(F218),O$185,4)):INDIRECT(ADDRESS(ROW(F218),P$185,4)))</f>
        <v>0</v>
      </c>
      <c r="Q176" s="355">
        <f t="shared" ca="1" si="103"/>
        <v>0</v>
      </c>
      <c r="R176" s="354">
        <f ca="1">SUM(INDIRECT(ADDRESS(ROW(I154),R$185,4)):INDIRECT(ADDRESS(ROW(I154),S$185,4)))-40-SUM(INDIRECT(ADDRESS(ROW(I197),R$185,4)):INDIRECT(ADDRESS(ROW(I197),S$185,4)),INDIRECT(ADDRESS(ROW(I218),R$185,4)):INDIRECT(ADDRESS(ROW(I218),S$185,4)))</f>
        <v>-40</v>
      </c>
      <c r="S176" s="354">
        <f ca="1">SUMIFS(INDIRECT(ADDRESS(ROW(I154),R$185,4)):INDIRECT(ADDRESS(ROW(I154),S$185,4)),INDIRECT(ADDRESS(ROW(I154),R$185,4)):INDIRECT(ADDRESS(ROW(I154),S$185,4)),"&gt;8")-COUNTIFS(INDIRECT(ADDRESS(ROW(I154),R$185,4)):INDIRECT(ADDRESS(ROW(I154),S$185,4)),"&gt;8")*8-SUM(INDIRECT(ADDRESS(ROW(I218),R$185,4)):INDIRECT(ADDRESS(ROW(I218),S$185,4)))</f>
        <v>0</v>
      </c>
      <c r="T176" s="355">
        <f t="shared" ca="1" si="104"/>
        <v>0</v>
      </c>
      <c r="U176" s="354">
        <f ca="1">SUM(INDIRECT(ADDRESS(ROW(L154),U$185,4)):INDIRECT(ADDRESS(ROW(L154),V$185,4)))-40-SUM(INDIRECT(ADDRESS(ROW(L197),U$185,4)):INDIRECT(ADDRESS(ROW(L197),V$185,4)),INDIRECT(ADDRESS(ROW(L218),U$185,4)):INDIRECT(ADDRESS(ROW(L218),V$185,4)))</f>
        <v>-40</v>
      </c>
      <c r="V176" s="354">
        <f ca="1">SUMIFS(INDIRECT(ADDRESS(ROW(L154),U$185,4)):INDIRECT(ADDRESS(ROW(L154),V$185,4)),INDIRECT(ADDRESS(ROW(L154),U$185,4)):INDIRECT(ADDRESS(ROW(L154),V$185,4)),"&gt;8")-COUNTIFS(INDIRECT(ADDRESS(ROW(L154),U$185,4)):INDIRECT(ADDRESS(ROW(L154),V$185,4)),"&gt;8")*8-SUM(INDIRECT(ADDRESS(ROW(L218),U$185,4)):INDIRECT(ADDRESS(ROW(L218),V$185,4)))</f>
        <v>0</v>
      </c>
      <c r="W176" s="355">
        <f t="shared" ca="1" si="105"/>
        <v>0</v>
      </c>
      <c r="X176" s="354">
        <f ca="1">SUM(INDIRECT(ADDRESS(ROW(O154),X$185,4)):INDIRECT(ADDRESS(ROW(O154),Y$185,4)))-40-SUM(INDIRECT(ADDRESS(ROW(O197),X$185,4)):INDIRECT(ADDRESS(ROW(O197),Y$185,4)),INDIRECT(ADDRESS(ROW(O218),X$185,4)):INDIRECT(ADDRESS(ROW(O218),Y$185,4)))</f>
        <v>-40</v>
      </c>
      <c r="Y176" s="354">
        <f ca="1">SUMIFS(INDIRECT(ADDRESS(ROW(O154),X$185,4)):INDIRECT(ADDRESS(ROW(O154),Y$185,4)),INDIRECT(ADDRESS(ROW(O154),X$185,4)):INDIRECT(ADDRESS(ROW(O154),Y$185,4)),"&gt;8")-COUNTIFS(INDIRECT(ADDRESS(ROW(O154),X$185,4)):INDIRECT(ADDRESS(ROW(O154),Y$185,4)),"&gt;8")*8-SUM(INDIRECT(ADDRESS(ROW(O218),X$185,4)):INDIRECT(ADDRESS(ROW(O218),Y$185,4)))</f>
        <v>0</v>
      </c>
      <c r="Z176" s="355">
        <f t="shared" ca="1" si="106"/>
        <v>0</v>
      </c>
      <c r="AA176" s="354">
        <f ca="1">SUM(INDIRECT(ADDRESS(ROW(R154),AA$185,4)):INDIRECT(ADDRESS(ROW(R154),AB$185,4)))-40-SUM(INDIRECT(ADDRESS(ROW(R197),AA$185,4)):INDIRECT(ADDRESS(ROW(R197),AB$185,4)),INDIRECT(ADDRESS(ROW(R218),AA$185,4)):INDIRECT(ADDRESS(ROW(R218),AB$185,4)))</f>
        <v>-40</v>
      </c>
      <c r="AB176" s="354">
        <f ca="1">SUMIFS(INDIRECT(ADDRESS(ROW(R154),AA$185,4)):INDIRECT(ADDRESS(ROW(R154),AB$185,4)),INDIRECT(ADDRESS(ROW(R154),AA$185,4)):INDIRECT(ADDRESS(ROW(R154),AB$185,4)),"&gt;8")-COUNTIFS(INDIRECT(ADDRESS(ROW(R154),AA$185,4)):INDIRECT(ADDRESS(ROW(R154),AB$185,4)),"&gt;8")*8-SUM(INDIRECT(ADDRESS(ROW(R218),AA$185,4)):INDIRECT(ADDRESS(ROW(R218),AB$185,4)))</f>
        <v>0</v>
      </c>
      <c r="AC176" s="355">
        <f t="shared" ca="1" si="107"/>
        <v>0</v>
      </c>
      <c r="AD176" s="354">
        <f ca="1">IF($AB$185=45,0,SUM(INDIRECT(ADDRESS(ROW(U154),AD$185,4)):INDIRECT(ADDRESS(ROW(U154),AE$185,4)))-40-SUM(INDIRECT(ADDRESS(ROW(U197),AD$185,4)):INDIRECT(ADDRESS(ROW(U197),AE$185,4)),INDIRECT(ADDRESS(ROW(U218),AD$185,4)):INDIRECT(ADDRESS(ROW(U218),AE$185,4))))</f>
        <v>0</v>
      </c>
      <c r="AE176" s="354">
        <f ca="1">IF($AB$185=45,0,SUMIFS(INDIRECT(ADDRESS(ROW(U154),AD$185,4)):INDIRECT(ADDRESS(ROW(U154),AE$185,4)),INDIRECT(ADDRESS(ROW(U154),AD$185,4)):INDIRECT(ADDRESS(ROW(U154),AE$185,4)),"&gt;8")-COUNTIFS(INDIRECT(ADDRESS(ROW(U154),AD$185,4)):INDIRECT(ADDRESS(ROW(U154),AE$185,4)),"&gt;8")*8-SUM(INDIRECT(ADDRESS(ROW(U218),AD$185,4)):INDIRECT(ADDRESS(ROW(U218),AE$185,4))))</f>
        <v>0</v>
      </c>
      <c r="AF176" s="355">
        <f t="shared" ca="1" si="108"/>
        <v>0</v>
      </c>
      <c r="AG176" s="2"/>
      <c r="AH176" s="354">
        <f t="shared" ca="1" si="109"/>
        <v>0</v>
      </c>
      <c r="AI176" s="2"/>
      <c r="AJ176" s="2"/>
      <c r="BA176" s="31"/>
      <c r="BB176" s="31"/>
      <c r="BD176" s="31"/>
      <c r="BE176" s="31"/>
      <c r="BF176" s="31"/>
      <c r="BG176" s="228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</row>
    <row r="177" spans="8:76" ht="15" hidden="1" customHeight="1" x14ac:dyDescent="0.3">
      <c r="H177" s="31"/>
      <c r="I177" s="31"/>
      <c r="J177" s="31"/>
      <c r="K177" s="31"/>
      <c r="M177" s="227"/>
      <c r="N177" s="353" t="str">
        <f t="shared" si="102"/>
        <v>직원8</v>
      </c>
      <c r="O177" s="354">
        <f ca="1">SUM(INDIRECT(ADDRESS(ROW(F155),O$185,4)):INDIRECT(ADDRESS(ROW(F155),P$185,4)))-40-SUM(INDIRECT(ADDRESS(ROW(F198),O$185,4)):INDIRECT(ADDRESS(ROW(F198),P$185,4)),INDIRECT(ADDRESS(ROW(F219),O$185,4)):INDIRECT(ADDRESS(ROW(F219),P$185,4)))</f>
        <v>-40</v>
      </c>
      <c r="P177" s="354">
        <f ca="1">SUMIFS(INDIRECT(ADDRESS(ROW(F155),O$185,4)):INDIRECT(ADDRESS(ROW(F155),P$185,4)),INDIRECT(ADDRESS(ROW(F155),O$185,4)):INDIRECT(ADDRESS(ROW(F155),P$185,4)),"&gt;8")-COUNTIFS(INDIRECT(ADDRESS(ROW(F155),O$185,4)):INDIRECT(ADDRESS(ROW(F155),P$185,4)),"&gt;8")*8-SUM(INDIRECT(ADDRESS(ROW(F219),O$185,4)):INDIRECT(ADDRESS(ROW(F219),P$185,4)))</f>
        <v>0</v>
      </c>
      <c r="Q177" s="355">
        <f t="shared" ca="1" si="103"/>
        <v>0</v>
      </c>
      <c r="R177" s="354">
        <f ca="1">SUM(INDIRECT(ADDRESS(ROW(I155),R$185,4)):INDIRECT(ADDRESS(ROW(I155),S$185,4)))-40-SUM(INDIRECT(ADDRESS(ROW(I198),R$185,4)):INDIRECT(ADDRESS(ROW(I198),S$185,4)),INDIRECT(ADDRESS(ROW(I219),R$185,4)):INDIRECT(ADDRESS(ROW(I219),S$185,4)))</f>
        <v>-40</v>
      </c>
      <c r="S177" s="354">
        <f ca="1">SUMIFS(INDIRECT(ADDRESS(ROW(I155),R$185,4)):INDIRECT(ADDRESS(ROW(I155),S$185,4)),INDIRECT(ADDRESS(ROW(I155),R$185,4)):INDIRECT(ADDRESS(ROW(I155),S$185,4)),"&gt;8")-COUNTIFS(INDIRECT(ADDRESS(ROW(I155),R$185,4)):INDIRECT(ADDRESS(ROW(I155),S$185,4)),"&gt;8")*8-SUM(INDIRECT(ADDRESS(ROW(I219),R$185,4)):INDIRECT(ADDRESS(ROW(I219),S$185,4)))</f>
        <v>0</v>
      </c>
      <c r="T177" s="355">
        <f t="shared" ca="1" si="104"/>
        <v>0</v>
      </c>
      <c r="U177" s="354">
        <f ca="1">SUM(INDIRECT(ADDRESS(ROW(L155),U$185,4)):INDIRECT(ADDRESS(ROW(L155),V$185,4)))-40-SUM(INDIRECT(ADDRESS(ROW(L198),U$185,4)):INDIRECT(ADDRESS(ROW(L198),V$185,4)),INDIRECT(ADDRESS(ROW(L219),U$185,4)):INDIRECT(ADDRESS(ROW(L219),V$185,4)))</f>
        <v>-40</v>
      </c>
      <c r="V177" s="354">
        <f ca="1">SUMIFS(INDIRECT(ADDRESS(ROW(L155),U$185,4)):INDIRECT(ADDRESS(ROW(L155),V$185,4)),INDIRECT(ADDRESS(ROW(L155),U$185,4)):INDIRECT(ADDRESS(ROW(L155),V$185,4)),"&gt;8")-COUNTIFS(INDIRECT(ADDRESS(ROW(L155),U$185,4)):INDIRECT(ADDRESS(ROW(L155),V$185,4)),"&gt;8")*8-SUM(INDIRECT(ADDRESS(ROW(L219),U$185,4)):INDIRECT(ADDRESS(ROW(L219),V$185,4)))</f>
        <v>0</v>
      </c>
      <c r="W177" s="355">
        <f t="shared" ca="1" si="105"/>
        <v>0</v>
      </c>
      <c r="X177" s="354">
        <f ca="1">SUM(INDIRECT(ADDRESS(ROW(O155),X$185,4)):INDIRECT(ADDRESS(ROW(O155),Y$185,4)))-40-SUM(INDIRECT(ADDRESS(ROW(O198),X$185,4)):INDIRECT(ADDRESS(ROW(O198),Y$185,4)),INDIRECT(ADDRESS(ROW(O219),X$185,4)):INDIRECT(ADDRESS(ROW(O219),Y$185,4)))</f>
        <v>-40</v>
      </c>
      <c r="Y177" s="354">
        <f ca="1">SUMIFS(INDIRECT(ADDRESS(ROW(O155),X$185,4)):INDIRECT(ADDRESS(ROW(O155),Y$185,4)),INDIRECT(ADDRESS(ROW(O155),X$185,4)):INDIRECT(ADDRESS(ROW(O155),Y$185,4)),"&gt;8")-COUNTIFS(INDIRECT(ADDRESS(ROW(O155),X$185,4)):INDIRECT(ADDRESS(ROW(O155),Y$185,4)),"&gt;8")*8-SUM(INDIRECT(ADDRESS(ROW(O219),X$185,4)):INDIRECT(ADDRESS(ROW(O219),Y$185,4)))</f>
        <v>0</v>
      </c>
      <c r="Z177" s="355">
        <f t="shared" ca="1" si="106"/>
        <v>0</v>
      </c>
      <c r="AA177" s="354">
        <f ca="1">SUM(INDIRECT(ADDRESS(ROW(R155),AA$185,4)):INDIRECT(ADDRESS(ROW(R155),AB$185,4)))-40-SUM(INDIRECT(ADDRESS(ROW(R198),AA$185,4)):INDIRECT(ADDRESS(ROW(R198),AB$185,4)),INDIRECT(ADDRESS(ROW(R219),AA$185,4)):INDIRECT(ADDRESS(ROW(R219),AB$185,4)))</f>
        <v>-40</v>
      </c>
      <c r="AB177" s="354">
        <f ca="1">SUMIFS(INDIRECT(ADDRESS(ROW(R155),AA$185,4)):INDIRECT(ADDRESS(ROW(R155),AB$185,4)),INDIRECT(ADDRESS(ROW(R155),AA$185,4)):INDIRECT(ADDRESS(ROW(R155),AB$185,4)),"&gt;8")-COUNTIFS(INDIRECT(ADDRESS(ROW(R155),AA$185,4)):INDIRECT(ADDRESS(ROW(R155),AB$185,4)),"&gt;8")*8-SUM(INDIRECT(ADDRESS(ROW(R219),AA$185,4)):INDIRECT(ADDRESS(ROW(R219),AB$185,4)))</f>
        <v>0</v>
      </c>
      <c r="AC177" s="355">
        <f t="shared" ca="1" si="107"/>
        <v>0</v>
      </c>
      <c r="AD177" s="354">
        <f ca="1">IF($AB$185=45,0,SUM(INDIRECT(ADDRESS(ROW(U155),AD$185,4)):INDIRECT(ADDRESS(ROW(U155),AE$185,4)))-40-SUM(INDIRECT(ADDRESS(ROW(U198),AD$185,4)):INDIRECT(ADDRESS(ROW(U198),AE$185,4)),INDIRECT(ADDRESS(ROW(U219),AD$185,4)):INDIRECT(ADDRESS(ROW(U219),AE$185,4))))</f>
        <v>0</v>
      </c>
      <c r="AE177" s="354">
        <f ca="1">IF($AB$185=45,0,SUMIFS(INDIRECT(ADDRESS(ROW(U155),AD$185,4)):INDIRECT(ADDRESS(ROW(U155),AE$185,4)),INDIRECT(ADDRESS(ROW(U155),AD$185,4)):INDIRECT(ADDRESS(ROW(U155),AE$185,4)),"&gt;8")-COUNTIFS(INDIRECT(ADDRESS(ROW(U155),AD$185,4)):INDIRECT(ADDRESS(ROW(U155),AE$185,4)),"&gt;8")*8-SUM(INDIRECT(ADDRESS(ROW(U219),AD$185,4)):INDIRECT(ADDRESS(ROW(U219),AE$185,4))))</f>
        <v>0</v>
      </c>
      <c r="AF177" s="355">
        <f t="shared" ca="1" si="108"/>
        <v>0</v>
      </c>
      <c r="AG177" s="2"/>
      <c r="AH177" s="354">
        <f t="shared" ca="1" si="109"/>
        <v>0</v>
      </c>
      <c r="AI177" s="2"/>
      <c r="AJ177" s="2"/>
      <c r="BA177" s="31"/>
      <c r="BB177" s="31"/>
      <c r="BD177" s="31"/>
      <c r="BE177" s="31"/>
      <c r="BF177" s="31"/>
      <c r="BG177" s="228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</row>
    <row r="178" spans="8:76" ht="15" hidden="1" customHeight="1" x14ac:dyDescent="0.3">
      <c r="H178" s="31"/>
      <c r="I178" s="31"/>
      <c r="J178" s="31"/>
      <c r="K178" s="31"/>
      <c r="M178" s="227"/>
      <c r="N178" s="353" t="str">
        <f t="shared" si="102"/>
        <v>직원9</v>
      </c>
      <c r="O178" s="354">
        <f ca="1">SUM(INDIRECT(ADDRESS(ROW(F156),O$185,4)):INDIRECT(ADDRESS(ROW(F156),P$185,4)))-40-SUM(INDIRECT(ADDRESS(ROW(F199),O$185,4)):INDIRECT(ADDRESS(ROW(F199),P$185,4)),INDIRECT(ADDRESS(ROW(F220),O$185,4)):INDIRECT(ADDRESS(ROW(F220),P$185,4)))</f>
        <v>-40</v>
      </c>
      <c r="P178" s="354">
        <f ca="1">SUMIFS(INDIRECT(ADDRESS(ROW(F156),O$185,4)):INDIRECT(ADDRESS(ROW(F156),P$185,4)),INDIRECT(ADDRESS(ROW(F156),O$185,4)):INDIRECT(ADDRESS(ROW(F156),P$185,4)),"&gt;8")-COUNTIFS(INDIRECT(ADDRESS(ROW(F156),O$185,4)):INDIRECT(ADDRESS(ROW(F156),P$185,4)),"&gt;8")*8-SUM(INDIRECT(ADDRESS(ROW(F220),O$185,4)):INDIRECT(ADDRESS(ROW(F220),P$185,4)))</f>
        <v>0</v>
      </c>
      <c r="Q178" s="355">
        <f t="shared" ca="1" si="103"/>
        <v>0</v>
      </c>
      <c r="R178" s="354">
        <f ca="1">SUM(INDIRECT(ADDRESS(ROW(I156),R$185,4)):INDIRECT(ADDRESS(ROW(I156),S$185,4)))-40-SUM(INDIRECT(ADDRESS(ROW(I199),R$185,4)):INDIRECT(ADDRESS(ROW(I199),S$185,4)),INDIRECT(ADDRESS(ROW(I220),R$185,4)):INDIRECT(ADDRESS(ROW(I220),S$185,4)))</f>
        <v>-40</v>
      </c>
      <c r="S178" s="354">
        <f ca="1">SUMIFS(INDIRECT(ADDRESS(ROW(I156),R$185,4)):INDIRECT(ADDRESS(ROW(I156),S$185,4)),INDIRECT(ADDRESS(ROW(I156),R$185,4)):INDIRECT(ADDRESS(ROW(I156),S$185,4)),"&gt;8")-COUNTIFS(INDIRECT(ADDRESS(ROW(I156),R$185,4)):INDIRECT(ADDRESS(ROW(I156),S$185,4)),"&gt;8")*8-SUM(INDIRECT(ADDRESS(ROW(I220),R$185,4)):INDIRECT(ADDRESS(ROW(I220),S$185,4)))</f>
        <v>0</v>
      </c>
      <c r="T178" s="355">
        <f t="shared" ca="1" si="104"/>
        <v>0</v>
      </c>
      <c r="U178" s="354">
        <f ca="1">SUM(INDIRECT(ADDRESS(ROW(L156),U$185,4)):INDIRECT(ADDRESS(ROW(L156),V$185,4)))-40-SUM(INDIRECT(ADDRESS(ROW(L199),U$185,4)):INDIRECT(ADDRESS(ROW(L199),V$185,4)),INDIRECT(ADDRESS(ROW(L220),U$185,4)):INDIRECT(ADDRESS(ROW(L220),V$185,4)))</f>
        <v>-40</v>
      </c>
      <c r="V178" s="354">
        <f ca="1">SUMIFS(INDIRECT(ADDRESS(ROW(L156),U$185,4)):INDIRECT(ADDRESS(ROW(L156),V$185,4)),INDIRECT(ADDRESS(ROW(L156),U$185,4)):INDIRECT(ADDRESS(ROW(L156),V$185,4)),"&gt;8")-COUNTIFS(INDIRECT(ADDRESS(ROW(L156),U$185,4)):INDIRECT(ADDRESS(ROW(L156),V$185,4)),"&gt;8")*8-SUM(INDIRECT(ADDRESS(ROW(L220),U$185,4)):INDIRECT(ADDRESS(ROW(L220),V$185,4)))</f>
        <v>0</v>
      </c>
      <c r="W178" s="355">
        <f t="shared" ca="1" si="105"/>
        <v>0</v>
      </c>
      <c r="X178" s="354">
        <f ca="1">SUM(INDIRECT(ADDRESS(ROW(O156),X$185,4)):INDIRECT(ADDRESS(ROW(O156),Y$185,4)))-40-SUM(INDIRECT(ADDRESS(ROW(O199),X$185,4)):INDIRECT(ADDRESS(ROW(O199),Y$185,4)),INDIRECT(ADDRESS(ROW(O220),X$185,4)):INDIRECT(ADDRESS(ROW(O220),Y$185,4)))</f>
        <v>-40</v>
      </c>
      <c r="Y178" s="354">
        <f ca="1">SUMIFS(INDIRECT(ADDRESS(ROW(O156),X$185,4)):INDIRECT(ADDRESS(ROW(O156),Y$185,4)),INDIRECT(ADDRESS(ROW(O156),X$185,4)):INDIRECT(ADDRESS(ROW(O156),Y$185,4)),"&gt;8")-COUNTIFS(INDIRECT(ADDRESS(ROW(O156),X$185,4)):INDIRECT(ADDRESS(ROW(O156),Y$185,4)),"&gt;8")*8-SUM(INDIRECT(ADDRESS(ROW(O220),X$185,4)):INDIRECT(ADDRESS(ROW(O220),Y$185,4)))</f>
        <v>0</v>
      </c>
      <c r="Z178" s="355">
        <f t="shared" ca="1" si="106"/>
        <v>0</v>
      </c>
      <c r="AA178" s="354">
        <f ca="1">SUM(INDIRECT(ADDRESS(ROW(R156),AA$185,4)):INDIRECT(ADDRESS(ROW(R156),AB$185,4)))-40-SUM(INDIRECT(ADDRESS(ROW(R199),AA$185,4)):INDIRECT(ADDRESS(ROW(R199),AB$185,4)),INDIRECT(ADDRESS(ROW(R220),AA$185,4)):INDIRECT(ADDRESS(ROW(R220),AB$185,4)))</f>
        <v>-40</v>
      </c>
      <c r="AB178" s="354">
        <f ca="1">SUMIFS(INDIRECT(ADDRESS(ROW(R156),AA$185,4)):INDIRECT(ADDRESS(ROW(R156),AB$185,4)),INDIRECT(ADDRESS(ROW(R156),AA$185,4)):INDIRECT(ADDRESS(ROW(R156),AB$185,4)),"&gt;8")-COUNTIFS(INDIRECT(ADDRESS(ROW(R156),AA$185,4)):INDIRECT(ADDRESS(ROW(R156),AB$185,4)),"&gt;8")*8-SUM(INDIRECT(ADDRESS(ROW(R220),AA$185,4)):INDIRECT(ADDRESS(ROW(R220),AB$185,4)))</f>
        <v>0</v>
      </c>
      <c r="AC178" s="355">
        <f t="shared" ca="1" si="107"/>
        <v>0</v>
      </c>
      <c r="AD178" s="354">
        <f ca="1">IF($AB$185=45,0,SUM(INDIRECT(ADDRESS(ROW(U156),AD$185,4)):INDIRECT(ADDRESS(ROW(U156),AE$185,4)))-40-SUM(INDIRECT(ADDRESS(ROW(U199),AD$185,4)):INDIRECT(ADDRESS(ROW(U199),AE$185,4)),INDIRECT(ADDRESS(ROW(U220),AD$185,4)):INDIRECT(ADDRESS(ROW(U220),AE$185,4))))</f>
        <v>0</v>
      </c>
      <c r="AE178" s="354">
        <f ca="1">IF($AB$185=45,0,SUMIFS(INDIRECT(ADDRESS(ROW(U156),AD$185,4)):INDIRECT(ADDRESS(ROW(U156),AE$185,4)),INDIRECT(ADDRESS(ROW(U156),AD$185,4)):INDIRECT(ADDRESS(ROW(U156),AE$185,4)),"&gt;8")-COUNTIFS(INDIRECT(ADDRESS(ROW(U156),AD$185,4)):INDIRECT(ADDRESS(ROW(U156),AE$185,4)),"&gt;8")*8-SUM(INDIRECT(ADDRESS(ROW(U220),AD$185,4)):INDIRECT(ADDRESS(ROW(U220),AE$185,4))))</f>
        <v>0</v>
      </c>
      <c r="AF178" s="355">
        <f t="shared" ca="1" si="108"/>
        <v>0</v>
      </c>
      <c r="AG178" s="2"/>
      <c r="AH178" s="354">
        <f t="shared" ca="1" si="109"/>
        <v>0</v>
      </c>
      <c r="AI178" s="2"/>
      <c r="AJ178" s="2"/>
      <c r="BA178" s="31"/>
      <c r="BB178" s="31"/>
      <c r="BD178" s="31"/>
      <c r="BE178" s="31"/>
      <c r="BF178" s="31"/>
      <c r="BG178" s="228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</row>
    <row r="179" spans="8:76" ht="15" hidden="1" customHeight="1" x14ac:dyDescent="0.3">
      <c r="H179" s="31"/>
      <c r="I179" s="31"/>
      <c r="J179" s="31"/>
      <c r="K179" s="31"/>
      <c r="M179" s="227"/>
      <c r="N179" s="353" t="str">
        <f t="shared" si="102"/>
        <v>직원10</v>
      </c>
      <c r="O179" s="354">
        <f ca="1">SUM(INDIRECT(ADDRESS(ROW(F157),O$185,4)):INDIRECT(ADDRESS(ROW(F157),P$185,4)))-40-SUM(INDIRECT(ADDRESS(ROW(F200),O$185,4)):INDIRECT(ADDRESS(ROW(F200),P$185,4)),INDIRECT(ADDRESS(ROW(F221),O$185,4)):INDIRECT(ADDRESS(ROW(F221),P$185,4)))</f>
        <v>-40</v>
      </c>
      <c r="P179" s="354">
        <f ca="1">SUMIFS(INDIRECT(ADDRESS(ROW(F157),O$185,4)):INDIRECT(ADDRESS(ROW(F157),P$185,4)),INDIRECT(ADDRESS(ROW(F157),O$185,4)):INDIRECT(ADDRESS(ROW(F157),P$185,4)),"&gt;8")-COUNTIFS(INDIRECT(ADDRESS(ROW(F157),O$185,4)):INDIRECT(ADDRESS(ROW(F157),P$185,4)),"&gt;8")*8-SUM(INDIRECT(ADDRESS(ROW(F221),O$185,4)):INDIRECT(ADDRESS(ROW(F221),P$185,4)))</f>
        <v>0</v>
      </c>
      <c r="Q179" s="355">
        <f t="shared" ca="1" si="103"/>
        <v>0</v>
      </c>
      <c r="R179" s="354">
        <f ca="1">SUM(INDIRECT(ADDRESS(ROW(I157),R$185,4)):INDIRECT(ADDRESS(ROW(I157),S$185,4)))-40-SUM(INDIRECT(ADDRESS(ROW(I200),R$185,4)):INDIRECT(ADDRESS(ROW(I200),S$185,4)),INDIRECT(ADDRESS(ROW(I221),R$185,4)):INDIRECT(ADDRESS(ROW(I221),S$185,4)))</f>
        <v>-40</v>
      </c>
      <c r="S179" s="354">
        <f ca="1">SUMIFS(INDIRECT(ADDRESS(ROW(I157),R$185,4)):INDIRECT(ADDRESS(ROW(I157),S$185,4)),INDIRECT(ADDRESS(ROW(I157),R$185,4)):INDIRECT(ADDRESS(ROW(I157),S$185,4)),"&gt;8")-COUNTIFS(INDIRECT(ADDRESS(ROW(I157),R$185,4)):INDIRECT(ADDRESS(ROW(I157),S$185,4)),"&gt;8")*8-SUM(INDIRECT(ADDRESS(ROW(I221),R$185,4)):INDIRECT(ADDRESS(ROW(I221),S$185,4)))</f>
        <v>0</v>
      </c>
      <c r="T179" s="355">
        <f t="shared" ca="1" si="104"/>
        <v>0</v>
      </c>
      <c r="U179" s="354">
        <f ca="1">SUM(INDIRECT(ADDRESS(ROW(L157),U$185,4)):INDIRECT(ADDRESS(ROW(L157),V$185,4)))-40-SUM(INDIRECT(ADDRESS(ROW(L200),U$185,4)):INDIRECT(ADDRESS(ROW(L200),V$185,4)),INDIRECT(ADDRESS(ROW(L221),U$185,4)):INDIRECT(ADDRESS(ROW(L221),V$185,4)))</f>
        <v>-40</v>
      </c>
      <c r="V179" s="354">
        <f ca="1">SUMIFS(INDIRECT(ADDRESS(ROW(L157),U$185,4)):INDIRECT(ADDRESS(ROW(L157),V$185,4)),INDIRECT(ADDRESS(ROW(L157),U$185,4)):INDIRECT(ADDRESS(ROW(L157),V$185,4)),"&gt;8")-COUNTIFS(INDIRECT(ADDRESS(ROW(L157),U$185,4)):INDIRECT(ADDRESS(ROW(L157),V$185,4)),"&gt;8")*8-SUM(INDIRECT(ADDRESS(ROW(L221),U$185,4)):INDIRECT(ADDRESS(ROW(L221),V$185,4)))</f>
        <v>0</v>
      </c>
      <c r="W179" s="355">
        <f t="shared" ca="1" si="105"/>
        <v>0</v>
      </c>
      <c r="X179" s="354">
        <f ca="1">SUM(INDIRECT(ADDRESS(ROW(O157),X$185,4)):INDIRECT(ADDRESS(ROW(O157),Y$185,4)))-40-SUM(INDIRECT(ADDRESS(ROW(O200),X$185,4)):INDIRECT(ADDRESS(ROW(O200),Y$185,4)),INDIRECT(ADDRESS(ROW(O221),X$185,4)):INDIRECT(ADDRESS(ROW(O221),Y$185,4)))</f>
        <v>-40</v>
      </c>
      <c r="Y179" s="354">
        <f ca="1">SUMIFS(INDIRECT(ADDRESS(ROW(O157),X$185,4)):INDIRECT(ADDRESS(ROW(O157),Y$185,4)),INDIRECT(ADDRESS(ROW(O157),X$185,4)):INDIRECT(ADDRESS(ROW(O157),Y$185,4)),"&gt;8")-COUNTIFS(INDIRECT(ADDRESS(ROW(O157),X$185,4)):INDIRECT(ADDRESS(ROW(O157),Y$185,4)),"&gt;8")*8-SUM(INDIRECT(ADDRESS(ROW(O221),X$185,4)):INDIRECT(ADDRESS(ROW(O221),Y$185,4)))</f>
        <v>0</v>
      </c>
      <c r="Z179" s="355">
        <f t="shared" ca="1" si="106"/>
        <v>0</v>
      </c>
      <c r="AA179" s="354">
        <f ca="1">SUM(INDIRECT(ADDRESS(ROW(R157),AA$185,4)):INDIRECT(ADDRESS(ROW(R157),AB$185,4)))-40-SUM(INDIRECT(ADDRESS(ROW(R200),AA$185,4)):INDIRECT(ADDRESS(ROW(R200),AB$185,4)),INDIRECT(ADDRESS(ROW(R221),AA$185,4)):INDIRECT(ADDRESS(ROW(R221),AB$185,4)))</f>
        <v>-40</v>
      </c>
      <c r="AB179" s="354">
        <f ca="1">SUMIFS(INDIRECT(ADDRESS(ROW(R157),AA$185,4)):INDIRECT(ADDRESS(ROW(R157),AB$185,4)),INDIRECT(ADDRESS(ROW(R157),AA$185,4)):INDIRECT(ADDRESS(ROW(R157),AB$185,4)),"&gt;8")-COUNTIFS(INDIRECT(ADDRESS(ROW(R157),AA$185,4)):INDIRECT(ADDRESS(ROW(R157),AB$185,4)),"&gt;8")*8-SUM(INDIRECT(ADDRESS(ROW(R221),AA$185,4)):INDIRECT(ADDRESS(ROW(R221),AB$185,4)))</f>
        <v>0</v>
      </c>
      <c r="AC179" s="355">
        <f t="shared" ca="1" si="107"/>
        <v>0</v>
      </c>
      <c r="AD179" s="354">
        <f ca="1">IF($AB$185=45,0,SUM(INDIRECT(ADDRESS(ROW(U157),AD$185,4)):INDIRECT(ADDRESS(ROW(U157),AE$185,4)))-40-SUM(INDIRECT(ADDRESS(ROW(U200),AD$185,4)):INDIRECT(ADDRESS(ROW(U200),AE$185,4)),INDIRECT(ADDRESS(ROW(U221),AD$185,4)):INDIRECT(ADDRESS(ROW(U221),AE$185,4))))</f>
        <v>0</v>
      </c>
      <c r="AE179" s="354">
        <f ca="1">IF($AB$185=45,0,SUMIFS(INDIRECT(ADDRESS(ROW(U157),AD$185,4)):INDIRECT(ADDRESS(ROW(U157),AE$185,4)),INDIRECT(ADDRESS(ROW(U157),AD$185,4)):INDIRECT(ADDRESS(ROW(U157),AE$185,4)),"&gt;8")-COUNTIFS(INDIRECT(ADDRESS(ROW(U157),AD$185,4)):INDIRECT(ADDRESS(ROW(U157),AE$185,4)),"&gt;8")*8-SUM(INDIRECT(ADDRESS(ROW(U221),AD$185,4)):INDIRECT(ADDRESS(ROW(U221),AE$185,4))))</f>
        <v>0</v>
      </c>
      <c r="AF179" s="355">
        <f t="shared" ca="1" si="108"/>
        <v>0</v>
      </c>
      <c r="AG179" s="2"/>
      <c r="AH179" s="354">
        <f t="shared" ca="1" si="109"/>
        <v>0</v>
      </c>
      <c r="AI179" s="2"/>
      <c r="AJ179" s="2"/>
      <c r="BA179" s="31"/>
      <c r="BB179" s="31"/>
      <c r="BD179" s="31"/>
      <c r="BE179" s="31"/>
      <c r="BF179" s="31"/>
      <c r="BG179" s="228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</row>
    <row r="180" spans="8:76" ht="15" hidden="1" customHeight="1" x14ac:dyDescent="0.3">
      <c r="H180" s="31"/>
      <c r="I180" s="31"/>
      <c r="J180" s="31"/>
      <c r="K180" s="31"/>
      <c r="M180" s="227"/>
      <c r="N180" s="353" t="str">
        <f t="shared" si="102"/>
        <v>직원11</v>
      </c>
      <c r="O180" s="354">
        <f ca="1">SUM(INDIRECT(ADDRESS(ROW(F158),O$185,4)):INDIRECT(ADDRESS(ROW(F158),P$185,4)))-40-SUM(INDIRECT(ADDRESS(ROW(F201),O$185,4)):INDIRECT(ADDRESS(ROW(F201),P$185,4)),INDIRECT(ADDRESS(ROW(F222),O$185,4)):INDIRECT(ADDRESS(ROW(F222),P$185,4)))</f>
        <v>-40</v>
      </c>
      <c r="P180" s="354">
        <f ca="1">SUMIFS(INDIRECT(ADDRESS(ROW(F158),O$185,4)):INDIRECT(ADDRESS(ROW(F158),P$185,4)),INDIRECT(ADDRESS(ROW(F158),O$185,4)):INDIRECT(ADDRESS(ROW(F158),P$185,4)),"&gt;8")-COUNTIFS(INDIRECT(ADDRESS(ROW(F158),O$185,4)):INDIRECT(ADDRESS(ROW(F158),P$185,4)),"&gt;8")*8-SUM(INDIRECT(ADDRESS(ROW(F222),O$185,4)):INDIRECT(ADDRESS(ROW(F222),P$185,4)))</f>
        <v>0</v>
      </c>
      <c r="Q180" s="355">
        <f t="shared" ca="1" si="103"/>
        <v>0</v>
      </c>
      <c r="R180" s="354">
        <f ca="1">SUM(INDIRECT(ADDRESS(ROW(I158),R$185,4)):INDIRECT(ADDRESS(ROW(I158),S$185,4)))-40-SUM(INDIRECT(ADDRESS(ROW(I201),R$185,4)):INDIRECT(ADDRESS(ROW(I201),S$185,4)),INDIRECT(ADDRESS(ROW(I222),R$185,4)):INDIRECT(ADDRESS(ROW(I222),S$185,4)))</f>
        <v>-40</v>
      </c>
      <c r="S180" s="354">
        <f ca="1">SUMIFS(INDIRECT(ADDRESS(ROW(I158),R$185,4)):INDIRECT(ADDRESS(ROW(I158),S$185,4)),INDIRECT(ADDRESS(ROW(I158),R$185,4)):INDIRECT(ADDRESS(ROW(I158),S$185,4)),"&gt;8")-COUNTIFS(INDIRECT(ADDRESS(ROW(I158),R$185,4)):INDIRECT(ADDRESS(ROW(I158),S$185,4)),"&gt;8")*8-SUM(INDIRECT(ADDRESS(ROW(I222),R$185,4)):INDIRECT(ADDRESS(ROW(I222),S$185,4)))</f>
        <v>0</v>
      </c>
      <c r="T180" s="355">
        <f t="shared" ca="1" si="104"/>
        <v>0</v>
      </c>
      <c r="U180" s="354">
        <f ca="1">SUM(INDIRECT(ADDRESS(ROW(L158),U$185,4)):INDIRECT(ADDRESS(ROW(L158),V$185,4)))-40-SUM(INDIRECT(ADDRESS(ROW(L201),U$185,4)):INDIRECT(ADDRESS(ROW(L201),V$185,4)),INDIRECT(ADDRESS(ROW(L222),U$185,4)):INDIRECT(ADDRESS(ROW(L222),V$185,4)))</f>
        <v>-40</v>
      </c>
      <c r="V180" s="354">
        <f ca="1">SUMIFS(INDIRECT(ADDRESS(ROW(L158),U$185,4)):INDIRECT(ADDRESS(ROW(L158),V$185,4)),INDIRECT(ADDRESS(ROW(L158),U$185,4)):INDIRECT(ADDRESS(ROW(L158),V$185,4)),"&gt;8")-COUNTIFS(INDIRECT(ADDRESS(ROW(L158),U$185,4)):INDIRECT(ADDRESS(ROW(L158),V$185,4)),"&gt;8")*8-SUM(INDIRECT(ADDRESS(ROW(L222),U$185,4)):INDIRECT(ADDRESS(ROW(L222),V$185,4)))</f>
        <v>0</v>
      </c>
      <c r="W180" s="355">
        <f t="shared" ca="1" si="105"/>
        <v>0</v>
      </c>
      <c r="X180" s="354">
        <f ca="1">SUM(INDIRECT(ADDRESS(ROW(O158),X$185,4)):INDIRECT(ADDRESS(ROW(O158),Y$185,4)))-40-SUM(INDIRECT(ADDRESS(ROW(O201),X$185,4)):INDIRECT(ADDRESS(ROW(O201),Y$185,4)),INDIRECT(ADDRESS(ROW(O222),X$185,4)):INDIRECT(ADDRESS(ROW(O222),Y$185,4)))</f>
        <v>-40</v>
      </c>
      <c r="Y180" s="354">
        <f ca="1">SUMIFS(INDIRECT(ADDRESS(ROW(O158),X$185,4)):INDIRECT(ADDRESS(ROW(O158),Y$185,4)),INDIRECT(ADDRESS(ROW(O158),X$185,4)):INDIRECT(ADDRESS(ROW(O158),Y$185,4)),"&gt;8")-COUNTIFS(INDIRECT(ADDRESS(ROW(O158),X$185,4)):INDIRECT(ADDRESS(ROW(O158),Y$185,4)),"&gt;8")*8-SUM(INDIRECT(ADDRESS(ROW(O222),X$185,4)):INDIRECT(ADDRESS(ROW(O222),Y$185,4)))</f>
        <v>0</v>
      </c>
      <c r="Z180" s="355">
        <f t="shared" ca="1" si="106"/>
        <v>0</v>
      </c>
      <c r="AA180" s="354">
        <f ca="1">SUM(INDIRECT(ADDRESS(ROW(R158),AA$185,4)):INDIRECT(ADDRESS(ROW(R158),AB$185,4)))-40-SUM(INDIRECT(ADDRESS(ROW(R201),AA$185,4)):INDIRECT(ADDRESS(ROW(R201),AB$185,4)),INDIRECT(ADDRESS(ROW(R222),AA$185,4)):INDIRECT(ADDRESS(ROW(R222),AB$185,4)))</f>
        <v>-40</v>
      </c>
      <c r="AB180" s="354">
        <f ca="1">SUMIFS(INDIRECT(ADDRESS(ROW(R158),AA$185,4)):INDIRECT(ADDRESS(ROW(R158),AB$185,4)),INDIRECT(ADDRESS(ROW(R158),AA$185,4)):INDIRECT(ADDRESS(ROW(R158),AB$185,4)),"&gt;8")-COUNTIFS(INDIRECT(ADDRESS(ROW(R158),AA$185,4)):INDIRECT(ADDRESS(ROW(R158),AB$185,4)),"&gt;8")*8-SUM(INDIRECT(ADDRESS(ROW(R222),AA$185,4)):INDIRECT(ADDRESS(ROW(R222),AB$185,4)))</f>
        <v>0</v>
      </c>
      <c r="AC180" s="355">
        <f t="shared" ca="1" si="107"/>
        <v>0</v>
      </c>
      <c r="AD180" s="354">
        <f ca="1">IF($AB$185=45,0,SUM(INDIRECT(ADDRESS(ROW(U158),AD$185,4)):INDIRECT(ADDRESS(ROW(U158),AE$185,4)))-40-SUM(INDIRECT(ADDRESS(ROW(U201),AD$185,4)):INDIRECT(ADDRESS(ROW(U201),AE$185,4)),INDIRECT(ADDRESS(ROW(U222),AD$185,4)):INDIRECT(ADDRESS(ROW(U222),AE$185,4))))</f>
        <v>0</v>
      </c>
      <c r="AE180" s="354">
        <f ca="1">IF($AB$185=45,0,SUMIFS(INDIRECT(ADDRESS(ROW(U158),AD$185,4)):INDIRECT(ADDRESS(ROW(U158),AE$185,4)),INDIRECT(ADDRESS(ROW(U158),AD$185,4)):INDIRECT(ADDRESS(ROW(U158),AE$185,4)),"&gt;8")-COUNTIFS(INDIRECT(ADDRESS(ROW(U158),AD$185,4)):INDIRECT(ADDRESS(ROW(U158),AE$185,4)),"&gt;8")*8-SUM(INDIRECT(ADDRESS(ROW(U222),AD$185,4)):INDIRECT(ADDRESS(ROW(U222),AE$185,4))))</f>
        <v>0</v>
      </c>
      <c r="AF180" s="355">
        <f t="shared" ca="1" si="108"/>
        <v>0</v>
      </c>
      <c r="AG180" s="2"/>
      <c r="AH180" s="354">
        <f t="shared" ca="1" si="109"/>
        <v>0</v>
      </c>
      <c r="AI180" s="2"/>
      <c r="AJ180" s="2"/>
      <c r="BA180" s="31"/>
      <c r="BB180" s="31"/>
      <c r="BD180" s="31"/>
      <c r="BE180" s="31"/>
      <c r="BF180" s="31"/>
      <c r="BG180" s="228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</row>
    <row r="181" spans="8:76" ht="15" hidden="1" customHeight="1" x14ac:dyDescent="0.3">
      <c r="H181" s="31"/>
      <c r="I181" s="31"/>
      <c r="J181" s="31"/>
      <c r="K181" s="31"/>
      <c r="M181" s="227"/>
      <c r="N181" s="353" t="str">
        <f t="shared" si="102"/>
        <v>직원12</v>
      </c>
      <c r="O181" s="354">
        <f ca="1">SUM(INDIRECT(ADDRESS(ROW(F159),O$185,4)):INDIRECT(ADDRESS(ROW(F159),P$185,4)))-40-SUM(INDIRECT(ADDRESS(ROW(F202),O$185,4)):INDIRECT(ADDRESS(ROW(F202),P$185,4)),INDIRECT(ADDRESS(ROW(F223),O$185,4)):INDIRECT(ADDRESS(ROW(F223),P$185,4)))</f>
        <v>-40</v>
      </c>
      <c r="P181" s="354">
        <f ca="1">SUMIFS(INDIRECT(ADDRESS(ROW(F159),O$185,4)):INDIRECT(ADDRESS(ROW(F159),P$185,4)),INDIRECT(ADDRESS(ROW(F159),O$185,4)):INDIRECT(ADDRESS(ROW(F159),P$185,4)),"&gt;8")-COUNTIFS(INDIRECT(ADDRESS(ROW(F159),O$185,4)):INDIRECT(ADDRESS(ROW(F159),P$185,4)),"&gt;8")*8-SUM(INDIRECT(ADDRESS(ROW(F223),O$185,4)):INDIRECT(ADDRESS(ROW(F223),P$185,4)))</f>
        <v>0</v>
      </c>
      <c r="Q181" s="355">
        <f t="shared" ca="1" si="103"/>
        <v>0</v>
      </c>
      <c r="R181" s="354">
        <f ca="1">SUM(INDIRECT(ADDRESS(ROW(I159),R$185,4)):INDIRECT(ADDRESS(ROW(I159),S$185,4)))-40-SUM(INDIRECT(ADDRESS(ROW(I202),R$185,4)):INDIRECT(ADDRESS(ROW(I202),S$185,4)),INDIRECT(ADDRESS(ROW(I223),R$185,4)):INDIRECT(ADDRESS(ROW(I223),S$185,4)))</f>
        <v>-40</v>
      </c>
      <c r="S181" s="354">
        <f ca="1">SUMIFS(INDIRECT(ADDRESS(ROW(I159),R$185,4)):INDIRECT(ADDRESS(ROW(I159),S$185,4)),INDIRECT(ADDRESS(ROW(I159),R$185,4)):INDIRECT(ADDRESS(ROW(I159),S$185,4)),"&gt;8")-COUNTIFS(INDIRECT(ADDRESS(ROW(I159),R$185,4)):INDIRECT(ADDRESS(ROW(I159),S$185,4)),"&gt;8")*8-SUM(INDIRECT(ADDRESS(ROW(I223),R$185,4)):INDIRECT(ADDRESS(ROW(I223),S$185,4)))</f>
        <v>0</v>
      </c>
      <c r="T181" s="355">
        <f t="shared" ca="1" si="104"/>
        <v>0</v>
      </c>
      <c r="U181" s="354">
        <f ca="1">SUM(INDIRECT(ADDRESS(ROW(L159),U$185,4)):INDIRECT(ADDRESS(ROW(L159),V$185,4)))-40-SUM(INDIRECT(ADDRESS(ROW(L202),U$185,4)):INDIRECT(ADDRESS(ROW(L202),V$185,4)),INDIRECT(ADDRESS(ROW(L223),U$185,4)):INDIRECT(ADDRESS(ROW(L223),V$185,4)))</f>
        <v>-40</v>
      </c>
      <c r="V181" s="354">
        <f ca="1">SUMIFS(INDIRECT(ADDRESS(ROW(L159),U$185,4)):INDIRECT(ADDRESS(ROW(L159),V$185,4)),INDIRECT(ADDRESS(ROW(L159),U$185,4)):INDIRECT(ADDRESS(ROW(L159),V$185,4)),"&gt;8")-COUNTIFS(INDIRECT(ADDRESS(ROW(L159),U$185,4)):INDIRECT(ADDRESS(ROW(L159),V$185,4)),"&gt;8")*8-SUM(INDIRECT(ADDRESS(ROW(L223),U$185,4)):INDIRECT(ADDRESS(ROW(L223),V$185,4)))</f>
        <v>0</v>
      </c>
      <c r="W181" s="355">
        <f t="shared" ca="1" si="105"/>
        <v>0</v>
      </c>
      <c r="X181" s="354">
        <f ca="1">SUM(INDIRECT(ADDRESS(ROW(O159),X$185,4)):INDIRECT(ADDRESS(ROW(O159),Y$185,4)))-40-SUM(INDIRECT(ADDRESS(ROW(O202),X$185,4)):INDIRECT(ADDRESS(ROW(O202),Y$185,4)),INDIRECT(ADDRESS(ROW(O223),X$185,4)):INDIRECT(ADDRESS(ROW(O223),Y$185,4)))</f>
        <v>-40</v>
      </c>
      <c r="Y181" s="354">
        <f ca="1">SUMIFS(INDIRECT(ADDRESS(ROW(O159),X$185,4)):INDIRECT(ADDRESS(ROW(O159),Y$185,4)),INDIRECT(ADDRESS(ROW(O159),X$185,4)):INDIRECT(ADDRESS(ROW(O159),Y$185,4)),"&gt;8")-COUNTIFS(INDIRECT(ADDRESS(ROW(O159),X$185,4)):INDIRECT(ADDRESS(ROW(O159),Y$185,4)),"&gt;8")*8-SUM(INDIRECT(ADDRESS(ROW(O223),X$185,4)):INDIRECT(ADDRESS(ROW(O223),Y$185,4)))</f>
        <v>0</v>
      </c>
      <c r="Z181" s="355">
        <f t="shared" ca="1" si="106"/>
        <v>0</v>
      </c>
      <c r="AA181" s="354">
        <f ca="1">SUM(INDIRECT(ADDRESS(ROW(R159),AA$185,4)):INDIRECT(ADDRESS(ROW(R159),AB$185,4)))-40-SUM(INDIRECT(ADDRESS(ROW(R202),AA$185,4)):INDIRECT(ADDRESS(ROW(R202),AB$185,4)),INDIRECT(ADDRESS(ROW(R223),AA$185,4)):INDIRECT(ADDRESS(ROW(R223),AB$185,4)))</f>
        <v>-40</v>
      </c>
      <c r="AB181" s="354">
        <f ca="1">SUMIFS(INDIRECT(ADDRESS(ROW(R159),AA$185,4)):INDIRECT(ADDRESS(ROW(R159),AB$185,4)),INDIRECT(ADDRESS(ROW(R159),AA$185,4)):INDIRECT(ADDRESS(ROW(R159),AB$185,4)),"&gt;8")-COUNTIFS(INDIRECT(ADDRESS(ROW(R159),AA$185,4)):INDIRECT(ADDRESS(ROW(R159),AB$185,4)),"&gt;8")*8-SUM(INDIRECT(ADDRESS(ROW(R223),AA$185,4)):INDIRECT(ADDRESS(ROW(R223),AB$185,4)))</f>
        <v>0</v>
      </c>
      <c r="AC181" s="355">
        <f t="shared" ca="1" si="107"/>
        <v>0</v>
      </c>
      <c r="AD181" s="354">
        <f ca="1">IF($AB$185=45,0,SUM(INDIRECT(ADDRESS(ROW(U159),AD$185,4)):INDIRECT(ADDRESS(ROW(U159),AE$185,4)))-40-SUM(INDIRECT(ADDRESS(ROW(U202),AD$185,4)):INDIRECT(ADDRESS(ROW(U202),AE$185,4)),INDIRECT(ADDRESS(ROW(U223),AD$185,4)):INDIRECT(ADDRESS(ROW(U223),AE$185,4))))</f>
        <v>0</v>
      </c>
      <c r="AE181" s="354">
        <f ca="1">IF($AB$185=45,0,SUMIFS(INDIRECT(ADDRESS(ROW(U159),AD$185,4)):INDIRECT(ADDRESS(ROW(U159),AE$185,4)),INDIRECT(ADDRESS(ROW(U159),AD$185,4)):INDIRECT(ADDRESS(ROW(U159),AE$185,4)),"&gt;8")-COUNTIFS(INDIRECT(ADDRESS(ROW(U159),AD$185,4)):INDIRECT(ADDRESS(ROW(U159),AE$185,4)),"&gt;8")*8-SUM(INDIRECT(ADDRESS(ROW(U223),AD$185,4)):INDIRECT(ADDRESS(ROW(U223),AE$185,4))))</f>
        <v>0</v>
      </c>
      <c r="AF181" s="355">
        <f t="shared" ca="1" si="108"/>
        <v>0</v>
      </c>
      <c r="AG181" s="2"/>
      <c r="AH181" s="354">
        <f t="shared" ca="1" si="109"/>
        <v>0</v>
      </c>
      <c r="AI181" s="2"/>
      <c r="AJ181" s="2"/>
      <c r="BA181" s="31"/>
      <c r="BB181" s="31"/>
      <c r="BD181" s="31"/>
      <c r="BE181" s="31"/>
      <c r="BF181" s="31"/>
      <c r="BG181" s="228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</row>
    <row r="182" spans="8:76" ht="15" hidden="1" customHeight="1" x14ac:dyDescent="0.3">
      <c r="H182" s="31"/>
      <c r="I182" s="31"/>
      <c r="J182" s="31"/>
      <c r="K182" s="31"/>
      <c r="M182" s="227"/>
      <c r="N182" s="353" t="str">
        <f t="shared" si="102"/>
        <v>직원13</v>
      </c>
      <c r="O182" s="354">
        <f ca="1">SUM(INDIRECT(ADDRESS(ROW(F160),O$185,4)):INDIRECT(ADDRESS(ROW(F160),P$185,4)))-40-SUM(INDIRECT(ADDRESS(ROW(F203),O$185,4)):INDIRECT(ADDRESS(ROW(F203),P$185,4)),INDIRECT(ADDRESS(ROW(F224),O$185,4)):INDIRECT(ADDRESS(ROW(F224),P$185,4)))</f>
        <v>-40</v>
      </c>
      <c r="P182" s="354">
        <f ca="1">SUMIFS(INDIRECT(ADDRESS(ROW(F160),O$185,4)):INDIRECT(ADDRESS(ROW(F160),P$185,4)),INDIRECT(ADDRESS(ROW(F160),O$185,4)):INDIRECT(ADDRESS(ROW(F160),P$185,4)),"&gt;8")-COUNTIFS(INDIRECT(ADDRESS(ROW(F160),O$185,4)):INDIRECT(ADDRESS(ROW(F160),P$185,4)),"&gt;8")*8-SUM(INDIRECT(ADDRESS(ROW(F224),O$185,4)):INDIRECT(ADDRESS(ROW(F224),P$185,4)))</f>
        <v>0</v>
      </c>
      <c r="Q182" s="355">
        <f t="shared" ca="1" si="103"/>
        <v>0</v>
      </c>
      <c r="R182" s="354">
        <f ca="1">SUM(INDIRECT(ADDRESS(ROW(I160),R$185,4)):INDIRECT(ADDRESS(ROW(I160),S$185,4)))-40-SUM(INDIRECT(ADDRESS(ROW(I203),R$185,4)):INDIRECT(ADDRESS(ROW(I203),S$185,4)),INDIRECT(ADDRESS(ROW(I224),R$185,4)):INDIRECT(ADDRESS(ROW(I224),S$185,4)))</f>
        <v>-40</v>
      </c>
      <c r="S182" s="354">
        <f ca="1">SUMIFS(INDIRECT(ADDRESS(ROW(I160),R$185,4)):INDIRECT(ADDRESS(ROW(I160),S$185,4)),INDIRECT(ADDRESS(ROW(I160),R$185,4)):INDIRECT(ADDRESS(ROW(I160),S$185,4)),"&gt;8")-COUNTIFS(INDIRECT(ADDRESS(ROW(I160),R$185,4)):INDIRECT(ADDRESS(ROW(I160),S$185,4)),"&gt;8")*8-SUM(INDIRECT(ADDRESS(ROW(I224),R$185,4)):INDIRECT(ADDRESS(ROW(I224),S$185,4)))</f>
        <v>0</v>
      </c>
      <c r="T182" s="355">
        <f t="shared" ca="1" si="104"/>
        <v>0</v>
      </c>
      <c r="U182" s="354">
        <f ca="1">SUM(INDIRECT(ADDRESS(ROW(L160),U$185,4)):INDIRECT(ADDRESS(ROW(L160),V$185,4)))-40-SUM(INDIRECT(ADDRESS(ROW(L203),U$185,4)):INDIRECT(ADDRESS(ROW(L203),V$185,4)),INDIRECT(ADDRESS(ROW(L224),U$185,4)):INDIRECT(ADDRESS(ROW(L224),V$185,4)))</f>
        <v>-40</v>
      </c>
      <c r="V182" s="354">
        <f ca="1">SUMIFS(INDIRECT(ADDRESS(ROW(L160),U$185,4)):INDIRECT(ADDRESS(ROW(L160),V$185,4)),INDIRECT(ADDRESS(ROW(L160),U$185,4)):INDIRECT(ADDRESS(ROW(L160),V$185,4)),"&gt;8")-COUNTIFS(INDIRECT(ADDRESS(ROW(L160),U$185,4)):INDIRECT(ADDRESS(ROW(L160),V$185,4)),"&gt;8")*8-SUM(INDIRECT(ADDRESS(ROW(L224),U$185,4)):INDIRECT(ADDRESS(ROW(L224),V$185,4)))</f>
        <v>0</v>
      </c>
      <c r="W182" s="355">
        <f t="shared" ca="1" si="105"/>
        <v>0</v>
      </c>
      <c r="X182" s="354">
        <f ca="1">SUM(INDIRECT(ADDRESS(ROW(O160),X$185,4)):INDIRECT(ADDRESS(ROW(O160),Y$185,4)))-40-SUM(INDIRECT(ADDRESS(ROW(O203),X$185,4)):INDIRECT(ADDRESS(ROW(O203),Y$185,4)),INDIRECT(ADDRESS(ROW(O224),X$185,4)):INDIRECT(ADDRESS(ROW(O224),Y$185,4)))</f>
        <v>-40</v>
      </c>
      <c r="Y182" s="354">
        <f ca="1">SUMIFS(INDIRECT(ADDRESS(ROW(O160),X$185,4)):INDIRECT(ADDRESS(ROW(O160),Y$185,4)),INDIRECT(ADDRESS(ROW(O160),X$185,4)):INDIRECT(ADDRESS(ROW(O160),Y$185,4)),"&gt;8")-COUNTIFS(INDIRECT(ADDRESS(ROW(O160),X$185,4)):INDIRECT(ADDRESS(ROW(O160),Y$185,4)),"&gt;8")*8-SUM(INDIRECT(ADDRESS(ROW(O224),X$185,4)):INDIRECT(ADDRESS(ROW(O224),Y$185,4)))</f>
        <v>0</v>
      </c>
      <c r="Z182" s="355">
        <f t="shared" ca="1" si="106"/>
        <v>0</v>
      </c>
      <c r="AA182" s="354">
        <f ca="1">SUM(INDIRECT(ADDRESS(ROW(R160),AA$185,4)):INDIRECT(ADDRESS(ROW(R160),AB$185,4)))-40-SUM(INDIRECT(ADDRESS(ROW(R203),AA$185,4)):INDIRECT(ADDRESS(ROW(R203),AB$185,4)),INDIRECT(ADDRESS(ROW(R224),AA$185,4)):INDIRECT(ADDRESS(ROW(R224),AB$185,4)))</f>
        <v>-40</v>
      </c>
      <c r="AB182" s="354">
        <f ca="1">SUMIFS(INDIRECT(ADDRESS(ROW(R160),AA$185,4)):INDIRECT(ADDRESS(ROW(R160),AB$185,4)),INDIRECT(ADDRESS(ROW(R160),AA$185,4)):INDIRECT(ADDRESS(ROW(R160),AB$185,4)),"&gt;8")-COUNTIFS(INDIRECT(ADDRESS(ROW(R160),AA$185,4)):INDIRECT(ADDRESS(ROW(R160),AB$185,4)),"&gt;8")*8-SUM(INDIRECT(ADDRESS(ROW(R224),AA$185,4)):INDIRECT(ADDRESS(ROW(R224),AB$185,4)))</f>
        <v>0</v>
      </c>
      <c r="AC182" s="355">
        <f t="shared" ca="1" si="107"/>
        <v>0</v>
      </c>
      <c r="AD182" s="354">
        <f ca="1">IF($AB$185=45,0,SUM(INDIRECT(ADDRESS(ROW(U160),AD$185,4)):INDIRECT(ADDRESS(ROW(U160),AE$185,4)))-40-SUM(INDIRECT(ADDRESS(ROW(U203),AD$185,4)):INDIRECT(ADDRESS(ROW(U203),AE$185,4)),INDIRECT(ADDRESS(ROW(U224),AD$185,4)):INDIRECT(ADDRESS(ROW(U224),AE$185,4))))</f>
        <v>0</v>
      </c>
      <c r="AE182" s="354">
        <f ca="1">IF($AB$185=45,0,SUMIFS(INDIRECT(ADDRESS(ROW(U160),AD$185,4)):INDIRECT(ADDRESS(ROW(U160),AE$185,4)),INDIRECT(ADDRESS(ROW(U160),AD$185,4)):INDIRECT(ADDRESS(ROW(U160),AE$185,4)),"&gt;8")-COUNTIFS(INDIRECT(ADDRESS(ROW(U160),AD$185,4)):INDIRECT(ADDRESS(ROW(U160),AE$185,4)),"&gt;8")*8-SUM(INDIRECT(ADDRESS(ROW(U224),AD$185,4)):INDIRECT(ADDRESS(ROW(U224),AE$185,4))))</f>
        <v>0</v>
      </c>
      <c r="AF182" s="355">
        <f t="shared" ca="1" si="108"/>
        <v>0</v>
      </c>
      <c r="AG182" s="2"/>
      <c r="AH182" s="354">
        <f t="shared" ca="1" si="109"/>
        <v>0</v>
      </c>
      <c r="AI182" s="2"/>
      <c r="AJ182" s="2"/>
      <c r="BA182" s="31"/>
      <c r="BB182" s="31"/>
      <c r="BD182" s="31"/>
      <c r="BE182" s="31"/>
      <c r="BF182" s="31"/>
      <c r="BG182" s="228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</row>
    <row r="183" spans="8:76" ht="15" hidden="1" customHeight="1" x14ac:dyDescent="0.3">
      <c r="H183" s="31"/>
      <c r="I183" s="31"/>
      <c r="J183" s="31"/>
      <c r="K183" s="31"/>
      <c r="M183" s="227"/>
      <c r="N183" s="353" t="str">
        <f t="shared" si="102"/>
        <v>직원14</v>
      </c>
      <c r="O183" s="354">
        <f ca="1">SUM(INDIRECT(ADDRESS(ROW(F161),O$185,4)):INDIRECT(ADDRESS(ROW(F161),P$185,4)))-40-SUM(INDIRECT(ADDRESS(ROW(F204),O$185,4)):INDIRECT(ADDRESS(ROW(F204),P$185,4)),INDIRECT(ADDRESS(ROW(F225),O$185,4)):INDIRECT(ADDRESS(ROW(F225),P$185,4)))</f>
        <v>-40</v>
      </c>
      <c r="P183" s="354">
        <f ca="1">SUMIFS(INDIRECT(ADDRESS(ROW(F161),O$185,4)):INDIRECT(ADDRESS(ROW(F161),P$185,4)),INDIRECT(ADDRESS(ROW(F161),O$185,4)):INDIRECT(ADDRESS(ROW(F161),P$185,4)),"&gt;8")-COUNTIFS(INDIRECT(ADDRESS(ROW(F161),O$185,4)):INDIRECT(ADDRESS(ROW(F161),P$185,4)),"&gt;8")*8-SUM(INDIRECT(ADDRESS(ROW(F225),O$185,4)):INDIRECT(ADDRESS(ROW(F225),P$185,4)))</f>
        <v>0</v>
      </c>
      <c r="Q183" s="355">
        <f t="shared" ca="1" si="103"/>
        <v>0</v>
      </c>
      <c r="R183" s="354">
        <f ca="1">SUM(INDIRECT(ADDRESS(ROW(I161),R$185,4)):INDIRECT(ADDRESS(ROW(I161),S$185,4)))-40-SUM(INDIRECT(ADDRESS(ROW(I204),R$185,4)):INDIRECT(ADDRESS(ROW(I204),S$185,4)),INDIRECT(ADDRESS(ROW(I225),R$185,4)):INDIRECT(ADDRESS(ROW(I225),S$185,4)))</f>
        <v>-40</v>
      </c>
      <c r="S183" s="354">
        <f ca="1">SUMIFS(INDIRECT(ADDRESS(ROW(I161),R$185,4)):INDIRECT(ADDRESS(ROW(I161),S$185,4)),INDIRECT(ADDRESS(ROW(I161),R$185,4)):INDIRECT(ADDRESS(ROW(I161),S$185,4)),"&gt;8")-COUNTIFS(INDIRECT(ADDRESS(ROW(I161),R$185,4)):INDIRECT(ADDRESS(ROW(I161),S$185,4)),"&gt;8")*8-SUM(INDIRECT(ADDRESS(ROW(I225),R$185,4)):INDIRECT(ADDRESS(ROW(I225),S$185,4)))</f>
        <v>0</v>
      </c>
      <c r="T183" s="355">
        <f t="shared" ca="1" si="104"/>
        <v>0</v>
      </c>
      <c r="U183" s="354">
        <f ca="1">SUM(INDIRECT(ADDRESS(ROW(L161),U$185,4)):INDIRECT(ADDRESS(ROW(L161),V$185,4)))-40-SUM(INDIRECT(ADDRESS(ROW(L204),U$185,4)):INDIRECT(ADDRESS(ROW(L204),V$185,4)),INDIRECT(ADDRESS(ROW(L225),U$185,4)):INDIRECT(ADDRESS(ROW(L225),V$185,4)))</f>
        <v>-40</v>
      </c>
      <c r="V183" s="354">
        <f ca="1">SUMIFS(INDIRECT(ADDRESS(ROW(L161),U$185,4)):INDIRECT(ADDRESS(ROW(L161),V$185,4)),INDIRECT(ADDRESS(ROW(L161),U$185,4)):INDIRECT(ADDRESS(ROW(L161),V$185,4)),"&gt;8")-COUNTIFS(INDIRECT(ADDRESS(ROW(L161),U$185,4)):INDIRECT(ADDRESS(ROW(L161),V$185,4)),"&gt;8")*8-SUM(INDIRECT(ADDRESS(ROW(L225),U$185,4)):INDIRECT(ADDRESS(ROW(L225),V$185,4)))</f>
        <v>0</v>
      </c>
      <c r="W183" s="355">
        <f t="shared" ca="1" si="105"/>
        <v>0</v>
      </c>
      <c r="X183" s="354">
        <f ca="1">SUM(INDIRECT(ADDRESS(ROW(O161),X$185,4)):INDIRECT(ADDRESS(ROW(O161),Y$185,4)))-40-SUM(INDIRECT(ADDRESS(ROW(O204),X$185,4)):INDIRECT(ADDRESS(ROW(O204),Y$185,4)),INDIRECT(ADDRESS(ROW(O225),X$185,4)):INDIRECT(ADDRESS(ROW(O225),Y$185,4)))</f>
        <v>-40</v>
      </c>
      <c r="Y183" s="354">
        <f ca="1">SUMIFS(INDIRECT(ADDRESS(ROW(O161),X$185,4)):INDIRECT(ADDRESS(ROW(O161),Y$185,4)),INDIRECT(ADDRESS(ROW(O161),X$185,4)):INDIRECT(ADDRESS(ROW(O161),Y$185,4)),"&gt;8")-COUNTIFS(INDIRECT(ADDRESS(ROW(O161),X$185,4)):INDIRECT(ADDRESS(ROW(O161),Y$185,4)),"&gt;8")*8-SUM(INDIRECT(ADDRESS(ROW(O225),X$185,4)):INDIRECT(ADDRESS(ROW(O225),Y$185,4)))</f>
        <v>0</v>
      </c>
      <c r="Z183" s="355">
        <f t="shared" ca="1" si="106"/>
        <v>0</v>
      </c>
      <c r="AA183" s="354">
        <f ca="1">SUM(INDIRECT(ADDRESS(ROW(R161),AA$185,4)):INDIRECT(ADDRESS(ROW(R161),AB$185,4)))-40-SUM(INDIRECT(ADDRESS(ROW(R204),AA$185,4)):INDIRECT(ADDRESS(ROW(R204),AB$185,4)),INDIRECT(ADDRESS(ROW(R225),AA$185,4)):INDIRECT(ADDRESS(ROW(R225),AB$185,4)))</f>
        <v>-40</v>
      </c>
      <c r="AB183" s="354">
        <f ca="1">SUMIFS(INDIRECT(ADDRESS(ROW(R161),AA$185,4)):INDIRECT(ADDRESS(ROW(R161),AB$185,4)),INDIRECT(ADDRESS(ROW(R161),AA$185,4)):INDIRECT(ADDRESS(ROW(R161),AB$185,4)),"&gt;8")-COUNTIFS(INDIRECT(ADDRESS(ROW(R161),AA$185,4)):INDIRECT(ADDRESS(ROW(R161),AB$185,4)),"&gt;8")*8-SUM(INDIRECT(ADDRESS(ROW(R225),AA$185,4)):INDIRECT(ADDRESS(ROW(R225),AB$185,4)))</f>
        <v>0</v>
      </c>
      <c r="AC183" s="355">
        <f t="shared" ca="1" si="107"/>
        <v>0</v>
      </c>
      <c r="AD183" s="354">
        <f ca="1">IF($AB$185=45,0,SUM(INDIRECT(ADDRESS(ROW(U161),AD$185,4)):INDIRECT(ADDRESS(ROW(U161),AE$185,4)))-40-SUM(INDIRECT(ADDRESS(ROW(U204),AD$185,4)):INDIRECT(ADDRESS(ROW(U204),AE$185,4)),INDIRECT(ADDRESS(ROW(U225),AD$185,4)):INDIRECT(ADDRESS(ROW(U225),AE$185,4))))</f>
        <v>0</v>
      </c>
      <c r="AE183" s="354">
        <f ca="1">IF($AB$185=45,0,SUMIFS(INDIRECT(ADDRESS(ROW(U161),AD$185,4)):INDIRECT(ADDRESS(ROW(U161),AE$185,4)),INDIRECT(ADDRESS(ROW(U161),AD$185,4)):INDIRECT(ADDRESS(ROW(U161),AE$185,4)),"&gt;8")-COUNTIFS(INDIRECT(ADDRESS(ROW(U161),AD$185,4)):INDIRECT(ADDRESS(ROW(U161),AE$185,4)),"&gt;8")*8-SUM(INDIRECT(ADDRESS(ROW(U225),AD$185,4)):INDIRECT(ADDRESS(ROW(U225),AE$185,4))))</f>
        <v>0</v>
      </c>
      <c r="AF183" s="355">
        <f t="shared" ca="1" si="108"/>
        <v>0</v>
      </c>
      <c r="AG183" s="2"/>
      <c r="AH183" s="354">
        <f t="shared" ca="1" si="109"/>
        <v>0</v>
      </c>
      <c r="AI183" s="2"/>
      <c r="AJ183" s="2"/>
      <c r="BA183" s="31"/>
      <c r="BB183" s="31"/>
      <c r="BD183" s="31"/>
      <c r="BE183" s="31"/>
      <c r="BF183" s="31"/>
      <c r="BG183" s="228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</row>
    <row r="184" spans="8:76" ht="15" hidden="1" customHeight="1" x14ac:dyDescent="0.3">
      <c r="H184" s="31"/>
      <c r="I184" s="31"/>
      <c r="J184" s="31"/>
      <c r="K184" s="31"/>
      <c r="M184" s="227"/>
      <c r="N184" s="356" t="str">
        <f t="shared" si="102"/>
        <v>직원15</v>
      </c>
      <c r="O184" s="357">
        <f ca="1">SUM(INDIRECT(ADDRESS(ROW(F162),O$185,4)):INDIRECT(ADDRESS(ROW(F162),P$185,4)))-40-SUM(INDIRECT(ADDRESS(ROW(F205),O$185,4)):INDIRECT(ADDRESS(ROW(F205),P$185,4)),INDIRECT(ADDRESS(ROW(F226),O$185,4)):INDIRECT(ADDRESS(ROW(F226),P$185,4)))</f>
        <v>-40</v>
      </c>
      <c r="P184" s="357">
        <f ca="1">SUMIFS(INDIRECT(ADDRESS(ROW(F162),O$185,4)):INDIRECT(ADDRESS(ROW(F162),P$185,4)),INDIRECT(ADDRESS(ROW(F162),O$185,4)):INDIRECT(ADDRESS(ROW(F162),P$185,4)),"&gt;8")-COUNTIFS(INDIRECT(ADDRESS(ROW(F162),O$185,4)):INDIRECT(ADDRESS(ROW(F162),P$185,4)),"&gt;8")*8-SUM(INDIRECT(ADDRESS(ROW(F226),O$185,4)):INDIRECT(ADDRESS(ROW(F226),P$185,4)))</f>
        <v>0</v>
      </c>
      <c r="Q184" s="358">
        <f t="shared" ca="1" si="103"/>
        <v>0</v>
      </c>
      <c r="R184" s="357">
        <f ca="1">SUM(INDIRECT(ADDRESS(ROW(I162),R$185,4)):INDIRECT(ADDRESS(ROW(I162),S$185,4)))-40-SUM(INDIRECT(ADDRESS(ROW(I205),R$185,4)):INDIRECT(ADDRESS(ROW(I205),S$185,4)),INDIRECT(ADDRESS(ROW(I226),R$185,4)):INDIRECT(ADDRESS(ROW(I226),S$185,4)))</f>
        <v>-40</v>
      </c>
      <c r="S184" s="357">
        <f ca="1">SUMIFS(INDIRECT(ADDRESS(ROW(I162),R$185,4)):INDIRECT(ADDRESS(ROW(I162),S$185,4)),INDIRECT(ADDRESS(ROW(I162),R$185,4)):INDIRECT(ADDRESS(ROW(I162),S$185,4)),"&gt;8")-COUNTIFS(INDIRECT(ADDRESS(ROW(I162),R$185,4)):INDIRECT(ADDRESS(ROW(I162),S$185,4)),"&gt;8")*8-SUM(INDIRECT(ADDRESS(ROW(I226),R$185,4)):INDIRECT(ADDRESS(ROW(I226),S$185,4)))</f>
        <v>0</v>
      </c>
      <c r="T184" s="358">
        <f t="shared" ca="1" si="104"/>
        <v>0</v>
      </c>
      <c r="U184" s="357">
        <f ca="1">SUM(INDIRECT(ADDRESS(ROW(L162),U$185,4)):INDIRECT(ADDRESS(ROW(L162),V$185,4)))-40-SUM(INDIRECT(ADDRESS(ROW(L205),U$185,4)):INDIRECT(ADDRESS(ROW(L205),V$185,4)),INDIRECT(ADDRESS(ROW(L226),U$185,4)):INDIRECT(ADDRESS(ROW(L226),V$185,4)))</f>
        <v>-40</v>
      </c>
      <c r="V184" s="357">
        <f ca="1">SUMIFS(INDIRECT(ADDRESS(ROW(L162),U$185,4)):INDIRECT(ADDRESS(ROW(L162),V$185,4)),INDIRECT(ADDRESS(ROW(L162),U$185,4)):INDIRECT(ADDRESS(ROW(L162),V$185,4)),"&gt;8")-COUNTIFS(INDIRECT(ADDRESS(ROW(L162),U$185,4)):INDIRECT(ADDRESS(ROW(L162),V$185,4)),"&gt;8")*8-SUM(INDIRECT(ADDRESS(ROW(L226),U$185,4)):INDIRECT(ADDRESS(ROW(L226),V$185,4)))</f>
        <v>0</v>
      </c>
      <c r="W184" s="358">
        <f t="shared" ca="1" si="105"/>
        <v>0</v>
      </c>
      <c r="X184" s="357">
        <f ca="1">SUM(INDIRECT(ADDRESS(ROW(O162),X$185,4)):INDIRECT(ADDRESS(ROW(O162),Y$185,4)))-40-SUM(INDIRECT(ADDRESS(ROW(O205),X$185,4)):INDIRECT(ADDRESS(ROW(O205),Y$185,4)),INDIRECT(ADDRESS(ROW(O226),X$185,4)):INDIRECT(ADDRESS(ROW(O226),Y$185,4)))</f>
        <v>-40</v>
      </c>
      <c r="Y184" s="357">
        <f ca="1">SUMIFS(INDIRECT(ADDRESS(ROW(O162),X$185,4)):INDIRECT(ADDRESS(ROW(O162),Y$185,4)),INDIRECT(ADDRESS(ROW(O162),X$185,4)):INDIRECT(ADDRESS(ROW(O162),Y$185,4)),"&gt;8")-COUNTIFS(INDIRECT(ADDRESS(ROW(O162),X$185,4)):INDIRECT(ADDRESS(ROW(O162),Y$185,4)),"&gt;8")*8-SUM(INDIRECT(ADDRESS(ROW(O226),X$185,4)):INDIRECT(ADDRESS(ROW(O226),Y$185,4)))</f>
        <v>0</v>
      </c>
      <c r="Z184" s="358">
        <f t="shared" ca="1" si="106"/>
        <v>0</v>
      </c>
      <c r="AA184" s="357">
        <f ca="1">SUM(INDIRECT(ADDRESS(ROW(R162),AA$185,4)):INDIRECT(ADDRESS(ROW(R162),AB$185,4)))-40-SUM(INDIRECT(ADDRESS(ROW(R205),AA$185,4)):INDIRECT(ADDRESS(ROW(R205),AB$185,4)),INDIRECT(ADDRESS(ROW(R226),AA$185,4)):INDIRECT(ADDRESS(ROW(R226),AB$185,4)))</f>
        <v>-40</v>
      </c>
      <c r="AB184" s="357">
        <f ca="1">SUMIFS(INDIRECT(ADDRESS(ROW(R162),AA$185,4)):INDIRECT(ADDRESS(ROW(R162),AB$185,4)),INDIRECT(ADDRESS(ROW(R162),AA$185,4)):INDIRECT(ADDRESS(ROW(R162),AB$185,4)),"&gt;8")-COUNTIFS(INDIRECT(ADDRESS(ROW(R162),AA$185,4)):INDIRECT(ADDRESS(ROW(R162),AB$185,4)),"&gt;8")*8-SUM(INDIRECT(ADDRESS(ROW(R226),AA$185,4)):INDIRECT(ADDRESS(ROW(R226),AB$185,4)))</f>
        <v>0</v>
      </c>
      <c r="AC184" s="358">
        <f t="shared" ca="1" si="107"/>
        <v>0</v>
      </c>
      <c r="AD184" s="357">
        <f ca="1">IF($AB$185=45,0,SUM(INDIRECT(ADDRESS(ROW(U162),AD$185,4)):INDIRECT(ADDRESS(ROW(U162),AE$185,4)))-40-SUM(INDIRECT(ADDRESS(ROW(U205),AD$185,4)):INDIRECT(ADDRESS(ROW(U205),AE$185,4)),INDIRECT(ADDRESS(ROW(U226),AD$185,4)):INDIRECT(ADDRESS(ROW(U226),AE$185,4))))</f>
        <v>0</v>
      </c>
      <c r="AE184" s="357">
        <f ca="1">IF($AB$185=45,0,SUMIFS(INDIRECT(ADDRESS(ROW(U162),AD$185,4)):INDIRECT(ADDRESS(ROW(U162),AE$185,4)),INDIRECT(ADDRESS(ROW(U162),AD$185,4)):INDIRECT(ADDRESS(ROW(U162),AE$185,4)),"&gt;8")-COUNTIFS(INDIRECT(ADDRESS(ROW(U162),AD$185,4)):INDIRECT(ADDRESS(ROW(U162),AE$185,4)),"&gt;8")*8-SUM(INDIRECT(ADDRESS(ROW(U226),AD$185,4)):INDIRECT(ADDRESS(ROW(U226),AE$185,4))))</f>
        <v>0</v>
      </c>
      <c r="AF184" s="358">
        <f t="shared" ca="1" si="108"/>
        <v>0</v>
      </c>
      <c r="AG184" s="2"/>
      <c r="AH184" s="357">
        <f t="shared" ca="1" si="109"/>
        <v>0</v>
      </c>
      <c r="AI184" s="2"/>
      <c r="AJ184" s="2"/>
      <c r="BA184" s="31"/>
      <c r="BB184" s="31"/>
      <c r="BD184" s="31"/>
      <c r="BE184" s="31"/>
      <c r="BF184" s="31"/>
      <c r="BG184" s="228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</row>
    <row r="185" spans="8:76" s="35" customFormat="1" ht="15" hidden="1" customHeight="1" x14ac:dyDescent="0.3">
      <c r="L185" s="359"/>
      <c r="M185" s="360"/>
      <c r="N185" s="253">
        <f>WEEKDAY(DATE($N$101,$O$101,1),1)</f>
        <v>5</v>
      </c>
      <c r="O185" s="253">
        <v>15</v>
      </c>
      <c r="P185" s="253">
        <f>IF($N$185=2,21,IF($N$185=1,15,23-$N$185))</f>
        <v>18</v>
      </c>
      <c r="Q185" s="253"/>
      <c r="R185" s="253">
        <f>P185+1</f>
        <v>19</v>
      </c>
      <c r="S185" s="253">
        <f>R185+6</f>
        <v>25</v>
      </c>
      <c r="T185" s="253"/>
      <c r="U185" s="253">
        <f>S185+1</f>
        <v>26</v>
      </c>
      <c r="V185" s="253">
        <f>U185+6</f>
        <v>32</v>
      </c>
      <c r="W185" s="253"/>
      <c r="X185" s="253">
        <f>V185+1</f>
        <v>33</v>
      </c>
      <c r="Y185" s="253">
        <f>X185+6</f>
        <v>39</v>
      </c>
      <c r="Z185" s="253"/>
      <c r="AA185" s="253">
        <f>Y185+1</f>
        <v>40</v>
      </c>
      <c r="AB185" s="253">
        <f>IF(AA185&gt;39,45,AA185+6)</f>
        <v>45</v>
      </c>
      <c r="AC185" s="253"/>
      <c r="AD185" s="253">
        <f>AB185+1</f>
        <v>46</v>
      </c>
      <c r="AE185" s="361">
        <f>IF(AD185+6&gt;45,45,AD185+6)</f>
        <v>45</v>
      </c>
      <c r="AF185" s="361"/>
      <c r="BA185" s="362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L185" s="34"/>
      <c r="BM185" s="34"/>
      <c r="BN185" s="34"/>
      <c r="BO185" s="34"/>
      <c r="BP185" s="34"/>
      <c r="BQ185" s="34"/>
      <c r="BR185" s="34"/>
    </row>
    <row r="186" spans="8:76" ht="15" hidden="1" customHeight="1" x14ac:dyDescent="0.3">
      <c r="H186" s="31"/>
      <c r="I186" s="31"/>
      <c r="J186" s="31"/>
      <c r="K186" s="31"/>
      <c r="M186" s="227"/>
      <c r="N186" s="2"/>
      <c r="O186" s="2"/>
      <c r="P186" s="2"/>
      <c r="Q186" s="2"/>
      <c r="R186" s="2"/>
      <c r="S186" s="2"/>
      <c r="T186" s="2"/>
      <c r="U186" s="2"/>
      <c r="V186" s="2"/>
      <c r="W186" s="2"/>
      <c r="BA186" s="228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</row>
    <row r="187" spans="8:76" ht="15" hidden="1" customHeight="1" x14ac:dyDescent="0.3">
      <c r="H187" s="31"/>
      <c r="I187" s="31"/>
      <c r="J187" s="31"/>
      <c r="K187" s="31"/>
      <c r="M187" s="227"/>
      <c r="N187" s="186" t="s">
        <v>318</v>
      </c>
      <c r="O187" s="2"/>
      <c r="P187" s="2"/>
      <c r="Q187" s="2"/>
      <c r="R187" s="2"/>
      <c r="S187" s="2"/>
      <c r="T187" s="2"/>
      <c r="U187" s="2"/>
      <c r="V187" s="2"/>
      <c r="W187" s="2"/>
      <c r="BA187" s="228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</row>
    <row r="188" spans="8:76" ht="15" hidden="1" customHeight="1" x14ac:dyDescent="0.3">
      <c r="H188" s="31"/>
      <c r="I188" s="31"/>
      <c r="J188" s="31"/>
      <c r="K188" s="31"/>
      <c r="M188" s="227"/>
      <c r="N188" s="2"/>
      <c r="O188" s="2"/>
      <c r="P188" s="2"/>
      <c r="Q188" s="2"/>
      <c r="R188" s="2"/>
      <c r="S188" s="2"/>
      <c r="T188" s="2"/>
      <c r="U188" s="2"/>
      <c r="V188" s="2"/>
      <c r="W188" s="2"/>
      <c r="BA188" s="228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</row>
    <row r="189" spans="8:76" ht="15" hidden="1" customHeight="1" x14ac:dyDescent="0.3">
      <c r="H189" s="31"/>
      <c r="I189" s="31"/>
      <c r="J189" s="31"/>
      <c r="K189" s="31"/>
      <c r="M189" s="227"/>
      <c r="N189" s="239" t="str">
        <f t="shared" ref="N189:AS204" si="110">N146</f>
        <v>날짜</v>
      </c>
      <c r="O189" s="274">
        <f t="shared" si="110"/>
        <v>44378</v>
      </c>
      <c r="P189" s="275">
        <f t="shared" si="110"/>
        <v>44379</v>
      </c>
      <c r="Q189" s="275">
        <f t="shared" si="110"/>
        <v>44380</v>
      </c>
      <c r="R189" s="275">
        <f t="shared" si="110"/>
        <v>44381</v>
      </c>
      <c r="S189" s="275">
        <f t="shared" si="110"/>
        <v>44382</v>
      </c>
      <c r="T189" s="275">
        <f t="shared" si="110"/>
        <v>44383</v>
      </c>
      <c r="U189" s="275">
        <f t="shared" si="110"/>
        <v>44384</v>
      </c>
      <c r="V189" s="275">
        <f t="shared" si="110"/>
        <v>44385</v>
      </c>
      <c r="W189" s="275">
        <f t="shared" si="110"/>
        <v>44386</v>
      </c>
      <c r="X189" s="275">
        <f t="shared" si="110"/>
        <v>44387</v>
      </c>
      <c r="Y189" s="275">
        <f t="shared" si="110"/>
        <v>44388</v>
      </c>
      <c r="Z189" s="275">
        <f t="shared" si="110"/>
        <v>44389</v>
      </c>
      <c r="AA189" s="275">
        <f t="shared" si="110"/>
        <v>44390</v>
      </c>
      <c r="AB189" s="275">
        <f t="shared" si="110"/>
        <v>44391</v>
      </c>
      <c r="AC189" s="275">
        <f t="shared" si="110"/>
        <v>44392</v>
      </c>
      <c r="AD189" s="275">
        <f t="shared" si="110"/>
        <v>44393</v>
      </c>
      <c r="AE189" s="275">
        <f t="shared" si="110"/>
        <v>44394</v>
      </c>
      <c r="AF189" s="275">
        <f t="shared" si="110"/>
        <v>44395</v>
      </c>
      <c r="AG189" s="275">
        <f t="shared" si="110"/>
        <v>44396</v>
      </c>
      <c r="AH189" s="275">
        <f t="shared" si="110"/>
        <v>44397</v>
      </c>
      <c r="AI189" s="275">
        <f t="shared" si="110"/>
        <v>44398</v>
      </c>
      <c r="AJ189" s="275">
        <f t="shared" si="110"/>
        <v>44399</v>
      </c>
      <c r="AK189" s="275">
        <f t="shared" si="110"/>
        <v>44400</v>
      </c>
      <c r="AL189" s="275">
        <f t="shared" si="110"/>
        <v>44401</v>
      </c>
      <c r="AM189" s="275">
        <f t="shared" si="110"/>
        <v>44402</v>
      </c>
      <c r="AN189" s="275">
        <f t="shared" si="110"/>
        <v>44403</v>
      </c>
      <c r="AO189" s="275">
        <f t="shared" si="110"/>
        <v>44404</v>
      </c>
      <c r="AP189" s="275">
        <f t="shared" si="110"/>
        <v>44405</v>
      </c>
      <c r="AQ189" s="275">
        <f t="shared" si="110"/>
        <v>44406</v>
      </c>
      <c r="AR189" s="275">
        <f t="shared" si="110"/>
        <v>44407</v>
      </c>
      <c r="AS189" s="276">
        <f t="shared" si="110"/>
        <v>44408</v>
      </c>
      <c r="BA189" s="228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</row>
    <row r="190" spans="8:76" ht="15" hidden="1" customHeight="1" x14ac:dyDescent="0.3">
      <c r="H190" s="31"/>
      <c r="I190" s="31"/>
      <c r="J190" s="31"/>
      <c r="K190" s="31"/>
      <c r="M190" s="227"/>
      <c r="N190" s="244" t="str">
        <f t="shared" si="110"/>
        <v>요일</v>
      </c>
      <c r="O190" s="245" t="str">
        <f t="shared" si="110"/>
        <v>목</v>
      </c>
      <c r="P190" s="246" t="str">
        <f t="shared" si="110"/>
        <v>금</v>
      </c>
      <c r="Q190" s="246" t="str">
        <f t="shared" si="110"/>
        <v>토</v>
      </c>
      <c r="R190" s="246" t="str">
        <f t="shared" si="110"/>
        <v>일</v>
      </c>
      <c r="S190" s="246" t="str">
        <f t="shared" si="110"/>
        <v>월</v>
      </c>
      <c r="T190" s="246" t="str">
        <f t="shared" si="110"/>
        <v>화</v>
      </c>
      <c r="U190" s="246" t="str">
        <f t="shared" si="110"/>
        <v>수</v>
      </c>
      <c r="V190" s="246" t="str">
        <f t="shared" si="110"/>
        <v>목</v>
      </c>
      <c r="W190" s="246" t="str">
        <f t="shared" si="110"/>
        <v>금</v>
      </c>
      <c r="X190" s="246" t="str">
        <f t="shared" si="110"/>
        <v>토</v>
      </c>
      <c r="Y190" s="246" t="str">
        <f t="shared" si="110"/>
        <v>일</v>
      </c>
      <c r="Z190" s="246" t="str">
        <f t="shared" si="110"/>
        <v>월</v>
      </c>
      <c r="AA190" s="246" t="str">
        <f t="shared" si="110"/>
        <v>화</v>
      </c>
      <c r="AB190" s="246" t="str">
        <f t="shared" si="110"/>
        <v>수</v>
      </c>
      <c r="AC190" s="246" t="str">
        <f t="shared" si="110"/>
        <v>목</v>
      </c>
      <c r="AD190" s="246" t="str">
        <f t="shared" si="110"/>
        <v>금</v>
      </c>
      <c r="AE190" s="246" t="str">
        <f t="shared" si="110"/>
        <v>토</v>
      </c>
      <c r="AF190" s="246" t="str">
        <f t="shared" si="110"/>
        <v>일</v>
      </c>
      <c r="AG190" s="246" t="str">
        <f t="shared" si="110"/>
        <v>월</v>
      </c>
      <c r="AH190" s="246" t="str">
        <f t="shared" si="110"/>
        <v>화</v>
      </c>
      <c r="AI190" s="246" t="str">
        <f t="shared" si="110"/>
        <v>수</v>
      </c>
      <c r="AJ190" s="246" t="str">
        <f t="shared" si="110"/>
        <v>목</v>
      </c>
      <c r="AK190" s="246" t="str">
        <f t="shared" si="110"/>
        <v>금</v>
      </c>
      <c r="AL190" s="246" t="str">
        <f t="shared" si="110"/>
        <v>토</v>
      </c>
      <c r="AM190" s="246" t="str">
        <f t="shared" si="110"/>
        <v>일</v>
      </c>
      <c r="AN190" s="246" t="str">
        <f t="shared" si="110"/>
        <v>월</v>
      </c>
      <c r="AO190" s="246" t="str">
        <f t="shared" si="110"/>
        <v>화</v>
      </c>
      <c r="AP190" s="246" t="str">
        <f t="shared" si="110"/>
        <v>수</v>
      </c>
      <c r="AQ190" s="246" t="str">
        <f t="shared" si="110"/>
        <v>목</v>
      </c>
      <c r="AR190" s="246" t="str">
        <f t="shared" si="110"/>
        <v>금</v>
      </c>
      <c r="AS190" s="247" t="str">
        <f t="shared" si="110"/>
        <v>토</v>
      </c>
      <c r="BA190" s="228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</row>
    <row r="191" spans="8:76" ht="15" hidden="1" customHeight="1" x14ac:dyDescent="0.3">
      <c r="H191" s="31"/>
      <c r="I191" s="31"/>
      <c r="J191" s="31"/>
      <c r="K191" s="31"/>
      <c r="M191" s="227"/>
      <c r="N191" s="289" t="str">
        <f t="shared" si="110"/>
        <v>직원1</v>
      </c>
      <c r="O191" s="328">
        <f t="shared" ref="O191:O205" si="111">IF(OR($O$101=5,O$190="휴"),IF(O148&lt;=8,O148,8),0)</f>
        <v>0</v>
      </c>
      <c r="P191" s="329">
        <f t="shared" ref="P191:AS199" si="112">IF(P$190&lt;&gt;"휴",0,IF(P148&lt;=8,P148,8))</f>
        <v>0</v>
      </c>
      <c r="Q191" s="329">
        <f t="shared" si="112"/>
        <v>0</v>
      </c>
      <c r="R191" s="329">
        <f t="shared" si="112"/>
        <v>0</v>
      </c>
      <c r="S191" s="329">
        <f t="shared" si="112"/>
        <v>0</v>
      </c>
      <c r="T191" s="329">
        <f t="shared" si="112"/>
        <v>0</v>
      </c>
      <c r="U191" s="329">
        <f t="shared" si="112"/>
        <v>0</v>
      </c>
      <c r="V191" s="330">
        <f t="shared" si="112"/>
        <v>0</v>
      </c>
      <c r="W191" s="330">
        <f t="shared" si="112"/>
        <v>0</v>
      </c>
      <c r="X191" s="330">
        <f t="shared" si="112"/>
        <v>0</v>
      </c>
      <c r="Y191" s="330">
        <f t="shared" si="112"/>
        <v>0</v>
      </c>
      <c r="Z191" s="330">
        <f t="shared" si="112"/>
        <v>0</v>
      </c>
      <c r="AA191" s="330">
        <f t="shared" si="112"/>
        <v>0</v>
      </c>
      <c r="AB191" s="330">
        <f t="shared" si="112"/>
        <v>0</v>
      </c>
      <c r="AC191" s="330">
        <f t="shared" si="112"/>
        <v>0</v>
      </c>
      <c r="AD191" s="330">
        <f t="shared" si="112"/>
        <v>0</v>
      </c>
      <c r="AE191" s="330">
        <f t="shared" si="112"/>
        <v>0</v>
      </c>
      <c r="AF191" s="330">
        <f t="shared" si="112"/>
        <v>0</v>
      </c>
      <c r="AG191" s="330">
        <f t="shared" si="112"/>
        <v>0</v>
      </c>
      <c r="AH191" s="330">
        <f t="shared" si="112"/>
        <v>0</v>
      </c>
      <c r="AI191" s="330">
        <f t="shared" si="112"/>
        <v>0</v>
      </c>
      <c r="AJ191" s="330">
        <f t="shared" si="112"/>
        <v>0</v>
      </c>
      <c r="AK191" s="330">
        <f t="shared" si="112"/>
        <v>0</v>
      </c>
      <c r="AL191" s="330">
        <f t="shared" si="112"/>
        <v>0</v>
      </c>
      <c r="AM191" s="330">
        <f t="shared" si="112"/>
        <v>0</v>
      </c>
      <c r="AN191" s="330">
        <f t="shared" si="112"/>
        <v>0</v>
      </c>
      <c r="AO191" s="330">
        <f t="shared" si="112"/>
        <v>0</v>
      </c>
      <c r="AP191" s="330">
        <f t="shared" si="112"/>
        <v>0</v>
      </c>
      <c r="AQ191" s="330">
        <f t="shared" si="112"/>
        <v>0</v>
      </c>
      <c r="AR191" s="330">
        <f t="shared" si="112"/>
        <v>0</v>
      </c>
      <c r="AS191" s="331">
        <f t="shared" si="112"/>
        <v>0</v>
      </c>
      <c r="BA191" s="228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</row>
    <row r="192" spans="8:76" ht="15" hidden="1" customHeight="1" x14ac:dyDescent="0.3">
      <c r="H192" s="31"/>
      <c r="I192" s="31"/>
      <c r="J192" s="31"/>
      <c r="K192" s="31"/>
      <c r="M192" s="227"/>
      <c r="N192" s="296" t="str">
        <f t="shared" si="110"/>
        <v>직원2</v>
      </c>
      <c r="O192" s="332">
        <f t="shared" si="111"/>
        <v>0</v>
      </c>
      <c r="P192" s="333">
        <f t="shared" si="112"/>
        <v>0</v>
      </c>
      <c r="Q192" s="333">
        <f t="shared" si="112"/>
        <v>0</v>
      </c>
      <c r="R192" s="333">
        <f t="shared" si="112"/>
        <v>0</v>
      </c>
      <c r="S192" s="333">
        <f t="shared" si="112"/>
        <v>0</v>
      </c>
      <c r="T192" s="333">
        <f t="shared" si="112"/>
        <v>0</v>
      </c>
      <c r="U192" s="333">
        <f t="shared" si="112"/>
        <v>0</v>
      </c>
      <c r="V192" s="334">
        <f t="shared" si="112"/>
        <v>0</v>
      </c>
      <c r="W192" s="334">
        <f t="shared" si="112"/>
        <v>0</v>
      </c>
      <c r="X192" s="334">
        <f t="shared" si="112"/>
        <v>0</v>
      </c>
      <c r="Y192" s="334">
        <f t="shared" si="112"/>
        <v>0</v>
      </c>
      <c r="Z192" s="334">
        <f t="shared" si="112"/>
        <v>0</v>
      </c>
      <c r="AA192" s="334">
        <f t="shared" si="112"/>
        <v>0</v>
      </c>
      <c r="AB192" s="334">
        <f t="shared" si="112"/>
        <v>0</v>
      </c>
      <c r="AC192" s="334">
        <f t="shared" si="112"/>
        <v>0</v>
      </c>
      <c r="AD192" s="334">
        <f t="shared" si="112"/>
        <v>0</v>
      </c>
      <c r="AE192" s="334">
        <f t="shared" si="112"/>
        <v>0</v>
      </c>
      <c r="AF192" s="334">
        <f t="shared" si="112"/>
        <v>0</v>
      </c>
      <c r="AG192" s="334">
        <f t="shared" si="112"/>
        <v>0</v>
      </c>
      <c r="AH192" s="334">
        <f t="shared" si="112"/>
        <v>0</v>
      </c>
      <c r="AI192" s="334">
        <f t="shared" si="112"/>
        <v>0</v>
      </c>
      <c r="AJ192" s="334">
        <f t="shared" si="112"/>
        <v>0</v>
      </c>
      <c r="AK192" s="334">
        <f t="shared" si="112"/>
        <v>0</v>
      </c>
      <c r="AL192" s="334">
        <f t="shared" si="112"/>
        <v>0</v>
      </c>
      <c r="AM192" s="334">
        <f t="shared" si="112"/>
        <v>0</v>
      </c>
      <c r="AN192" s="334">
        <f t="shared" si="112"/>
        <v>0</v>
      </c>
      <c r="AO192" s="334">
        <f t="shared" si="112"/>
        <v>0</v>
      </c>
      <c r="AP192" s="334">
        <f t="shared" si="112"/>
        <v>0</v>
      </c>
      <c r="AQ192" s="334">
        <f t="shared" si="112"/>
        <v>0</v>
      </c>
      <c r="AR192" s="334">
        <f t="shared" si="112"/>
        <v>0</v>
      </c>
      <c r="AS192" s="335">
        <f t="shared" si="112"/>
        <v>0</v>
      </c>
      <c r="BA192" s="228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</row>
    <row r="193" spans="8:70" ht="15" hidden="1" customHeight="1" x14ac:dyDescent="0.3">
      <c r="H193" s="31"/>
      <c r="I193" s="31"/>
      <c r="J193" s="31"/>
      <c r="K193" s="31"/>
      <c r="M193" s="227"/>
      <c r="N193" s="296" t="str">
        <f t="shared" si="110"/>
        <v>직원3</v>
      </c>
      <c r="O193" s="332">
        <f t="shared" si="111"/>
        <v>0</v>
      </c>
      <c r="P193" s="333">
        <f t="shared" si="112"/>
        <v>0</v>
      </c>
      <c r="Q193" s="333">
        <f t="shared" si="112"/>
        <v>0</v>
      </c>
      <c r="R193" s="333">
        <f t="shared" si="112"/>
        <v>0</v>
      </c>
      <c r="S193" s="333">
        <f t="shared" si="112"/>
        <v>0</v>
      </c>
      <c r="T193" s="333">
        <f t="shared" si="112"/>
        <v>0</v>
      </c>
      <c r="U193" s="333">
        <f t="shared" si="112"/>
        <v>0</v>
      </c>
      <c r="V193" s="334">
        <f t="shared" si="112"/>
        <v>0</v>
      </c>
      <c r="W193" s="334">
        <f t="shared" si="112"/>
        <v>0</v>
      </c>
      <c r="X193" s="334">
        <f t="shared" si="112"/>
        <v>0</v>
      </c>
      <c r="Y193" s="334">
        <f t="shared" si="112"/>
        <v>0</v>
      </c>
      <c r="Z193" s="334">
        <f t="shared" si="112"/>
        <v>0</v>
      </c>
      <c r="AA193" s="334">
        <f t="shared" si="112"/>
        <v>0</v>
      </c>
      <c r="AB193" s="334">
        <f t="shared" si="112"/>
        <v>0</v>
      </c>
      <c r="AC193" s="334">
        <f t="shared" si="112"/>
        <v>0</v>
      </c>
      <c r="AD193" s="334">
        <f t="shared" si="112"/>
        <v>0</v>
      </c>
      <c r="AE193" s="334">
        <f t="shared" si="112"/>
        <v>0</v>
      </c>
      <c r="AF193" s="334">
        <f t="shared" si="112"/>
        <v>0</v>
      </c>
      <c r="AG193" s="334">
        <f t="shared" si="112"/>
        <v>0</v>
      </c>
      <c r="AH193" s="334">
        <f t="shared" si="112"/>
        <v>0</v>
      </c>
      <c r="AI193" s="334">
        <f t="shared" si="112"/>
        <v>0</v>
      </c>
      <c r="AJ193" s="334">
        <f t="shared" si="112"/>
        <v>0</v>
      </c>
      <c r="AK193" s="334">
        <f t="shared" si="112"/>
        <v>0</v>
      </c>
      <c r="AL193" s="334">
        <f t="shared" si="112"/>
        <v>0</v>
      </c>
      <c r="AM193" s="334">
        <f t="shared" si="112"/>
        <v>0</v>
      </c>
      <c r="AN193" s="334">
        <f t="shared" si="112"/>
        <v>0</v>
      </c>
      <c r="AO193" s="334">
        <f t="shared" si="112"/>
        <v>0</v>
      </c>
      <c r="AP193" s="334">
        <f t="shared" si="112"/>
        <v>0</v>
      </c>
      <c r="AQ193" s="334">
        <f t="shared" si="112"/>
        <v>0</v>
      </c>
      <c r="AR193" s="334">
        <f t="shared" si="112"/>
        <v>0</v>
      </c>
      <c r="AS193" s="335">
        <f t="shared" si="112"/>
        <v>0</v>
      </c>
      <c r="BA193" s="228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</row>
    <row r="194" spans="8:70" ht="15" hidden="1" customHeight="1" x14ac:dyDescent="0.3">
      <c r="H194" s="31"/>
      <c r="I194" s="31"/>
      <c r="J194" s="31"/>
      <c r="K194" s="31"/>
      <c r="M194" s="227"/>
      <c r="N194" s="296" t="str">
        <f t="shared" si="110"/>
        <v>직원4</v>
      </c>
      <c r="O194" s="332">
        <f t="shared" si="111"/>
        <v>0</v>
      </c>
      <c r="P194" s="333">
        <f t="shared" si="112"/>
        <v>0</v>
      </c>
      <c r="Q194" s="333">
        <f t="shared" si="112"/>
        <v>0</v>
      </c>
      <c r="R194" s="333">
        <f t="shared" si="112"/>
        <v>0</v>
      </c>
      <c r="S194" s="333">
        <f t="shared" si="112"/>
        <v>0</v>
      </c>
      <c r="T194" s="333">
        <f t="shared" si="112"/>
        <v>0</v>
      </c>
      <c r="U194" s="333">
        <f t="shared" si="112"/>
        <v>0</v>
      </c>
      <c r="V194" s="334">
        <f t="shared" si="112"/>
        <v>0</v>
      </c>
      <c r="W194" s="334">
        <f t="shared" si="112"/>
        <v>0</v>
      </c>
      <c r="X194" s="334">
        <f t="shared" si="112"/>
        <v>0</v>
      </c>
      <c r="Y194" s="334">
        <f t="shared" si="112"/>
        <v>0</v>
      </c>
      <c r="Z194" s="334">
        <f t="shared" si="112"/>
        <v>0</v>
      </c>
      <c r="AA194" s="334">
        <f t="shared" si="112"/>
        <v>0</v>
      </c>
      <c r="AB194" s="334">
        <f t="shared" si="112"/>
        <v>0</v>
      </c>
      <c r="AC194" s="334">
        <f t="shared" si="112"/>
        <v>0</v>
      </c>
      <c r="AD194" s="334">
        <f t="shared" si="112"/>
        <v>0</v>
      </c>
      <c r="AE194" s="334">
        <f t="shared" si="112"/>
        <v>0</v>
      </c>
      <c r="AF194" s="334">
        <f t="shared" si="112"/>
        <v>0</v>
      </c>
      <c r="AG194" s="334">
        <f t="shared" si="112"/>
        <v>0</v>
      </c>
      <c r="AH194" s="334">
        <f t="shared" si="112"/>
        <v>0</v>
      </c>
      <c r="AI194" s="334">
        <f t="shared" si="112"/>
        <v>0</v>
      </c>
      <c r="AJ194" s="334">
        <f t="shared" si="112"/>
        <v>0</v>
      </c>
      <c r="AK194" s="334">
        <f t="shared" si="112"/>
        <v>0</v>
      </c>
      <c r="AL194" s="334">
        <f t="shared" si="112"/>
        <v>0</v>
      </c>
      <c r="AM194" s="334">
        <f t="shared" si="112"/>
        <v>0</v>
      </c>
      <c r="AN194" s="334">
        <f t="shared" si="112"/>
        <v>0</v>
      </c>
      <c r="AO194" s="334">
        <f t="shared" si="112"/>
        <v>0</v>
      </c>
      <c r="AP194" s="334">
        <f t="shared" si="112"/>
        <v>0</v>
      </c>
      <c r="AQ194" s="334">
        <f t="shared" si="112"/>
        <v>0</v>
      </c>
      <c r="AR194" s="334">
        <f t="shared" si="112"/>
        <v>0</v>
      </c>
      <c r="AS194" s="335">
        <f t="shared" si="112"/>
        <v>0</v>
      </c>
      <c r="BA194" s="228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</row>
    <row r="195" spans="8:70" ht="15" hidden="1" customHeight="1" x14ac:dyDescent="0.3">
      <c r="H195" s="31"/>
      <c r="I195" s="31"/>
      <c r="J195" s="31"/>
      <c r="K195" s="31"/>
      <c r="M195" s="227"/>
      <c r="N195" s="296" t="str">
        <f t="shared" si="110"/>
        <v>직원5</v>
      </c>
      <c r="O195" s="332">
        <f t="shared" si="111"/>
        <v>0</v>
      </c>
      <c r="P195" s="333">
        <f t="shared" si="112"/>
        <v>0</v>
      </c>
      <c r="Q195" s="333">
        <f t="shared" si="112"/>
        <v>0</v>
      </c>
      <c r="R195" s="333">
        <f t="shared" si="112"/>
        <v>0</v>
      </c>
      <c r="S195" s="333">
        <f t="shared" si="112"/>
        <v>0</v>
      </c>
      <c r="T195" s="333">
        <f t="shared" si="112"/>
        <v>0</v>
      </c>
      <c r="U195" s="333">
        <f t="shared" si="112"/>
        <v>0</v>
      </c>
      <c r="V195" s="334">
        <f t="shared" si="112"/>
        <v>0</v>
      </c>
      <c r="W195" s="334">
        <f t="shared" si="112"/>
        <v>0</v>
      </c>
      <c r="X195" s="334">
        <f t="shared" si="112"/>
        <v>0</v>
      </c>
      <c r="Y195" s="334">
        <f t="shared" si="112"/>
        <v>0</v>
      </c>
      <c r="Z195" s="334">
        <f t="shared" si="112"/>
        <v>0</v>
      </c>
      <c r="AA195" s="334">
        <f t="shared" si="112"/>
        <v>0</v>
      </c>
      <c r="AB195" s="334">
        <f t="shared" si="112"/>
        <v>0</v>
      </c>
      <c r="AC195" s="334">
        <f t="shared" si="112"/>
        <v>0</v>
      </c>
      <c r="AD195" s="334">
        <f t="shared" si="112"/>
        <v>0</v>
      </c>
      <c r="AE195" s="334">
        <f t="shared" si="112"/>
        <v>0</v>
      </c>
      <c r="AF195" s="334">
        <f t="shared" si="112"/>
        <v>0</v>
      </c>
      <c r="AG195" s="334">
        <f t="shared" si="112"/>
        <v>0</v>
      </c>
      <c r="AH195" s="334">
        <f t="shared" si="112"/>
        <v>0</v>
      </c>
      <c r="AI195" s="334">
        <f t="shared" si="112"/>
        <v>0</v>
      </c>
      <c r="AJ195" s="334">
        <f t="shared" si="112"/>
        <v>0</v>
      </c>
      <c r="AK195" s="334">
        <f t="shared" si="112"/>
        <v>0</v>
      </c>
      <c r="AL195" s="334">
        <f t="shared" si="112"/>
        <v>0</v>
      </c>
      <c r="AM195" s="334">
        <f t="shared" si="112"/>
        <v>0</v>
      </c>
      <c r="AN195" s="334">
        <f t="shared" si="112"/>
        <v>0</v>
      </c>
      <c r="AO195" s="334">
        <f t="shared" si="112"/>
        <v>0</v>
      </c>
      <c r="AP195" s="334">
        <f t="shared" si="112"/>
        <v>0</v>
      </c>
      <c r="AQ195" s="334">
        <f t="shared" si="112"/>
        <v>0</v>
      </c>
      <c r="AR195" s="334">
        <f t="shared" si="112"/>
        <v>0</v>
      </c>
      <c r="AS195" s="335">
        <f t="shared" si="112"/>
        <v>0</v>
      </c>
      <c r="BA195" s="228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</row>
    <row r="196" spans="8:70" ht="15" hidden="1" customHeight="1" x14ac:dyDescent="0.3">
      <c r="H196" s="31"/>
      <c r="I196" s="31"/>
      <c r="J196" s="31"/>
      <c r="K196" s="31"/>
      <c r="M196" s="227"/>
      <c r="N196" s="296" t="str">
        <f t="shared" si="110"/>
        <v>직원6</v>
      </c>
      <c r="O196" s="332">
        <f t="shared" si="111"/>
        <v>0</v>
      </c>
      <c r="P196" s="333">
        <f t="shared" si="112"/>
        <v>0</v>
      </c>
      <c r="Q196" s="333">
        <f t="shared" si="112"/>
        <v>0</v>
      </c>
      <c r="R196" s="333">
        <f t="shared" si="112"/>
        <v>0</v>
      </c>
      <c r="S196" s="333">
        <f t="shared" si="112"/>
        <v>0</v>
      </c>
      <c r="T196" s="333">
        <f t="shared" si="112"/>
        <v>0</v>
      </c>
      <c r="U196" s="333">
        <f t="shared" si="112"/>
        <v>0</v>
      </c>
      <c r="V196" s="334">
        <f t="shared" si="112"/>
        <v>0</v>
      </c>
      <c r="W196" s="334">
        <f t="shared" si="112"/>
        <v>0</v>
      </c>
      <c r="X196" s="334">
        <f t="shared" si="112"/>
        <v>0</v>
      </c>
      <c r="Y196" s="334">
        <f t="shared" si="112"/>
        <v>0</v>
      </c>
      <c r="Z196" s="334">
        <f t="shared" si="112"/>
        <v>0</v>
      </c>
      <c r="AA196" s="334">
        <f t="shared" si="112"/>
        <v>0</v>
      </c>
      <c r="AB196" s="334">
        <f t="shared" si="112"/>
        <v>0</v>
      </c>
      <c r="AC196" s="334">
        <f t="shared" si="112"/>
        <v>0</v>
      </c>
      <c r="AD196" s="334">
        <f t="shared" si="112"/>
        <v>0</v>
      </c>
      <c r="AE196" s="334">
        <f t="shared" si="112"/>
        <v>0</v>
      </c>
      <c r="AF196" s="334">
        <f t="shared" si="112"/>
        <v>0</v>
      </c>
      <c r="AG196" s="334">
        <f t="shared" si="112"/>
        <v>0</v>
      </c>
      <c r="AH196" s="334">
        <f t="shared" si="112"/>
        <v>0</v>
      </c>
      <c r="AI196" s="334">
        <f t="shared" si="112"/>
        <v>0</v>
      </c>
      <c r="AJ196" s="334">
        <f t="shared" si="112"/>
        <v>0</v>
      </c>
      <c r="AK196" s="334">
        <f t="shared" si="112"/>
        <v>0</v>
      </c>
      <c r="AL196" s="334">
        <f t="shared" si="112"/>
        <v>0</v>
      </c>
      <c r="AM196" s="334">
        <f t="shared" si="112"/>
        <v>0</v>
      </c>
      <c r="AN196" s="334">
        <f t="shared" si="112"/>
        <v>0</v>
      </c>
      <c r="AO196" s="334">
        <f t="shared" si="112"/>
        <v>0</v>
      </c>
      <c r="AP196" s="334">
        <f t="shared" si="112"/>
        <v>0</v>
      </c>
      <c r="AQ196" s="334">
        <f t="shared" si="112"/>
        <v>0</v>
      </c>
      <c r="AR196" s="334">
        <f t="shared" si="112"/>
        <v>0</v>
      </c>
      <c r="AS196" s="335">
        <f t="shared" si="112"/>
        <v>0</v>
      </c>
      <c r="BA196" s="228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</row>
    <row r="197" spans="8:70" ht="15" hidden="1" customHeight="1" x14ac:dyDescent="0.3">
      <c r="H197" s="31"/>
      <c r="I197" s="31"/>
      <c r="J197" s="31"/>
      <c r="K197" s="31"/>
      <c r="M197" s="227"/>
      <c r="N197" s="296" t="str">
        <f t="shared" si="110"/>
        <v>직원7</v>
      </c>
      <c r="O197" s="332">
        <f t="shared" si="111"/>
        <v>0</v>
      </c>
      <c r="P197" s="333">
        <f t="shared" si="112"/>
        <v>0</v>
      </c>
      <c r="Q197" s="333">
        <f t="shared" si="112"/>
        <v>0</v>
      </c>
      <c r="R197" s="333">
        <f t="shared" si="112"/>
        <v>0</v>
      </c>
      <c r="S197" s="333">
        <f t="shared" si="112"/>
        <v>0</v>
      </c>
      <c r="T197" s="333">
        <f t="shared" si="112"/>
        <v>0</v>
      </c>
      <c r="U197" s="333">
        <f t="shared" si="112"/>
        <v>0</v>
      </c>
      <c r="V197" s="334">
        <f t="shared" si="112"/>
        <v>0</v>
      </c>
      <c r="W197" s="334">
        <f t="shared" si="112"/>
        <v>0</v>
      </c>
      <c r="X197" s="334">
        <f t="shared" si="112"/>
        <v>0</v>
      </c>
      <c r="Y197" s="334">
        <f t="shared" si="112"/>
        <v>0</v>
      </c>
      <c r="Z197" s="334">
        <f t="shared" si="112"/>
        <v>0</v>
      </c>
      <c r="AA197" s="334">
        <f t="shared" si="112"/>
        <v>0</v>
      </c>
      <c r="AB197" s="334">
        <f t="shared" si="112"/>
        <v>0</v>
      </c>
      <c r="AC197" s="334">
        <f t="shared" si="112"/>
        <v>0</v>
      </c>
      <c r="AD197" s="334">
        <f t="shared" si="112"/>
        <v>0</v>
      </c>
      <c r="AE197" s="334">
        <f t="shared" si="112"/>
        <v>0</v>
      </c>
      <c r="AF197" s="334">
        <f t="shared" si="112"/>
        <v>0</v>
      </c>
      <c r="AG197" s="334">
        <f t="shared" si="112"/>
        <v>0</v>
      </c>
      <c r="AH197" s="334">
        <f t="shared" si="112"/>
        <v>0</v>
      </c>
      <c r="AI197" s="334">
        <f t="shared" si="112"/>
        <v>0</v>
      </c>
      <c r="AJ197" s="334">
        <f t="shared" si="112"/>
        <v>0</v>
      </c>
      <c r="AK197" s="334">
        <f t="shared" si="112"/>
        <v>0</v>
      </c>
      <c r="AL197" s="334">
        <f t="shared" si="112"/>
        <v>0</v>
      </c>
      <c r="AM197" s="334">
        <f t="shared" si="112"/>
        <v>0</v>
      </c>
      <c r="AN197" s="334">
        <f t="shared" si="112"/>
        <v>0</v>
      </c>
      <c r="AO197" s="334">
        <f t="shared" si="112"/>
        <v>0</v>
      </c>
      <c r="AP197" s="334">
        <f t="shared" si="112"/>
        <v>0</v>
      </c>
      <c r="AQ197" s="334">
        <f t="shared" si="112"/>
        <v>0</v>
      </c>
      <c r="AR197" s="334">
        <f t="shared" si="112"/>
        <v>0</v>
      </c>
      <c r="AS197" s="335">
        <f t="shared" si="112"/>
        <v>0</v>
      </c>
      <c r="BA197" s="228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</row>
    <row r="198" spans="8:70" ht="15" hidden="1" customHeight="1" x14ac:dyDescent="0.3">
      <c r="H198" s="31"/>
      <c r="I198" s="31"/>
      <c r="J198" s="31"/>
      <c r="K198" s="31"/>
      <c r="M198" s="227"/>
      <c r="N198" s="296" t="str">
        <f t="shared" si="110"/>
        <v>직원8</v>
      </c>
      <c r="O198" s="332">
        <f t="shared" si="111"/>
        <v>0</v>
      </c>
      <c r="P198" s="333">
        <f t="shared" si="112"/>
        <v>0</v>
      </c>
      <c r="Q198" s="333">
        <f t="shared" si="112"/>
        <v>0</v>
      </c>
      <c r="R198" s="333">
        <f t="shared" si="112"/>
        <v>0</v>
      </c>
      <c r="S198" s="333">
        <f t="shared" si="112"/>
        <v>0</v>
      </c>
      <c r="T198" s="333">
        <f t="shared" si="112"/>
        <v>0</v>
      </c>
      <c r="U198" s="333">
        <f t="shared" si="112"/>
        <v>0</v>
      </c>
      <c r="V198" s="334">
        <f t="shared" si="112"/>
        <v>0</v>
      </c>
      <c r="W198" s="334">
        <f t="shared" si="112"/>
        <v>0</v>
      </c>
      <c r="X198" s="334">
        <f t="shared" si="112"/>
        <v>0</v>
      </c>
      <c r="Y198" s="334">
        <f t="shared" si="112"/>
        <v>0</v>
      </c>
      <c r="Z198" s="334">
        <f t="shared" si="112"/>
        <v>0</v>
      </c>
      <c r="AA198" s="334">
        <f t="shared" si="112"/>
        <v>0</v>
      </c>
      <c r="AB198" s="334">
        <f t="shared" si="112"/>
        <v>0</v>
      </c>
      <c r="AC198" s="334">
        <f t="shared" si="112"/>
        <v>0</v>
      </c>
      <c r="AD198" s="334">
        <f t="shared" si="112"/>
        <v>0</v>
      </c>
      <c r="AE198" s="334">
        <f t="shared" si="112"/>
        <v>0</v>
      </c>
      <c r="AF198" s="334">
        <f t="shared" si="112"/>
        <v>0</v>
      </c>
      <c r="AG198" s="334">
        <f t="shared" si="112"/>
        <v>0</v>
      </c>
      <c r="AH198" s="334">
        <f t="shared" si="112"/>
        <v>0</v>
      </c>
      <c r="AI198" s="334">
        <f t="shared" si="112"/>
        <v>0</v>
      </c>
      <c r="AJ198" s="334">
        <f t="shared" si="112"/>
        <v>0</v>
      </c>
      <c r="AK198" s="334">
        <f t="shared" si="112"/>
        <v>0</v>
      </c>
      <c r="AL198" s="334">
        <f t="shared" si="112"/>
        <v>0</v>
      </c>
      <c r="AM198" s="334">
        <f t="shared" si="112"/>
        <v>0</v>
      </c>
      <c r="AN198" s="334">
        <f t="shared" si="112"/>
        <v>0</v>
      </c>
      <c r="AO198" s="334">
        <f t="shared" si="112"/>
        <v>0</v>
      </c>
      <c r="AP198" s="334">
        <f t="shared" si="112"/>
        <v>0</v>
      </c>
      <c r="AQ198" s="334">
        <f t="shared" si="112"/>
        <v>0</v>
      </c>
      <c r="AR198" s="334">
        <f t="shared" si="112"/>
        <v>0</v>
      </c>
      <c r="AS198" s="335">
        <f t="shared" si="112"/>
        <v>0</v>
      </c>
      <c r="BA198" s="228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</row>
    <row r="199" spans="8:70" ht="15" hidden="1" customHeight="1" x14ac:dyDescent="0.3">
      <c r="H199" s="31"/>
      <c r="I199" s="31"/>
      <c r="J199" s="31"/>
      <c r="K199" s="31"/>
      <c r="M199" s="227"/>
      <c r="N199" s="296" t="str">
        <f t="shared" si="110"/>
        <v>직원9</v>
      </c>
      <c r="O199" s="332">
        <f t="shared" si="111"/>
        <v>0</v>
      </c>
      <c r="P199" s="333">
        <f t="shared" si="112"/>
        <v>0</v>
      </c>
      <c r="Q199" s="333">
        <f t="shared" si="112"/>
        <v>0</v>
      </c>
      <c r="R199" s="333">
        <f t="shared" si="112"/>
        <v>0</v>
      </c>
      <c r="S199" s="333">
        <f t="shared" si="112"/>
        <v>0</v>
      </c>
      <c r="T199" s="333">
        <f t="shared" si="112"/>
        <v>0</v>
      </c>
      <c r="U199" s="333">
        <f t="shared" si="112"/>
        <v>0</v>
      </c>
      <c r="V199" s="334">
        <f t="shared" si="112"/>
        <v>0</v>
      </c>
      <c r="W199" s="334">
        <f t="shared" si="112"/>
        <v>0</v>
      </c>
      <c r="X199" s="334">
        <f t="shared" si="112"/>
        <v>0</v>
      </c>
      <c r="Y199" s="334">
        <f t="shared" si="112"/>
        <v>0</v>
      </c>
      <c r="Z199" s="334">
        <f t="shared" si="112"/>
        <v>0</v>
      </c>
      <c r="AA199" s="334">
        <f t="shared" si="112"/>
        <v>0</v>
      </c>
      <c r="AB199" s="334">
        <f t="shared" si="112"/>
        <v>0</v>
      </c>
      <c r="AC199" s="334">
        <f t="shared" si="112"/>
        <v>0</v>
      </c>
      <c r="AD199" s="334">
        <f t="shared" si="112"/>
        <v>0</v>
      </c>
      <c r="AE199" s="334">
        <f t="shared" ref="AE199:AS199" si="113">IF(AE$190&lt;&gt;"휴",0,IF(AE156&lt;=8,AE156,8))</f>
        <v>0</v>
      </c>
      <c r="AF199" s="334">
        <f t="shared" si="113"/>
        <v>0</v>
      </c>
      <c r="AG199" s="334">
        <f t="shared" si="113"/>
        <v>0</v>
      </c>
      <c r="AH199" s="334">
        <f t="shared" si="113"/>
        <v>0</v>
      </c>
      <c r="AI199" s="334">
        <f t="shared" si="113"/>
        <v>0</v>
      </c>
      <c r="AJ199" s="334">
        <f t="shared" si="113"/>
        <v>0</v>
      </c>
      <c r="AK199" s="334">
        <f t="shared" si="113"/>
        <v>0</v>
      </c>
      <c r="AL199" s="334">
        <f t="shared" si="113"/>
        <v>0</v>
      </c>
      <c r="AM199" s="334">
        <f t="shared" si="113"/>
        <v>0</v>
      </c>
      <c r="AN199" s="334">
        <f t="shared" si="113"/>
        <v>0</v>
      </c>
      <c r="AO199" s="334">
        <f t="shared" si="113"/>
        <v>0</v>
      </c>
      <c r="AP199" s="334">
        <f t="shared" si="113"/>
        <v>0</v>
      </c>
      <c r="AQ199" s="334">
        <f t="shared" si="113"/>
        <v>0</v>
      </c>
      <c r="AR199" s="334">
        <f t="shared" si="113"/>
        <v>0</v>
      </c>
      <c r="AS199" s="335">
        <f t="shared" si="113"/>
        <v>0</v>
      </c>
      <c r="BA199" s="228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</row>
    <row r="200" spans="8:70" ht="15" hidden="1" customHeight="1" x14ac:dyDescent="0.3">
      <c r="H200" s="31"/>
      <c r="I200" s="31"/>
      <c r="J200" s="31"/>
      <c r="K200" s="31"/>
      <c r="M200" s="227"/>
      <c r="N200" s="296" t="str">
        <f t="shared" si="110"/>
        <v>직원10</v>
      </c>
      <c r="O200" s="332">
        <f t="shared" si="111"/>
        <v>0</v>
      </c>
      <c r="P200" s="333">
        <f t="shared" ref="P200:AS205" si="114">IF(P$190&lt;&gt;"휴",0,IF(P157&lt;=8,P157,8))</f>
        <v>0</v>
      </c>
      <c r="Q200" s="333">
        <f t="shared" si="114"/>
        <v>0</v>
      </c>
      <c r="R200" s="333">
        <f t="shared" si="114"/>
        <v>0</v>
      </c>
      <c r="S200" s="333">
        <f t="shared" si="114"/>
        <v>0</v>
      </c>
      <c r="T200" s="333">
        <f t="shared" si="114"/>
        <v>0</v>
      </c>
      <c r="U200" s="333">
        <f t="shared" si="114"/>
        <v>0</v>
      </c>
      <c r="V200" s="334">
        <f t="shared" si="114"/>
        <v>0</v>
      </c>
      <c r="W200" s="334">
        <f t="shared" si="114"/>
        <v>0</v>
      </c>
      <c r="X200" s="334">
        <f t="shared" si="114"/>
        <v>0</v>
      </c>
      <c r="Y200" s="334">
        <f t="shared" si="114"/>
        <v>0</v>
      </c>
      <c r="Z200" s="334">
        <f t="shared" si="114"/>
        <v>0</v>
      </c>
      <c r="AA200" s="334">
        <f t="shared" si="114"/>
        <v>0</v>
      </c>
      <c r="AB200" s="334">
        <f t="shared" si="114"/>
        <v>0</v>
      </c>
      <c r="AC200" s="334">
        <f t="shared" si="114"/>
        <v>0</v>
      </c>
      <c r="AD200" s="334">
        <f t="shared" si="114"/>
        <v>0</v>
      </c>
      <c r="AE200" s="334">
        <f t="shared" si="114"/>
        <v>0</v>
      </c>
      <c r="AF200" s="334">
        <f t="shared" si="114"/>
        <v>0</v>
      </c>
      <c r="AG200" s="334">
        <f t="shared" si="114"/>
        <v>0</v>
      </c>
      <c r="AH200" s="334">
        <f t="shared" si="114"/>
        <v>0</v>
      </c>
      <c r="AI200" s="334">
        <f t="shared" si="114"/>
        <v>0</v>
      </c>
      <c r="AJ200" s="334">
        <f t="shared" si="114"/>
        <v>0</v>
      </c>
      <c r="AK200" s="334">
        <f t="shared" si="114"/>
        <v>0</v>
      </c>
      <c r="AL200" s="334">
        <f t="shared" si="114"/>
        <v>0</v>
      </c>
      <c r="AM200" s="334">
        <f t="shared" si="114"/>
        <v>0</v>
      </c>
      <c r="AN200" s="334">
        <f t="shared" si="114"/>
        <v>0</v>
      </c>
      <c r="AO200" s="334">
        <f t="shared" si="114"/>
        <v>0</v>
      </c>
      <c r="AP200" s="334">
        <f t="shared" si="114"/>
        <v>0</v>
      </c>
      <c r="AQ200" s="334">
        <f t="shared" si="114"/>
        <v>0</v>
      </c>
      <c r="AR200" s="334">
        <f t="shared" si="114"/>
        <v>0</v>
      </c>
      <c r="AS200" s="335">
        <f t="shared" si="114"/>
        <v>0</v>
      </c>
      <c r="BA200" s="228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</row>
    <row r="201" spans="8:70" ht="15" hidden="1" customHeight="1" x14ac:dyDescent="0.3">
      <c r="H201" s="31"/>
      <c r="I201" s="31"/>
      <c r="J201" s="31"/>
      <c r="K201" s="31"/>
      <c r="M201" s="227"/>
      <c r="N201" s="296" t="str">
        <f t="shared" si="110"/>
        <v>직원11</v>
      </c>
      <c r="O201" s="332">
        <f t="shared" si="111"/>
        <v>0</v>
      </c>
      <c r="P201" s="333">
        <f t="shared" si="114"/>
        <v>0</v>
      </c>
      <c r="Q201" s="333">
        <f t="shared" si="114"/>
        <v>0</v>
      </c>
      <c r="R201" s="333">
        <f t="shared" si="114"/>
        <v>0</v>
      </c>
      <c r="S201" s="333">
        <f t="shared" si="114"/>
        <v>0</v>
      </c>
      <c r="T201" s="333">
        <f t="shared" si="114"/>
        <v>0</v>
      </c>
      <c r="U201" s="333">
        <f t="shared" si="114"/>
        <v>0</v>
      </c>
      <c r="V201" s="334">
        <f t="shared" si="114"/>
        <v>0</v>
      </c>
      <c r="W201" s="334">
        <f t="shared" si="114"/>
        <v>0</v>
      </c>
      <c r="X201" s="334">
        <f t="shared" si="114"/>
        <v>0</v>
      </c>
      <c r="Y201" s="334">
        <f t="shared" si="114"/>
        <v>0</v>
      </c>
      <c r="Z201" s="334">
        <f t="shared" si="114"/>
        <v>0</v>
      </c>
      <c r="AA201" s="334">
        <f t="shared" si="114"/>
        <v>0</v>
      </c>
      <c r="AB201" s="334">
        <f t="shared" si="114"/>
        <v>0</v>
      </c>
      <c r="AC201" s="334">
        <f t="shared" si="114"/>
        <v>0</v>
      </c>
      <c r="AD201" s="334">
        <f t="shared" si="114"/>
        <v>0</v>
      </c>
      <c r="AE201" s="334">
        <f t="shared" si="114"/>
        <v>0</v>
      </c>
      <c r="AF201" s="334">
        <f t="shared" si="114"/>
        <v>0</v>
      </c>
      <c r="AG201" s="334">
        <f t="shared" si="114"/>
        <v>0</v>
      </c>
      <c r="AH201" s="334">
        <f t="shared" si="114"/>
        <v>0</v>
      </c>
      <c r="AI201" s="334">
        <f t="shared" si="114"/>
        <v>0</v>
      </c>
      <c r="AJ201" s="334">
        <f t="shared" si="114"/>
        <v>0</v>
      </c>
      <c r="AK201" s="334">
        <f t="shared" si="114"/>
        <v>0</v>
      </c>
      <c r="AL201" s="334">
        <f t="shared" si="114"/>
        <v>0</v>
      </c>
      <c r="AM201" s="334">
        <f t="shared" si="114"/>
        <v>0</v>
      </c>
      <c r="AN201" s="334">
        <f t="shared" si="114"/>
        <v>0</v>
      </c>
      <c r="AO201" s="334">
        <f t="shared" si="114"/>
        <v>0</v>
      </c>
      <c r="AP201" s="334">
        <f t="shared" si="114"/>
        <v>0</v>
      </c>
      <c r="AQ201" s="334">
        <f t="shared" si="114"/>
        <v>0</v>
      </c>
      <c r="AR201" s="334">
        <f t="shared" si="114"/>
        <v>0</v>
      </c>
      <c r="AS201" s="335">
        <f t="shared" si="114"/>
        <v>0</v>
      </c>
      <c r="BA201" s="228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</row>
    <row r="202" spans="8:70" ht="15" hidden="1" customHeight="1" x14ac:dyDescent="0.3">
      <c r="H202" s="31"/>
      <c r="I202" s="31"/>
      <c r="J202" s="31"/>
      <c r="K202" s="31"/>
      <c r="M202" s="227"/>
      <c r="N202" s="296" t="str">
        <f t="shared" si="110"/>
        <v>직원12</v>
      </c>
      <c r="O202" s="332">
        <f t="shared" si="111"/>
        <v>0</v>
      </c>
      <c r="P202" s="333">
        <f t="shared" si="114"/>
        <v>0</v>
      </c>
      <c r="Q202" s="333">
        <f t="shared" si="114"/>
        <v>0</v>
      </c>
      <c r="R202" s="333">
        <f t="shared" si="114"/>
        <v>0</v>
      </c>
      <c r="S202" s="333">
        <f t="shared" si="114"/>
        <v>0</v>
      </c>
      <c r="T202" s="333">
        <f t="shared" si="114"/>
        <v>0</v>
      </c>
      <c r="U202" s="333">
        <f t="shared" si="114"/>
        <v>0</v>
      </c>
      <c r="V202" s="334">
        <f t="shared" si="114"/>
        <v>0</v>
      </c>
      <c r="W202" s="334">
        <f t="shared" si="114"/>
        <v>0</v>
      </c>
      <c r="X202" s="334">
        <f t="shared" si="114"/>
        <v>0</v>
      </c>
      <c r="Y202" s="334">
        <f t="shared" si="114"/>
        <v>0</v>
      </c>
      <c r="Z202" s="334">
        <f t="shared" si="114"/>
        <v>0</v>
      </c>
      <c r="AA202" s="334">
        <f t="shared" si="114"/>
        <v>0</v>
      </c>
      <c r="AB202" s="334">
        <f t="shared" si="114"/>
        <v>0</v>
      </c>
      <c r="AC202" s="334">
        <f t="shared" si="114"/>
        <v>0</v>
      </c>
      <c r="AD202" s="334">
        <f t="shared" si="114"/>
        <v>0</v>
      </c>
      <c r="AE202" s="334">
        <f t="shared" si="114"/>
        <v>0</v>
      </c>
      <c r="AF202" s="334">
        <f t="shared" si="114"/>
        <v>0</v>
      </c>
      <c r="AG202" s="334">
        <f t="shared" si="114"/>
        <v>0</v>
      </c>
      <c r="AH202" s="334">
        <f t="shared" si="114"/>
        <v>0</v>
      </c>
      <c r="AI202" s="334">
        <f t="shared" si="114"/>
        <v>0</v>
      </c>
      <c r="AJ202" s="334">
        <f t="shared" si="114"/>
        <v>0</v>
      </c>
      <c r="AK202" s="334">
        <f t="shared" si="114"/>
        <v>0</v>
      </c>
      <c r="AL202" s="334">
        <f t="shared" si="114"/>
        <v>0</v>
      </c>
      <c r="AM202" s="334">
        <f t="shared" si="114"/>
        <v>0</v>
      </c>
      <c r="AN202" s="334">
        <f t="shared" si="114"/>
        <v>0</v>
      </c>
      <c r="AO202" s="334">
        <f t="shared" si="114"/>
        <v>0</v>
      </c>
      <c r="AP202" s="334">
        <f t="shared" si="114"/>
        <v>0</v>
      </c>
      <c r="AQ202" s="334">
        <f t="shared" si="114"/>
        <v>0</v>
      </c>
      <c r="AR202" s="334">
        <f t="shared" si="114"/>
        <v>0</v>
      </c>
      <c r="AS202" s="335">
        <f t="shared" si="114"/>
        <v>0</v>
      </c>
      <c r="BA202" s="228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</row>
    <row r="203" spans="8:70" ht="15" hidden="1" customHeight="1" x14ac:dyDescent="0.3">
      <c r="H203" s="31"/>
      <c r="I203" s="31"/>
      <c r="J203" s="31"/>
      <c r="K203" s="31"/>
      <c r="M203" s="227"/>
      <c r="N203" s="296" t="str">
        <f t="shared" si="110"/>
        <v>직원13</v>
      </c>
      <c r="O203" s="332">
        <f t="shared" si="111"/>
        <v>0</v>
      </c>
      <c r="P203" s="333">
        <f t="shared" si="114"/>
        <v>0</v>
      </c>
      <c r="Q203" s="333">
        <f t="shared" si="114"/>
        <v>0</v>
      </c>
      <c r="R203" s="333">
        <f t="shared" si="114"/>
        <v>0</v>
      </c>
      <c r="S203" s="333">
        <f t="shared" si="114"/>
        <v>0</v>
      </c>
      <c r="T203" s="333">
        <f t="shared" si="114"/>
        <v>0</v>
      </c>
      <c r="U203" s="333">
        <f t="shared" si="114"/>
        <v>0</v>
      </c>
      <c r="V203" s="334">
        <f t="shared" si="114"/>
        <v>0</v>
      </c>
      <c r="W203" s="334">
        <f t="shared" si="114"/>
        <v>0</v>
      </c>
      <c r="X203" s="334">
        <f t="shared" si="114"/>
        <v>0</v>
      </c>
      <c r="Y203" s="334">
        <f t="shared" si="114"/>
        <v>0</v>
      </c>
      <c r="Z203" s="334">
        <f t="shared" si="114"/>
        <v>0</v>
      </c>
      <c r="AA203" s="334">
        <f t="shared" si="114"/>
        <v>0</v>
      </c>
      <c r="AB203" s="334">
        <f t="shared" si="114"/>
        <v>0</v>
      </c>
      <c r="AC203" s="334">
        <f t="shared" si="114"/>
        <v>0</v>
      </c>
      <c r="AD203" s="334">
        <f t="shared" si="114"/>
        <v>0</v>
      </c>
      <c r="AE203" s="334">
        <f t="shared" si="114"/>
        <v>0</v>
      </c>
      <c r="AF203" s="334">
        <f t="shared" si="114"/>
        <v>0</v>
      </c>
      <c r="AG203" s="334">
        <f t="shared" si="114"/>
        <v>0</v>
      </c>
      <c r="AH203" s="334">
        <f t="shared" si="114"/>
        <v>0</v>
      </c>
      <c r="AI203" s="334">
        <f t="shared" si="114"/>
        <v>0</v>
      </c>
      <c r="AJ203" s="334">
        <f t="shared" si="114"/>
        <v>0</v>
      </c>
      <c r="AK203" s="334">
        <f t="shared" si="114"/>
        <v>0</v>
      </c>
      <c r="AL203" s="334">
        <f t="shared" si="114"/>
        <v>0</v>
      </c>
      <c r="AM203" s="334">
        <f t="shared" si="114"/>
        <v>0</v>
      </c>
      <c r="AN203" s="334">
        <f t="shared" si="114"/>
        <v>0</v>
      </c>
      <c r="AO203" s="334">
        <f t="shared" si="114"/>
        <v>0</v>
      </c>
      <c r="AP203" s="334">
        <f t="shared" si="114"/>
        <v>0</v>
      </c>
      <c r="AQ203" s="334">
        <f t="shared" si="114"/>
        <v>0</v>
      </c>
      <c r="AR203" s="334">
        <f t="shared" si="114"/>
        <v>0</v>
      </c>
      <c r="AS203" s="335">
        <f t="shared" si="114"/>
        <v>0</v>
      </c>
      <c r="BA203" s="228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</row>
    <row r="204" spans="8:70" ht="15" hidden="1" customHeight="1" x14ac:dyDescent="0.3">
      <c r="H204" s="31"/>
      <c r="I204" s="31"/>
      <c r="J204" s="31"/>
      <c r="K204" s="31"/>
      <c r="M204" s="227"/>
      <c r="N204" s="296" t="str">
        <f t="shared" si="110"/>
        <v>직원14</v>
      </c>
      <c r="O204" s="332">
        <f t="shared" si="111"/>
        <v>0</v>
      </c>
      <c r="P204" s="333">
        <f t="shared" si="114"/>
        <v>0</v>
      </c>
      <c r="Q204" s="333">
        <f t="shared" si="114"/>
        <v>0</v>
      </c>
      <c r="R204" s="333">
        <f t="shared" si="114"/>
        <v>0</v>
      </c>
      <c r="S204" s="333">
        <f t="shared" si="114"/>
        <v>0</v>
      </c>
      <c r="T204" s="333">
        <f t="shared" si="114"/>
        <v>0</v>
      </c>
      <c r="U204" s="333">
        <f t="shared" si="114"/>
        <v>0</v>
      </c>
      <c r="V204" s="334">
        <f t="shared" si="114"/>
        <v>0</v>
      </c>
      <c r="W204" s="334">
        <f t="shared" si="114"/>
        <v>0</v>
      </c>
      <c r="X204" s="334">
        <f t="shared" si="114"/>
        <v>0</v>
      </c>
      <c r="Y204" s="334">
        <f t="shared" si="114"/>
        <v>0</v>
      </c>
      <c r="Z204" s="334">
        <f t="shared" si="114"/>
        <v>0</v>
      </c>
      <c r="AA204" s="334">
        <f t="shared" si="114"/>
        <v>0</v>
      </c>
      <c r="AB204" s="334">
        <f t="shared" si="114"/>
        <v>0</v>
      </c>
      <c r="AC204" s="334">
        <f t="shared" si="114"/>
        <v>0</v>
      </c>
      <c r="AD204" s="334">
        <f t="shared" si="114"/>
        <v>0</v>
      </c>
      <c r="AE204" s="334">
        <f t="shared" si="114"/>
        <v>0</v>
      </c>
      <c r="AF204" s="334">
        <f t="shared" si="114"/>
        <v>0</v>
      </c>
      <c r="AG204" s="334">
        <f t="shared" si="114"/>
        <v>0</v>
      </c>
      <c r="AH204" s="334">
        <f t="shared" si="114"/>
        <v>0</v>
      </c>
      <c r="AI204" s="334">
        <f t="shared" si="114"/>
        <v>0</v>
      </c>
      <c r="AJ204" s="334">
        <f t="shared" si="114"/>
        <v>0</v>
      </c>
      <c r="AK204" s="334">
        <f t="shared" si="114"/>
        <v>0</v>
      </c>
      <c r="AL204" s="334">
        <f t="shared" si="114"/>
        <v>0</v>
      </c>
      <c r="AM204" s="334">
        <f t="shared" si="114"/>
        <v>0</v>
      </c>
      <c r="AN204" s="334">
        <f t="shared" si="114"/>
        <v>0</v>
      </c>
      <c r="AO204" s="334">
        <f t="shared" si="114"/>
        <v>0</v>
      </c>
      <c r="AP204" s="334">
        <f t="shared" si="114"/>
        <v>0</v>
      </c>
      <c r="AQ204" s="334">
        <f t="shared" si="114"/>
        <v>0</v>
      </c>
      <c r="AR204" s="334">
        <f t="shared" si="114"/>
        <v>0</v>
      </c>
      <c r="AS204" s="335">
        <f t="shared" si="114"/>
        <v>0</v>
      </c>
      <c r="BA204" s="228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</row>
    <row r="205" spans="8:70" ht="15" hidden="1" customHeight="1" x14ac:dyDescent="0.3">
      <c r="H205" s="31"/>
      <c r="I205" s="31"/>
      <c r="J205" s="31"/>
      <c r="K205" s="31"/>
      <c r="M205" s="227"/>
      <c r="N205" s="305" t="str">
        <f t="shared" ref="N205" si="115">N162</f>
        <v>직원15</v>
      </c>
      <c r="O205" s="342">
        <f t="shared" si="111"/>
        <v>0</v>
      </c>
      <c r="P205" s="343">
        <f t="shared" si="114"/>
        <v>0</v>
      </c>
      <c r="Q205" s="343">
        <f t="shared" si="114"/>
        <v>0</v>
      </c>
      <c r="R205" s="343">
        <f t="shared" si="114"/>
        <v>0</v>
      </c>
      <c r="S205" s="343">
        <f t="shared" si="114"/>
        <v>0</v>
      </c>
      <c r="T205" s="343">
        <f t="shared" si="114"/>
        <v>0</v>
      </c>
      <c r="U205" s="343">
        <f t="shared" si="114"/>
        <v>0</v>
      </c>
      <c r="V205" s="344">
        <f t="shared" si="114"/>
        <v>0</v>
      </c>
      <c r="W205" s="344">
        <f t="shared" si="114"/>
        <v>0</v>
      </c>
      <c r="X205" s="344">
        <f t="shared" si="114"/>
        <v>0</v>
      </c>
      <c r="Y205" s="344">
        <f t="shared" si="114"/>
        <v>0</v>
      </c>
      <c r="Z205" s="344">
        <f t="shared" si="114"/>
        <v>0</v>
      </c>
      <c r="AA205" s="344">
        <f t="shared" si="114"/>
        <v>0</v>
      </c>
      <c r="AB205" s="344">
        <f t="shared" si="114"/>
        <v>0</v>
      </c>
      <c r="AC205" s="344">
        <f t="shared" si="114"/>
        <v>0</v>
      </c>
      <c r="AD205" s="344">
        <f t="shared" si="114"/>
        <v>0</v>
      </c>
      <c r="AE205" s="344">
        <f t="shared" si="114"/>
        <v>0</v>
      </c>
      <c r="AF205" s="344">
        <f t="shared" si="114"/>
        <v>0</v>
      </c>
      <c r="AG205" s="344">
        <f t="shared" si="114"/>
        <v>0</v>
      </c>
      <c r="AH205" s="344">
        <f t="shared" si="114"/>
        <v>0</v>
      </c>
      <c r="AI205" s="344">
        <f t="shared" si="114"/>
        <v>0</v>
      </c>
      <c r="AJ205" s="344">
        <f t="shared" si="114"/>
        <v>0</v>
      </c>
      <c r="AK205" s="344">
        <f t="shared" si="114"/>
        <v>0</v>
      </c>
      <c r="AL205" s="344">
        <f t="shared" si="114"/>
        <v>0</v>
      </c>
      <c r="AM205" s="344">
        <f t="shared" si="114"/>
        <v>0</v>
      </c>
      <c r="AN205" s="344">
        <f t="shared" si="114"/>
        <v>0</v>
      </c>
      <c r="AO205" s="344">
        <f t="shared" si="114"/>
        <v>0</v>
      </c>
      <c r="AP205" s="344">
        <f t="shared" si="114"/>
        <v>0</v>
      </c>
      <c r="AQ205" s="344">
        <f t="shared" si="114"/>
        <v>0</v>
      </c>
      <c r="AR205" s="344">
        <f t="shared" si="114"/>
        <v>0</v>
      </c>
      <c r="AS205" s="345">
        <f t="shared" si="114"/>
        <v>0</v>
      </c>
      <c r="BA205" s="228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</row>
    <row r="206" spans="8:70" ht="15" hidden="1" customHeight="1" x14ac:dyDescent="0.3">
      <c r="H206" s="31"/>
      <c r="I206" s="31"/>
      <c r="J206" s="31"/>
      <c r="K206" s="31"/>
      <c r="M206" s="227"/>
      <c r="N206" s="2"/>
      <c r="O206" s="2"/>
      <c r="P206" s="2"/>
      <c r="Q206" s="2"/>
      <c r="R206" s="2"/>
      <c r="S206" s="2"/>
      <c r="T206" s="2"/>
      <c r="U206" s="2"/>
      <c r="V206" s="2"/>
      <c r="W206" s="2"/>
      <c r="BA206" s="228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</row>
    <row r="207" spans="8:70" ht="15" hidden="1" customHeight="1" x14ac:dyDescent="0.3">
      <c r="H207" s="31"/>
      <c r="I207" s="31"/>
      <c r="J207" s="31"/>
      <c r="K207" s="31"/>
      <c r="M207" s="227"/>
      <c r="N207" s="2"/>
      <c r="O207" s="2"/>
      <c r="P207" s="2"/>
      <c r="Q207" s="2"/>
      <c r="R207" s="2"/>
      <c r="S207" s="2"/>
      <c r="T207" s="2"/>
      <c r="U207" s="2"/>
      <c r="V207" s="2"/>
      <c r="W207" s="2"/>
      <c r="BA207" s="228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</row>
    <row r="208" spans="8:70" ht="15" hidden="1" customHeight="1" x14ac:dyDescent="0.3">
      <c r="H208" s="31"/>
      <c r="I208" s="31"/>
      <c r="J208" s="31"/>
      <c r="K208" s="31"/>
      <c r="M208" s="227"/>
      <c r="N208" s="199" t="s">
        <v>319</v>
      </c>
      <c r="O208" s="2"/>
      <c r="P208" s="2"/>
      <c r="Q208" s="2"/>
      <c r="R208" s="2"/>
      <c r="S208" s="2"/>
      <c r="T208" s="2"/>
      <c r="U208" s="2"/>
      <c r="V208" s="2"/>
      <c r="W208" s="2"/>
      <c r="BA208" s="228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</row>
    <row r="209" spans="8:70" ht="15" hidden="1" customHeight="1" x14ac:dyDescent="0.3">
      <c r="H209" s="31"/>
      <c r="I209" s="31"/>
      <c r="J209" s="31"/>
      <c r="K209" s="31"/>
      <c r="M209" s="227"/>
      <c r="N209" s="2"/>
      <c r="O209" s="2"/>
      <c r="P209" s="2"/>
      <c r="Q209" s="2"/>
      <c r="R209" s="2"/>
      <c r="S209" s="2"/>
      <c r="T209" s="2"/>
      <c r="U209" s="2"/>
      <c r="V209" s="2"/>
      <c r="W209" s="2"/>
      <c r="BA209" s="228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</row>
    <row r="210" spans="8:70" ht="15" hidden="1" customHeight="1" x14ac:dyDescent="0.3">
      <c r="H210" s="31"/>
      <c r="I210" s="31"/>
      <c r="J210" s="31"/>
      <c r="K210" s="31"/>
      <c r="M210" s="227"/>
      <c r="N210" s="239" t="str">
        <f t="shared" ref="N210:AS225" si="116">N189</f>
        <v>날짜</v>
      </c>
      <c r="O210" s="274">
        <f t="shared" si="116"/>
        <v>44378</v>
      </c>
      <c r="P210" s="275">
        <f t="shared" si="116"/>
        <v>44379</v>
      </c>
      <c r="Q210" s="275">
        <f t="shared" si="116"/>
        <v>44380</v>
      </c>
      <c r="R210" s="275">
        <f t="shared" si="116"/>
        <v>44381</v>
      </c>
      <c r="S210" s="275">
        <f t="shared" si="116"/>
        <v>44382</v>
      </c>
      <c r="T210" s="275">
        <f t="shared" si="116"/>
        <v>44383</v>
      </c>
      <c r="U210" s="275">
        <f t="shared" si="116"/>
        <v>44384</v>
      </c>
      <c r="V210" s="275">
        <f t="shared" si="116"/>
        <v>44385</v>
      </c>
      <c r="W210" s="275">
        <f t="shared" si="116"/>
        <v>44386</v>
      </c>
      <c r="X210" s="275">
        <f t="shared" si="116"/>
        <v>44387</v>
      </c>
      <c r="Y210" s="275">
        <f t="shared" si="116"/>
        <v>44388</v>
      </c>
      <c r="Z210" s="275">
        <f t="shared" si="116"/>
        <v>44389</v>
      </c>
      <c r="AA210" s="275">
        <f t="shared" si="116"/>
        <v>44390</v>
      </c>
      <c r="AB210" s="275">
        <f t="shared" si="116"/>
        <v>44391</v>
      </c>
      <c r="AC210" s="275">
        <f t="shared" si="116"/>
        <v>44392</v>
      </c>
      <c r="AD210" s="275">
        <f t="shared" si="116"/>
        <v>44393</v>
      </c>
      <c r="AE210" s="275">
        <f t="shared" si="116"/>
        <v>44394</v>
      </c>
      <c r="AF210" s="275">
        <f t="shared" si="116"/>
        <v>44395</v>
      </c>
      <c r="AG210" s="275">
        <f t="shared" si="116"/>
        <v>44396</v>
      </c>
      <c r="AH210" s="275">
        <f t="shared" si="116"/>
        <v>44397</v>
      </c>
      <c r="AI210" s="275">
        <f t="shared" si="116"/>
        <v>44398</v>
      </c>
      <c r="AJ210" s="275">
        <f t="shared" si="116"/>
        <v>44399</v>
      </c>
      <c r="AK210" s="275">
        <f t="shared" si="116"/>
        <v>44400</v>
      </c>
      <c r="AL210" s="275">
        <f t="shared" si="116"/>
        <v>44401</v>
      </c>
      <c r="AM210" s="275">
        <f t="shared" si="116"/>
        <v>44402</v>
      </c>
      <c r="AN210" s="275">
        <f t="shared" si="116"/>
        <v>44403</v>
      </c>
      <c r="AO210" s="275">
        <f t="shared" si="116"/>
        <v>44404</v>
      </c>
      <c r="AP210" s="275">
        <f t="shared" si="116"/>
        <v>44405</v>
      </c>
      <c r="AQ210" s="275">
        <f t="shared" si="116"/>
        <v>44406</v>
      </c>
      <c r="AR210" s="275">
        <f t="shared" si="116"/>
        <v>44407</v>
      </c>
      <c r="AS210" s="276">
        <f t="shared" si="116"/>
        <v>44408</v>
      </c>
      <c r="BA210" s="228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</row>
    <row r="211" spans="8:70" ht="15" hidden="1" customHeight="1" x14ac:dyDescent="0.3">
      <c r="H211" s="31"/>
      <c r="I211" s="31"/>
      <c r="J211" s="31"/>
      <c r="K211" s="31"/>
      <c r="M211" s="227"/>
      <c r="N211" s="244" t="str">
        <f t="shared" si="116"/>
        <v>요일</v>
      </c>
      <c r="O211" s="245" t="str">
        <f t="shared" si="116"/>
        <v>목</v>
      </c>
      <c r="P211" s="246" t="str">
        <f t="shared" si="116"/>
        <v>금</v>
      </c>
      <c r="Q211" s="246" t="str">
        <f t="shared" si="116"/>
        <v>토</v>
      </c>
      <c r="R211" s="246" t="str">
        <f t="shared" si="116"/>
        <v>일</v>
      </c>
      <c r="S211" s="246" t="str">
        <f t="shared" si="116"/>
        <v>월</v>
      </c>
      <c r="T211" s="246" t="str">
        <f t="shared" si="116"/>
        <v>화</v>
      </c>
      <c r="U211" s="246" t="str">
        <f t="shared" si="116"/>
        <v>수</v>
      </c>
      <c r="V211" s="246" t="str">
        <f t="shared" si="116"/>
        <v>목</v>
      </c>
      <c r="W211" s="246" t="str">
        <f t="shared" si="116"/>
        <v>금</v>
      </c>
      <c r="X211" s="246" t="str">
        <f t="shared" si="116"/>
        <v>토</v>
      </c>
      <c r="Y211" s="246" t="str">
        <f t="shared" si="116"/>
        <v>일</v>
      </c>
      <c r="Z211" s="246" t="str">
        <f t="shared" si="116"/>
        <v>월</v>
      </c>
      <c r="AA211" s="246" t="str">
        <f t="shared" si="116"/>
        <v>화</v>
      </c>
      <c r="AB211" s="246" t="str">
        <f t="shared" si="116"/>
        <v>수</v>
      </c>
      <c r="AC211" s="246" t="str">
        <f t="shared" si="116"/>
        <v>목</v>
      </c>
      <c r="AD211" s="246" t="str">
        <f t="shared" si="116"/>
        <v>금</v>
      </c>
      <c r="AE211" s="246" t="str">
        <f t="shared" si="116"/>
        <v>토</v>
      </c>
      <c r="AF211" s="246" t="str">
        <f t="shared" si="116"/>
        <v>일</v>
      </c>
      <c r="AG211" s="246" t="str">
        <f t="shared" si="116"/>
        <v>월</v>
      </c>
      <c r="AH211" s="246" t="str">
        <f t="shared" si="116"/>
        <v>화</v>
      </c>
      <c r="AI211" s="246" t="str">
        <f t="shared" si="116"/>
        <v>수</v>
      </c>
      <c r="AJ211" s="246" t="str">
        <f t="shared" si="116"/>
        <v>목</v>
      </c>
      <c r="AK211" s="246" t="str">
        <f t="shared" si="116"/>
        <v>금</v>
      </c>
      <c r="AL211" s="246" t="str">
        <f t="shared" si="116"/>
        <v>토</v>
      </c>
      <c r="AM211" s="246" t="str">
        <f t="shared" si="116"/>
        <v>일</v>
      </c>
      <c r="AN211" s="246" t="str">
        <f t="shared" si="116"/>
        <v>월</v>
      </c>
      <c r="AO211" s="246" t="str">
        <f t="shared" si="116"/>
        <v>화</v>
      </c>
      <c r="AP211" s="246" t="str">
        <f t="shared" si="116"/>
        <v>수</v>
      </c>
      <c r="AQ211" s="246" t="str">
        <f t="shared" si="116"/>
        <v>목</v>
      </c>
      <c r="AR211" s="246" t="str">
        <f t="shared" si="116"/>
        <v>금</v>
      </c>
      <c r="AS211" s="247" t="str">
        <f t="shared" si="116"/>
        <v>토</v>
      </c>
      <c r="BA211" s="228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</row>
    <row r="212" spans="8:70" ht="15" hidden="1" customHeight="1" x14ac:dyDescent="0.3">
      <c r="H212" s="31"/>
      <c r="I212" s="31"/>
      <c r="J212" s="31"/>
      <c r="K212" s="31"/>
      <c r="M212" s="227"/>
      <c r="N212" s="289" t="str">
        <f t="shared" si="116"/>
        <v>직원1</v>
      </c>
      <c r="O212" s="328">
        <f t="shared" ref="O212:O226" si="117">IF(OR($O$101=5,O$211="휴"),IF(O148&gt;8,O148-8,0),0)</f>
        <v>0</v>
      </c>
      <c r="P212" s="329">
        <f t="shared" ref="P212:AS220" si="118">IF(P$211&lt;&gt;"휴",0,IF(P148&gt;8,P148-8,0))</f>
        <v>0</v>
      </c>
      <c r="Q212" s="329">
        <f t="shared" si="118"/>
        <v>0</v>
      </c>
      <c r="R212" s="329">
        <f t="shared" si="118"/>
        <v>0</v>
      </c>
      <c r="S212" s="329">
        <f t="shared" si="118"/>
        <v>0</v>
      </c>
      <c r="T212" s="329">
        <f t="shared" si="118"/>
        <v>0</v>
      </c>
      <c r="U212" s="329">
        <f t="shared" si="118"/>
        <v>0</v>
      </c>
      <c r="V212" s="330">
        <f t="shared" si="118"/>
        <v>0</v>
      </c>
      <c r="W212" s="330">
        <f t="shared" si="118"/>
        <v>0</v>
      </c>
      <c r="X212" s="330">
        <f t="shared" si="118"/>
        <v>0</v>
      </c>
      <c r="Y212" s="330">
        <f t="shared" si="118"/>
        <v>0</v>
      </c>
      <c r="Z212" s="330">
        <f t="shared" si="118"/>
        <v>0</v>
      </c>
      <c r="AA212" s="330">
        <f t="shared" si="118"/>
        <v>0</v>
      </c>
      <c r="AB212" s="330">
        <f t="shared" si="118"/>
        <v>0</v>
      </c>
      <c r="AC212" s="330">
        <f t="shared" si="118"/>
        <v>0</v>
      </c>
      <c r="AD212" s="330">
        <f t="shared" si="118"/>
        <v>0</v>
      </c>
      <c r="AE212" s="330">
        <f t="shared" si="118"/>
        <v>0</v>
      </c>
      <c r="AF212" s="330">
        <f t="shared" si="118"/>
        <v>0</v>
      </c>
      <c r="AG212" s="330">
        <f t="shared" si="118"/>
        <v>0</v>
      </c>
      <c r="AH212" s="330">
        <f t="shared" si="118"/>
        <v>0</v>
      </c>
      <c r="AI212" s="330">
        <f t="shared" si="118"/>
        <v>0</v>
      </c>
      <c r="AJ212" s="330">
        <f t="shared" si="118"/>
        <v>0</v>
      </c>
      <c r="AK212" s="330">
        <f t="shared" si="118"/>
        <v>0</v>
      </c>
      <c r="AL212" s="330">
        <f t="shared" si="118"/>
        <v>0</v>
      </c>
      <c r="AM212" s="330">
        <f t="shared" si="118"/>
        <v>0</v>
      </c>
      <c r="AN212" s="330">
        <f t="shared" si="118"/>
        <v>0</v>
      </c>
      <c r="AO212" s="330">
        <f t="shared" si="118"/>
        <v>0</v>
      </c>
      <c r="AP212" s="330">
        <f t="shared" si="118"/>
        <v>0</v>
      </c>
      <c r="AQ212" s="330">
        <f t="shared" si="118"/>
        <v>0</v>
      </c>
      <c r="AR212" s="330">
        <f t="shared" si="118"/>
        <v>0</v>
      </c>
      <c r="AS212" s="331">
        <f t="shared" si="118"/>
        <v>0</v>
      </c>
      <c r="BA212" s="228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</row>
    <row r="213" spans="8:70" ht="15" hidden="1" customHeight="1" x14ac:dyDescent="0.3">
      <c r="H213" s="31"/>
      <c r="I213" s="31"/>
      <c r="J213" s="31"/>
      <c r="K213" s="31"/>
      <c r="M213" s="227"/>
      <c r="N213" s="296" t="str">
        <f t="shared" si="116"/>
        <v>직원2</v>
      </c>
      <c r="O213" s="332">
        <f t="shared" si="117"/>
        <v>0</v>
      </c>
      <c r="P213" s="333">
        <f t="shared" si="118"/>
        <v>0</v>
      </c>
      <c r="Q213" s="333">
        <f t="shared" si="118"/>
        <v>0</v>
      </c>
      <c r="R213" s="333">
        <f t="shared" si="118"/>
        <v>0</v>
      </c>
      <c r="S213" s="333">
        <f t="shared" si="118"/>
        <v>0</v>
      </c>
      <c r="T213" s="333">
        <f t="shared" si="118"/>
        <v>0</v>
      </c>
      <c r="U213" s="333">
        <f t="shared" si="118"/>
        <v>0</v>
      </c>
      <c r="V213" s="334">
        <f t="shared" si="118"/>
        <v>0</v>
      </c>
      <c r="W213" s="334">
        <f t="shared" si="118"/>
        <v>0</v>
      </c>
      <c r="X213" s="334">
        <f t="shared" si="118"/>
        <v>0</v>
      </c>
      <c r="Y213" s="334">
        <f t="shared" si="118"/>
        <v>0</v>
      </c>
      <c r="Z213" s="334">
        <f t="shared" si="118"/>
        <v>0</v>
      </c>
      <c r="AA213" s="334">
        <f t="shared" si="118"/>
        <v>0</v>
      </c>
      <c r="AB213" s="334">
        <f t="shared" si="118"/>
        <v>0</v>
      </c>
      <c r="AC213" s="334">
        <f t="shared" si="118"/>
        <v>0</v>
      </c>
      <c r="AD213" s="334">
        <f t="shared" si="118"/>
        <v>0</v>
      </c>
      <c r="AE213" s="334">
        <f t="shared" si="118"/>
        <v>0</v>
      </c>
      <c r="AF213" s="334">
        <f t="shared" si="118"/>
        <v>0</v>
      </c>
      <c r="AG213" s="334">
        <f t="shared" si="118"/>
        <v>0</v>
      </c>
      <c r="AH213" s="334">
        <f t="shared" si="118"/>
        <v>0</v>
      </c>
      <c r="AI213" s="334">
        <f t="shared" si="118"/>
        <v>0</v>
      </c>
      <c r="AJ213" s="334">
        <f t="shared" si="118"/>
        <v>0</v>
      </c>
      <c r="AK213" s="334">
        <f t="shared" si="118"/>
        <v>0</v>
      </c>
      <c r="AL213" s="334">
        <f t="shared" si="118"/>
        <v>0</v>
      </c>
      <c r="AM213" s="334">
        <f t="shared" si="118"/>
        <v>0</v>
      </c>
      <c r="AN213" s="334">
        <f t="shared" si="118"/>
        <v>0</v>
      </c>
      <c r="AO213" s="334">
        <f t="shared" si="118"/>
        <v>0</v>
      </c>
      <c r="AP213" s="334">
        <f t="shared" si="118"/>
        <v>0</v>
      </c>
      <c r="AQ213" s="334">
        <f t="shared" si="118"/>
        <v>0</v>
      </c>
      <c r="AR213" s="334">
        <f t="shared" si="118"/>
        <v>0</v>
      </c>
      <c r="AS213" s="335">
        <f t="shared" si="118"/>
        <v>0</v>
      </c>
      <c r="BA213" s="228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</row>
    <row r="214" spans="8:70" ht="15" hidden="1" customHeight="1" x14ac:dyDescent="0.3">
      <c r="H214" s="31"/>
      <c r="I214" s="31"/>
      <c r="J214" s="31"/>
      <c r="K214" s="31"/>
      <c r="M214" s="227"/>
      <c r="N214" s="296" t="str">
        <f t="shared" si="116"/>
        <v>직원3</v>
      </c>
      <c r="O214" s="332">
        <f t="shared" si="117"/>
        <v>0</v>
      </c>
      <c r="P214" s="333">
        <f t="shared" si="118"/>
        <v>0</v>
      </c>
      <c r="Q214" s="333">
        <f t="shared" si="118"/>
        <v>0</v>
      </c>
      <c r="R214" s="333">
        <f t="shared" si="118"/>
        <v>0</v>
      </c>
      <c r="S214" s="333">
        <f t="shared" si="118"/>
        <v>0</v>
      </c>
      <c r="T214" s="333">
        <f t="shared" si="118"/>
        <v>0</v>
      </c>
      <c r="U214" s="333">
        <f t="shared" si="118"/>
        <v>0</v>
      </c>
      <c r="V214" s="334">
        <f t="shared" si="118"/>
        <v>0</v>
      </c>
      <c r="W214" s="334">
        <f t="shared" si="118"/>
        <v>0</v>
      </c>
      <c r="X214" s="334">
        <f t="shared" si="118"/>
        <v>0</v>
      </c>
      <c r="Y214" s="334">
        <f t="shared" si="118"/>
        <v>0</v>
      </c>
      <c r="Z214" s="334">
        <f t="shared" si="118"/>
        <v>0</v>
      </c>
      <c r="AA214" s="334">
        <f t="shared" si="118"/>
        <v>0</v>
      </c>
      <c r="AB214" s="334">
        <f t="shared" si="118"/>
        <v>0</v>
      </c>
      <c r="AC214" s="334">
        <f t="shared" si="118"/>
        <v>0</v>
      </c>
      <c r="AD214" s="334">
        <f t="shared" si="118"/>
        <v>0</v>
      </c>
      <c r="AE214" s="334">
        <f t="shared" si="118"/>
        <v>0</v>
      </c>
      <c r="AF214" s="334">
        <f t="shared" si="118"/>
        <v>0</v>
      </c>
      <c r="AG214" s="334">
        <f t="shared" si="118"/>
        <v>0</v>
      </c>
      <c r="AH214" s="334">
        <f t="shared" si="118"/>
        <v>0</v>
      </c>
      <c r="AI214" s="334">
        <f t="shared" si="118"/>
        <v>0</v>
      </c>
      <c r="AJ214" s="334">
        <f t="shared" si="118"/>
        <v>0</v>
      </c>
      <c r="AK214" s="334">
        <f t="shared" si="118"/>
        <v>0</v>
      </c>
      <c r="AL214" s="334">
        <f t="shared" si="118"/>
        <v>0</v>
      </c>
      <c r="AM214" s="334">
        <f t="shared" si="118"/>
        <v>0</v>
      </c>
      <c r="AN214" s="334">
        <f t="shared" si="118"/>
        <v>0</v>
      </c>
      <c r="AO214" s="334">
        <f t="shared" si="118"/>
        <v>0</v>
      </c>
      <c r="AP214" s="334">
        <f t="shared" si="118"/>
        <v>0</v>
      </c>
      <c r="AQ214" s="334">
        <f t="shared" si="118"/>
        <v>0</v>
      </c>
      <c r="AR214" s="334">
        <f t="shared" si="118"/>
        <v>0</v>
      </c>
      <c r="AS214" s="335">
        <f t="shared" si="118"/>
        <v>0</v>
      </c>
      <c r="BA214" s="228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</row>
    <row r="215" spans="8:70" ht="15" hidden="1" customHeight="1" x14ac:dyDescent="0.3">
      <c r="H215" s="31"/>
      <c r="I215" s="31"/>
      <c r="J215" s="31"/>
      <c r="K215" s="31"/>
      <c r="M215" s="227"/>
      <c r="N215" s="296" t="str">
        <f t="shared" si="116"/>
        <v>직원4</v>
      </c>
      <c r="O215" s="332">
        <f t="shared" si="117"/>
        <v>0</v>
      </c>
      <c r="P215" s="333">
        <f t="shared" si="118"/>
        <v>0</v>
      </c>
      <c r="Q215" s="333">
        <f t="shared" si="118"/>
        <v>0</v>
      </c>
      <c r="R215" s="333">
        <f t="shared" si="118"/>
        <v>0</v>
      </c>
      <c r="S215" s="333">
        <f t="shared" si="118"/>
        <v>0</v>
      </c>
      <c r="T215" s="333">
        <f t="shared" si="118"/>
        <v>0</v>
      </c>
      <c r="U215" s="333">
        <f t="shared" si="118"/>
        <v>0</v>
      </c>
      <c r="V215" s="334">
        <f t="shared" si="118"/>
        <v>0</v>
      </c>
      <c r="W215" s="334">
        <f t="shared" si="118"/>
        <v>0</v>
      </c>
      <c r="X215" s="334">
        <f t="shared" si="118"/>
        <v>0</v>
      </c>
      <c r="Y215" s="334">
        <f t="shared" si="118"/>
        <v>0</v>
      </c>
      <c r="Z215" s="334">
        <f t="shared" si="118"/>
        <v>0</v>
      </c>
      <c r="AA215" s="334">
        <f t="shared" si="118"/>
        <v>0</v>
      </c>
      <c r="AB215" s="334">
        <f t="shared" si="118"/>
        <v>0</v>
      </c>
      <c r="AC215" s="334">
        <f t="shared" si="118"/>
        <v>0</v>
      </c>
      <c r="AD215" s="334">
        <f t="shared" si="118"/>
        <v>0</v>
      </c>
      <c r="AE215" s="334">
        <f t="shared" si="118"/>
        <v>0</v>
      </c>
      <c r="AF215" s="334">
        <f t="shared" si="118"/>
        <v>0</v>
      </c>
      <c r="AG215" s="334">
        <f t="shared" si="118"/>
        <v>0</v>
      </c>
      <c r="AH215" s="334">
        <f t="shared" si="118"/>
        <v>0</v>
      </c>
      <c r="AI215" s="334">
        <f t="shared" si="118"/>
        <v>0</v>
      </c>
      <c r="AJ215" s="334">
        <f t="shared" si="118"/>
        <v>0</v>
      </c>
      <c r="AK215" s="334">
        <f t="shared" si="118"/>
        <v>0</v>
      </c>
      <c r="AL215" s="334">
        <f t="shared" si="118"/>
        <v>0</v>
      </c>
      <c r="AM215" s="334">
        <f t="shared" si="118"/>
        <v>0</v>
      </c>
      <c r="AN215" s="334">
        <f t="shared" si="118"/>
        <v>0</v>
      </c>
      <c r="AO215" s="334">
        <f t="shared" si="118"/>
        <v>0</v>
      </c>
      <c r="AP215" s="334">
        <f t="shared" si="118"/>
        <v>0</v>
      </c>
      <c r="AQ215" s="334">
        <f t="shared" si="118"/>
        <v>0</v>
      </c>
      <c r="AR215" s="334">
        <f t="shared" si="118"/>
        <v>0</v>
      </c>
      <c r="AS215" s="335">
        <f t="shared" si="118"/>
        <v>0</v>
      </c>
      <c r="BA215" s="228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</row>
    <row r="216" spans="8:70" ht="15" hidden="1" customHeight="1" x14ac:dyDescent="0.3">
      <c r="H216" s="31"/>
      <c r="I216" s="31"/>
      <c r="J216" s="31"/>
      <c r="K216" s="31"/>
      <c r="M216" s="227"/>
      <c r="N216" s="296" t="str">
        <f t="shared" si="116"/>
        <v>직원5</v>
      </c>
      <c r="O216" s="332">
        <f t="shared" si="117"/>
        <v>0</v>
      </c>
      <c r="P216" s="333">
        <f t="shared" si="118"/>
        <v>0</v>
      </c>
      <c r="Q216" s="333">
        <f t="shared" si="118"/>
        <v>0</v>
      </c>
      <c r="R216" s="333">
        <f t="shared" si="118"/>
        <v>0</v>
      </c>
      <c r="S216" s="333">
        <f t="shared" si="118"/>
        <v>0</v>
      </c>
      <c r="T216" s="333">
        <f t="shared" si="118"/>
        <v>0</v>
      </c>
      <c r="U216" s="333">
        <f t="shared" si="118"/>
        <v>0</v>
      </c>
      <c r="V216" s="334">
        <f t="shared" si="118"/>
        <v>0</v>
      </c>
      <c r="W216" s="334">
        <f t="shared" si="118"/>
        <v>0</v>
      </c>
      <c r="X216" s="334">
        <f t="shared" si="118"/>
        <v>0</v>
      </c>
      <c r="Y216" s="334">
        <f t="shared" si="118"/>
        <v>0</v>
      </c>
      <c r="Z216" s="334">
        <f t="shared" si="118"/>
        <v>0</v>
      </c>
      <c r="AA216" s="334">
        <f t="shared" si="118"/>
        <v>0</v>
      </c>
      <c r="AB216" s="334">
        <f t="shared" si="118"/>
        <v>0</v>
      </c>
      <c r="AC216" s="334">
        <f t="shared" si="118"/>
        <v>0</v>
      </c>
      <c r="AD216" s="334">
        <f t="shared" si="118"/>
        <v>0</v>
      </c>
      <c r="AE216" s="334">
        <f t="shared" si="118"/>
        <v>0</v>
      </c>
      <c r="AF216" s="334">
        <f t="shared" si="118"/>
        <v>0</v>
      </c>
      <c r="AG216" s="334">
        <f t="shared" si="118"/>
        <v>0</v>
      </c>
      <c r="AH216" s="334">
        <f t="shared" si="118"/>
        <v>0</v>
      </c>
      <c r="AI216" s="334">
        <f t="shared" si="118"/>
        <v>0</v>
      </c>
      <c r="AJ216" s="334">
        <f t="shared" si="118"/>
        <v>0</v>
      </c>
      <c r="AK216" s="334">
        <f t="shared" si="118"/>
        <v>0</v>
      </c>
      <c r="AL216" s="334">
        <f t="shared" si="118"/>
        <v>0</v>
      </c>
      <c r="AM216" s="334">
        <f t="shared" si="118"/>
        <v>0</v>
      </c>
      <c r="AN216" s="334">
        <f t="shared" si="118"/>
        <v>0</v>
      </c>
      <c r="AO216" s="334">
        <f t="shared" si="118"/>
        <v>0</v>
      </c>
      <c r="AP216" s="334">
        <f t="shared" si="118"/>
        <v>0</v>
      </c>
      <c r="AQ216" s="334">
        <f t="shared" si="118"/>
        <v>0</v>
      </c>
      <c r="AR216" s="334">
        <f t="shared" si="118"/>
        <v>0</v>
      </c>
      <c r="AS216" s="335">
        <f t="shared" si="118"/>
        <v>0</v>
      </c>
      <c r="BA216" s="228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</row>
    <row r="217" spans="8:70" ht="15" hidden="1" customHeight="1" x14ac:dyDescent="0.3">
      <c r="H217" s="31"/>
      <c r="I217" s="31"/>
      <c r="J217" s="31"/>
      <c r="K217" s="31"/>
      <c r="M217" s="227"/>
      <c r="N217" s="296" t="str">
        <f t="shared" si="116"/>
        <v>직원6</v>
      </c>
      <c r="O217" s="332">
        <f t="shared" si="117"/>
        <v>0</v>
      </c>
      <c r="P217" s="333">
        <f t="shared" si="118"/>
        <v>0</v>
      </c>
      <c r="Q217" s="333">
        <f t="shared" si="118"/>
        <v>0</v>
      </c>
      <c r="R217" s="333">
        <f t="shared" si="118"/>
        <v>0</v>
      </c>
      <c r="S217" s="333">
        <f t="shared" si="118"/>
        <v>0</v>
      </c>
      <c r="T217" s="333">
        <f t="shared" si="118"/>
        <v>0</v>
      </c>
      <c r="U217" s="333">
        <f t="shared" si="118"/>
        <v>0</v>
      </c>
      <c r="V217" s="334">
        <f t="shared" si="118"/>
        <v>0</v>
      </c>
      <c r="W217" s="334">
        <f t="shared" si="118"/>
        <v>0</v>
      </c>
      <c r="X217" s="334">
        <f t="shared" si="118"/>
        <v>0</v>
      </c>
      <c r="Y217" s="334">
        <f t="shared" si="118"/>
        <v>0</v>
      </c>
      <c r="Z217" s="334">
        <f t="shared" si="118"/>
        <v>0</v>
      </c>
      <c r="AA217" s="334">
        <f t="shared" si="118"/>
        <v>0</v>
      </c>
      <c r="AB217" s="334">
        <f t="shared" si="118"/>
        <v>0</v>
      </c>
      <c r="AC217" s="334">
        <f t="shared" si="118"/>
        <v>0</v>
      </c>
      <c r="AD217" s="334">
        <f t="shared" si="118"/>
        <v>0</v>
      </c>
      <c r="AE217" s="334">
        <f t="shared" si="118"/>
        <v>0</v>
      </c>
      <c r="AF217" s="334">
        <f t="shared" si="118"/>
        <v>0</v>
      </c>
      <c r="AG217" s="334">
        <f t="shared" si="118"/>
        <v>0</v>
      </c>
      <c r="AH217" s="334">
        <f t="shared" si="118"/>
        <v>0</v>
      </c>
      <c r="AI217" s="334">
        <f t="shared" si="118"/>
        <v>0</v>
      </c>
      <c r="AJ217" s="334">
        <f t="shared" si="118"/>
        <v>0</v>
      </c>
      <c r="AK217" s="334">
        <f t="shared" si="118"/>
        <v>0</v>
      </c>
      <c r="AL217" s="334">
        <f t="shared" si="118"/>
        <v>0</v>
      </c>
      <c r="AM217" s="334">
        <f t="shared" si="118"/>
        <v>0</v>
      </c>
      <c r="AN217" s="334">
        <f t="shared" si="118"/>
        <v>0</v>
      </c>
      <c r="AO217" s="334">
        <f t="shared" si="118"/>
        <v>0</v>
      </c>
      <c r="AP217" s="334">
        <f t="shared" si="118"/>
        <v>0</v>
      </c>
      <c r="AQ217" s="334">
        <f t="shared" si="118"/>
        <v>0</v>
      </c>
      <c r="AR217" s="334">
        <f t="shared" si="118"/>
        <v>0</v>
      </c>
      <c r="AS217" s="335">
        <f t="shared" si="118"/>
        <v>0</v>
      </c>
      <c r="BA217" s="228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</row>
    <row r="218" spans="8:70" ht="15" hidden="1" customHeight="1" x14ac:dyDescent="0.3">
      <c r="H218" s="31"/>
      <c r="I218" s="31"/>
      <c r="J218" s="31"/>
      <c r="K218" s="31"/>
      <c r="M218" s="227"/>
      <c r="N218" s="296" t="str">
        <f t="shared" si="116"/>
        <v>직원7</v>
      </c>
      <c r="O218" s="332">
        <f t="shared" si="117"/>
        <v>0</v>
      </c>
      <c r="P218" s="333">
        <f t="shared" si="118"/>
        <v>0</v>
      </c>
      <c r="Q218" s="333">
        <f t="shared" si="118"/>
        <v>0</v>
      </c>
      <c r="R218" s="333">
        <f t="shared" si="118"/>
        <v>0</v>
      </c>
      <c r="S218" s="333">
        <f t="shared" si="118"/>
        <v>0</v>
      </c>
      <c r="T218" s="333">
        <f t="shared" si="118"/>
        <v>0</v>
      </c>
      <c r="U218" s="333">
        <f t="shared" si="118"/>
        <v>0</v>
      </c>
      <c r="V218" s="334">
        <f t="shared" si="118"/>
        <v>0</v>
      </c>
      <c r="W218" s="334">
        <f t="shared" si="118"/>
        <v>0</v>
      </c>
      <c r="X218" s="334">
        <f t="shared" si="118"/>
        <v>0</v>
      </c>
      <c r="Y218" s="334">
        <f t="shared" si="118"/>
        <v>0</v>
      </c>
      <c r="Z218" s="334">
        <f t="shared" si="118"/>
        <v>0</v>
      </c>
      <c r="AA218" s="334">
        <f t="shared" si="118"/>
        <v>0</v>
      </c>
      <c r="AB218" s="334">
        <f t="shared" si="118"/>
        <v>0</v>
      </c>
      <c r="AC218" s="334">
        <f t="shared" si="118"/>
        <v>0</v>
      </c>
      <c r="AD218" s="334">
        <f t="shared" si="118"/>
        <v>0</v>
      </c>
      <c r="AE218" s="334">
        <f t="shared" si="118"/>
        <v>0</v>
      </c>
      <c r="AF218" s="334">
        <f t="shared" si="118"/>
        <v>0</v>
      </c>
      <c r="AG218" s="334">
        <f t="shared" si="118"/>
        <v>0</v>
      </c>
      <c r="AH218" s="334">
        <f t="shared" si="118"/>
        <v>0</v>
      </c>
      <c r="AI218" s="334">
        <f t="shared" si="118"/>
        <v>0</v>
      </c>
      <c r="AJ218" s="334">
        <f t="shared" si="118"/>
        <v>0</v>
      </c>
      <c r="AK218" s="334">
        <f t="shared" si="118"/>
        <v>0</v>
      </c>
      <c r="AL218" s="334">
        <f t="shared" si="118"/>
        <v>0</v>
      </c>
      <c r="AM218" s="334">
        <f t="shared" si="118"/>
        <v>0</v>
      </c>
      <c r="AN218" s="334">
        <f t="shared" si="118"/>
        <v>0</v>
      </c>
      <c r="AO218" s="334">
        <f t="shared" si="118"/>
        <v>0</v>
      </c>
      <c r="AP218" s="334">
        <f t="shared" si="118"/>
        <v>0</v>
      </c>
      <c r="AQ218" s="334">
        <f t="shared" si="118"/>
        <v>0</v>
      </c>
      <c r="AR218" s="334">
        <f t="shared" si="118"/>
        <v>0</v>
      </c>
      <c r="AS218" s="335">
        <f t="shared" si="118"/>
        <v>0</v>
      </c>
      <c r="BA218" s="228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</row>
    <row r="219" spans="8:70" ht="15" hidden="1" customHeight="1" x14ac:dyDescent="0.3">
      <c r="H219" s="31"/>
      <c r="I219" s="31"/>
      <c r="J219" s="31"/>
      <c r="K219" s="31"/>
      <c r="M219" s="227"/>
      <c r="N219" s="296" t="str">
        <f t="shared" si="116"/>
        <v>직원8</v>
      </c>
      <c r="O219" s="332">
        <f t="shared" si="117"/>
        <v>0</v>
      </c>
      <c r="P219" s="333">
        <f t="shared" si="118"/>
        <v>0</v>
      </c>
      <c r="Q219" s="333">
        <f t="shared" si="118"/>
        <v>0</v>
      </c>
      <c r="R219" s="333">
        <f t="shared" si="118"/>
        <v>0</v>
      </c>
      <c r="S219" s="333">
        <f t="shared" si="118"/>
        <v>0</v>
      </c>
      <c r="T219" s="333">
        <f t="shared" si="118"/>
        <v>0</v>
      </c>
      <c r="U219" s="333">
        <f t="shared" si="118"/>
        <v>0</v>
      </c>
      <c r="V219" s="334">
        <f t="shared" si="118"/>
        <v>0</v>
      </c>
      <c r="W219" s="334">
        <f t="shared" si="118"/>
        <v>0</v>
      </c>
      <c r="X219" s="334">
        <f t="shared" si="118"/>
        <v>0</v>
      </c>
      <c r="Y219" s="334">
        <f t="shared" si="118"/>
        <v>0</v>
      </c>
      <c r="Z219" s="334">
        <f t="shared" si="118"/>
        <v>0</v>
      </c>
      <c r="AA219" s="334">
        <f t="shared" si="118"/>
        <v>0</v>
      </c>
      <c r="AB219" s="334">
        <f t="shared" si="118"/>
        <v>0</v>
      </c>
      <c r="AC219" s="334">
        <f t="shared" si="118"/>
        <v>0</v>
      </c>
      <c r="AD219" s="334">
        <f t="shared" si="118"/>
        <v>0</v>
      </c>
      <c r="AE219" s="334">
        <f t="shared" si="118"/>
        <v>0</v>
      </c>
      <c r="AF219" s="334">
        <f t="shared" si="118"/>
        <v>0</v>
      </c>
      <c r="AG219" s="334">
        <f t="shared" si="118"/>
        <v>0</v>
      </c>
      <c r="AH219" s="334">
        <f t="shared" si="118"/>
        <v>0</v>
      </c>
      <c r="AI219" s="334">
        <f t="shared" si="118"/>
        <v>0</v>
      </c>
      <c r="AJ219" s="334">
        <f t="shared" si="118"/>
        <v>0</v>
      </c>
      <c r="AK219" s="334">
        <f t="shared" si="118"/>
        <v>0</v>
      </c>
      <c r="AL219" s="334">
        <f t="shared" si="118"/>
        <v>0</v>
      </c>
      <c r="AM219" s="334">
        <f t="shared" si="118"/>
        <v>0</v>
      </c>
      <c r="AN219" s="334">
        <f t="shared" si="118"/>
        <v>0</v>
      </c>
      <c r="AO219" s="334">
        <f t="shared" si="118"/>
        <v>0</v>
      </c>
      <c r="AP219" s="334">
        <f t="shared" si="118"/>
        <v>0</v>
      </c>
      <c r="AQ219" s="334">
        <f t="shared" si="118"/>
        <v>0</v>
      </c>
      <c r="AR219" s="334">
        <f t="shared" si="118"/>
        <v>0</v>
      </c>
      <c r="AS219" s="335">
        <f t="shared" si="118"/>
        <v>0</v>
      </c>
      <c r="BA219" s="228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</row>
    <row r="220" spans="8:70" ht="15" hidden="1" customHeight="1" x14ac:dyDescent="0.3">
      <c r="H220" s="31"/>
      <c r="I220" s="31"/>
      <c r="J220" s="31"/>
      <c r="K220" s="31"/>
      <c r="M220" s="227"/>
      <c r="N220" s="296" t="str">
        <f t="shared" si="116"/>
        <v>직원9</v>
      </c>
      <c r="O220" s="332">
        <f t="shared" si="117"/>
        <v>0</v>
      </c>
      <c r="P220" s="333">
        <f t="shared" si="118"/>
        <v>0</v>
      </c>
      <c r="Q220" s="333">
        <f t="shared" si="118"/>
        <v>0</v>
      </c>
      <c r="R220" s="333">
        <f t="shared" si="118"/>
        <v>0</v>
      </c>
      <c r="S220" s="333">
        <f t="shared" si="118"/>
        <v>0</v>
      </c>
      <c r="T220" s="333">
        <f t="shared" si="118"/>
        <v>0</v>
      </c>
      <c r="U220" s="333">
        <f t="shared" si="118"/>
        <v>0</v>
      </c>
      <c r="V220" s="334">
        <f t="shared" si="118"/>
        <v>0</v>
      </c>
      <c r="W220" s="334">
        <f t="shared" si="118"/>
        <v>0</v>
      </c>
      <c r="X220" s="334">
        <f t="shared" si="118"/>
        <v>0</v>
      </c>
      <c r="Y220" s="334">
        <f t="shared" si="118"/>
        <v>0</v>
      </c>
      <c r="Z220" s="334">
        <f t="shared" si="118"/>
        <v>0</v>
      </c>
      <c r="AA220" s="334">
        <f t="shared" si="118"/>
        <v>0</v>
      </c>
      <c r="AB220" s="334">
        <f t="shared" si="118"/>
        <v>0</v>
      </c>
      <c r="AC220" s="334">
        <f t="shared" si="118"/>
        <v>0</v>
      </c>
      <c r="AD220" s="334">
        <f t="shared" si="118"/>
        <v>0</v>
      </c>
      <c r="AE220" s="334">
        <f t="shared" ref="AE220:AS220" si="119">IF(AE$211&lt;&gt;"휴",0,IF(AE156&gt;8,AE156-8,0))</f>
        <v>0</v>
      </c>
      <c r="AF220" s="334">
        <f t="shared" si="119"/>
        <v>0</v>
      </c>
      <c r="AG220" s="334">
        <f t="shared" si="119"/>
        <v>0</v>
      </c>
      <c r="AH220" s="334">
        <f t="shared" si="119"/>
        <v>0</v>
      </c>
      <c r="AI220" s="334">
        <f t="shared" si="119"/>
        <v>0</v>
      </c>
      <c r="AJ220" s="334">
        <f t="shared" si="119"/>
        <v>0</v>
      </c>
      <c r="AK220" s="334">
        <f t="shared" si="119"/>
        <v>0</v>
      </c>
      <c r="AL220" s="334">
        <f t="shared" si="119"/>
        <v>0</v>
      </c>
      <c r="AM220" s="334">
        <f t="shared" si="119"/>
        <v>0</v>
      </c>
      <c r="AN220" s="334">
        <f t="shared" si="119"/>
        <v>0</v>
      </c>
      <c r="AO220" s="334">
        <f t="shared" si="119"/>
        <v>0</v>
      </c>
      <c r="AP220" s="334">
        <f t="shared" si="119"/>
        <v>0</v>
      </c>
      <c r="AQ220" s="334">
        <f t="shared" si="119"/>
        <v>0</v>
      </c>
      <c r="AR220" s="334">
        <f t="shared" si="119"/>
        <v>0</v>
      </c>
      <c r="AS220" s="335">
        <f t="shared" si="119"/>
        <v>0</v>
      </c>
      <c r="BA220" s="228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</row>
    <row r="221" spans="8:70" ht="15" hidden="1" customHeight="1" x14ac:dyDescent="0.3">
      <c r="H221" s="31"/>
      <c r="I221" s="31"/>
      <c r="J221" s="31"/>
      <c r="K221" s="31"/>
      <c r="M221" s="227"/>
      <c r="N221" s="296" t="str">
        <f t="shared" si="116"/>
        <v>직원10</v>
      </c>
      <c r="O221" s="332">
        <f t="shared" si="117"/>
        <v>0</v>
      </c>
      <c r="P221" s="333">
        <f t="shared" ref="P221:AS226" si="120">IF(P$211&lt;&gt;"휴",0,IF(P157&gt;8,P157-8,0))</f>
        <v>0</v>
      </c>
      <c r="Q221" s="333">
        <f t="shared" si="120"/>
        <v>0</v>
      </c>
      <c r="R221" s="333">
        <f t="shared" si="120"/>
        <v>0</v>
      </c>
      <c r="S221" s="333">
        <f t="shared" si="120"/>
        <v>0</v>
      </c>
      <c r="T221" s="333">
        <f t="shared" si="120"/>
        <v>0</v>
      </c>
      <c r="U221" s="333">
        <f t="shared" si="120"/>
        <v>0</v>
      </c>
      <c r="V221" s="334">
        <f t="shared" si="120"/>
        <v>0</v>
      </c>
      <c r="W221" s="334">
        <f t="shared" si="120"/>
        <v>0</v>
      </c>
      <c r="X221" s="334">
        <f t="shared" si="120"/>
        <v>0</v>
      </c>
      <c r="Y221" s="334">
        <f t="shared" si="120"/>
        <v>0</v>
      </c>
      <c r="Z221" s="334">
        <f t="shared" si="120"/>
        <v>0</v>
      </c>
      <c r="AA221" s="334">
        <f t="shared" si="120"/>
        <v>0</v>
      </c>
      <c r="AB221" s="334">
        <f t="shared" si="120"/>
        <v>0</v>
      </c>
      <c r="AC221" s="334">
        <f t="shared" si="120"/>
        <v>0</v>
      </c>
      <c r="AD221" s="334">
        <f t="shared" si="120"/>
        <v>0</v>
      </c>
      <c r="AE221" s="334">
        <f t="shared" si="120"/>
        <v>0</v>
      </c>
      <c r="AF221" s="334">
        <f t="shared" si="120"/>
        <v>0</v>
      </c>
      <c r="AG221" s="334">
        <f t="shared" si="120"/>
        <v>0</v>
      </c>
      <c r="AH221" s="334">
        <f t="shared" si="120"/>
        <v>0</v>
      </c>
      <c r="AI221" s="334">
        <f t="shared" si="120"/>
        <v>0</v>
      </c>
      <c r="AJ221" s="334">
        <f t="shared" si="120"/>
        <v>0</v>
      </c>
      <c r="AK221" s="334">
        <f t="shared" si="120"/>
        <v>0</v>
      </c>
      <c r="AL221" s="334">
        <f t="shared" si="120"/>
        <v>0</v>
      </c>
      <c r="AM221" s="334">
        <f t="shared" si="120"/>
        <v>0</v>
      </c>
      <c r="AN221" s="334">
        <f t="shared" si="120"/>
        <v>0</v>
      </c>
      <c r="AO221" s="334">
        <f t="shared" si="120"/>
        <v>0</v>
      </c>
      <c r="AP221" s="334">
        <f t="shared" si="120"/>
        <v>0</v>
      </c>
      <c r="AQ221" s="334">
        <f t="shared" si="120"/>
        <v>0</v>
      </c>
      <c r="AR221" s="334">
        <f t="shared" si="120"/>
        <v>0</v>
      </c>
      <c r="AS221" s="335">
        <f t="shared" si="120"/>
        <v>0</v>
      </c>
      <c r="BA221" s="228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</row>
    <row r="222" spans="8:70" ht="15" hidden="1" customHeight="1" x14ac:dyDescent="0.3">
      <c r="H222" s="31"/>
      <c r="I222" s="31"/>
      <c r="J222" s="31"/>
      <c r="K222" s="31"/>
      <c r="M222" s="227"/>
      <c r="N222" s="296" t="str">
        <f t="shared" si="116"/>
        <v>직원11</v>
      </c>
      <c r="O222" s="332">
        <f t="shared" si="117"/>
        <v>0</v>
      </c>
      <c r="P222" s="333">
        <f t="shared" si="120"/>
        <v>0</v>
      </c>
      <c r="Q222" s="333">
        <f t="shared" si="120"/>
        <v>0</v>
      </c>
      <c r="R222" s="333">
        <f t="shared" si="120"/>
        <v>0</v>
      </c>
      <c r="S222" s="333">
        <f t="shared" si="120"/>
        <v>0</v>
      </c>
      <c r="T222" s="333">
        <f t="shared" si="120"/>
        <v>0</v>
      </c>
      <c r="U222" s="333">
        <f t="shared" si="120"/>
        <v>0</v>
      </c>
      <c r="V222" s="334">
        <f t="shared" si="120"/>
        <v>0</v>
      </c>
      <c r="W222" s="334">
        <f t="shared" si="120"/>
        <v>0</v>
      </c>
      <c r="X222" s="334">
        <f t="shared" si="120"/>
        <v>0</v>
      </c>
      <c r="Y222" s="334">
        <f t="shared" si="120"/>
        <v>0</v>
      </c>
      <c r="Z222" s="334">
        <f t="shared" si="120"/>
        <v>0</v>
      </c>
      <c r="AA222" s="334">
        <f t="shared" si="120"/>
        <v>0</v>
      </c>
      <c r="AB222" s="334">
        <f t="shared" si="120"/>
        <v>0</v>
      </c>
      <c r="AC222" s="334">
        <f t="shared" si="120"/>
        <v>0</v>
      </c>
      <c r="AD222" s="334">
        <f t="shared" si="120"/>
        <v>0</v>
      </c>
      <c r="AE222" s="334">
        <f t="shared" si="120"/>
        <v>0</v>
      </c>
      <c r="AF222" s="334">
        <f t="shared" si="120"/>
        <v>0</v>
      </c>
      <c r="AG222" s="334">
        <f t="shared" si="120"/>
        <v>0</v>
      </c>
      <c r="AH222" s="334">
        <f t="shared" si="120"/>
        <v>0</v>
      </c>
      <c r="AI222" s="334">
        <f t="shared" si="120"/>
        <v>0</v>
      </c>
      <c r="AJ222" s="334">
        <f t="shared" si="120"/>
        <v>0</v>
      </c>
      <c r="AK222" s="334">
        <f t="shared" si="120"/>
        <v>0</v>
      </c>
      <c r="AL222" s="334">
        <f t="shared" si="120"/>
        <v>0</v>
      </c>
      <c r="AM222" s="334">
        <f t="shared" si="120"/>
        <v>0</v>
      </c>
      <c r="AN222" s="334">
        <f t="shared" si="120"/>
        <v>0</v>
      </c>
      <c r="AO222" s="334">
        <f t="shared" si="120"/>
        <v>0</v>
      </c>
      <c r="AP222" s="334">
        <f t="shared" si="120"/>
        <v>0</v>
      </c>
      <c r="AQ222" s="334">
        <f t="shared" si="120"/>
        <v>0</v>
      </c>
      <c r="AR222" s="334">
        <f t="shared" si="120"/>
        <v>0</v>
      </c>
      <c r="AS222" s="335">
        <f t="shared" si="120"/>
        <v>0</v>
      </c>
      <c r="BA222" s="228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</row>
    <row r="223" spans="8:70" ht="15" hidden="1" customHeight="1" x14ac:dyDescent="0.3">
      <c r="H223" s="31"/>
      <c r="I223" s="31"/>
      <c r="J223" s="31"/>
      <c r="K223" s="31"/>
      <c r="M223" s="227"/>
      <c r="N223" s="296" t="str">
        <f t="shared" si="116"/>
        <v>직원12</v>
      </c>
      <c r="O223" s="332">
        <f t="shared" si="117"/>
        <v>0</v>
      </c>
      <c r="P223" s="333">
        <f t="shared" si="120"/>
        <v>0</v>
      </c>
      <c r="Q223" s="333">
        <f t="shared" si="120"/>
        <v>0</v>
      </c>
      <c r="R223" s="333">
        <f t="shared" si="120"/>
        <v>0</v>
      </c>
      <c r="S223" s="333">
        <f t="shared" si="120"/>
        <v>0</v>
      </c>
      <c r="T223" s="333">
        <f t="shared" si="120"/>
        <v>0</v>
      </c>
      <c r="U223" s="333">
        <f t="shared" si="120"/>
        <v>0</v>
      </c>
      <c r="V223" s="334">
        <f t="shared" si="120"/>
        <v>0</v>
      </c>
      <c r="W223" s="334">
        <f t="shared" si="120"/>
        <v>0</v>
      </c>
      <c r="X223" s="334">
        <f t="shared" si="120"/>
        <v>0</v>
      </c>
      <c r="Y223" s="334">
        <f t="shared" si="120"/>
        <v>0</v>
      </c>
      <c r="Z223" s="334">
        <f t="shared" si="120"/>
        <v>0</v>
      </c>
      <c r="AA223" s="334">
        <f t="shared" si="120"/>
        <v>0</v>
      </c>
      <c r="AB223" s="334">
        <f t="shared" si="120"/>
        <v>0</v>
      </c>
      <c r="AC223" s="334">
        <f t="shared" si="120"/>
        <v>0</v>
      </c>
      <c r="AD223" s="334">
        <f t="shared" si="120"/>
        <v>0</v>
      </c>
      <c r="AE223" s="334">
        <f t="shared" si="120"/>
        <v>0</v>
      </c>
      <c r="AF223" s="334">
        <f t="shared" si="120"/>
        <v>0</v>
      </c>
      <c r="AG223" s="334">
        <f t="shared" si="120"/>
        <v>0</v>
      </c>
      <c r="AH223" s="334">
        <f t="shared" si="120"/>
        <v>0</v>
      </c>
      <c r="AI223" s="334">
        <f t="shared" si="120"/>
        <v>0</v>
      </c>
      <c r="AJ223" s="334">
        <f t="shared" si="120"/>
        <v>0</v>
      </c>
      <c r="AK223" s="334">
        <f t="shared" si="120"/>
        <v>0</v>
      </c>
      <c r="AL223" s="334">
        <f t="shared" si="120"/>
        <v>0</v>
      </c>
      <c r="AM223" s="334">
        <f t="shared" si="120"/>
        <v>0</v>
      </c>
      <c r="AN223" s="334">
        <f t="shared" si="120"/>
        <v>0</v>
      </c>
      <c r="AO223" s="334">
        <f t="shared" si="120"/>
        <v>0</v>
      </c>
      <c r="AP223" s="334">
        <f t="shared" si="120"/>
        <v>0</v>
      </c>
      <c r="AQ223" s="334">
        <f t="shared" si="120"/>
        <v>0</v>
      </c>
      <c r="AR223" s="334">
        <f t="shared" si="120"/>
        <v>0</v>
      </c>
      <c r="AS223" s="335">
        <f t="shared" si="120"/>
        <v>0</v>
      </c>
      <c r="BA223" s="228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</row>
    <row r="224" spans="8:70" ht="15" hidden="1" customHeight="1" x14ac:dyDescent="0.3">
      <c r="H224" s="31"/>
      <c r="I224" s="31"/>
      <c r="J224" s="31"/>
      <c r="K224" s="31"/>
      <c r="M224" s="227"/>
      <c r="N224" s="296" t="str">
        <f t="shared" si="116"/>
        <v>직원13</v>
      </c>
      <c r="O224" s="332">
        <f t="shared" si="117"/>
        <v>0</v>
      </c>
      <c r="P224" s="333">
        <f t="shared" si="120"/>
        <v>0</v>
      </c>
      <c r="Q224" s="333">
        <f t="shared" si="120"/>
        <v>0</v>
      </c>
      <c r="R224" s="333">
        <f t="shared" si="120"/>
        <v>0</v>
      </c>
      <c r="S224" s="333">
        <f t="shared" si="120"/>
        <v>0</v>
      </c>
      <c r="T224" s="333">
        <f t="shared" si="120"/>
        <v>0</v>
      </c>
      <c r="U224" s="333">
        <f t="shared" si="120"/>
        <v>0</v>
      </c>
      <c r="V224" s="334">
        <f t="shared" si="120"/>
        <v>0</v>
      </c>
      <c r="W224" s="334">
        <f t="shared" si="120"/>
        <v>0</v>
      </c>
      <c r="X224" s="334">
        <f t="shared" si="120"/>
        <v>0</v>
      </c>
      <c r="Y224" s="334">
        <f t="shared" si="120"/>
        <v>0</v>
      </c>
      <c r="Z224" s="334">
        <f t="shared" si="120"/>
        <v>0</v>
      </c>
      <c r="AA224" s="334">
        <f t="shared" si="120"/>
        <v>0</v>
      </c>
      <c r="AB224" s="334">
        <f t="shared" si="120"/>
        <v>0</v>
      </c>
      <c r="AC224" s="334">
        <f t="shared" si="120"/>
        <v>0</v>
      </c>
      <c r="AD224" s="334">
        <f t="shared" si="120"/>
        <v>0</v>
      </c>
      <c r="AE224" s="334">
        <f t="shared" si="120"/>
        <v>0</v>
      </c>
      <c r="AF224" s="334">
        <f t="shared" si="120"/>
        <v>0</v>
      </c>
      <c r="AG224" s="334">
        <f t="shared" si="120"/>
        <v>0</v>
      </c>
      <c r="AH224" s="334">
        <f t="shared" si="120"/>
        <v>0</v>
      </c>
      <c r="AI224" s="334">
        <f t="shared" si="120"/>
        <v>0</v>
      </c>
      <c r="AJ224" s="334">
        <f t="shared" si="120"/>
        <v>0</v>
      </c>
      <c r="AK224" s="334">
        <f t="shared" si="120"/>
        <v>0</v>
      </c>
      <c r="AL224" s="334">
        <f t="shared" si="120"/>
        <v>0</v>
      </c>
      <c r="AM224" s="334">
        <f t="shared" si="120"/>
        <v>0</v>
      </c>
      <c r="AN224" s="334">
        <f t="shared" si="120"/>
        <v>0</v>
      </c>
      <c r="AO224" s="334">
        <f t="shared" si="120"/>
        <v>0</v>
      </c>
      <c r="AP224" s="334">
        <f t="shared" si="120"/>
        <v>0</v>
      </c>
      <c r="AQ224" s="334">
        <f t="shared" si="120"/>
        <v>0</v>
      </c>
      <c r="AR224" s="334">
        <f t="shared" si="120"/>
        <v>0</v>
      </c>
      <c r="AS224" s="335">
        <f t="shared" si="120"/>
        <v>0</v>
      </c>
      <c r="BA224" s="228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</row>
    <row r="225" spans="8:70" ht="15" hidden="1" customHeight="1" x14ac:dyDescent="0.3">
      <c r="H225" s="31"/>
      <c r="I225" s="31"/>
      <c r="J225" s="31"/>
      <c r="K225" s="31"/>
      <c r="M225" s="227"/>
      <c r="N225" s="296" t="str">
        <f t="shared" si="116"/>
        <v>직원14</v>
      </c>
      <c r="O225" s="332">
        <f t="shared" si="117"/>
        <v>0</v>
      </c>
      <c r="P225" s="333">
        <f t="shared" si="120"/>
        <v>0</v>
      </c>
      <c r="Q225" s="333">
        <f t="shared" si="120"/>
        <v>0</v>
      </c>
      <c r="R225" s="333">
        <f t="shared" si="120"/>
        <v>0</v>
      </c>
      <c r="S225" s="333">
        <f t="shared" si="120"/>
        <v>0</v>
      </c>
      <c r="T225" s="333">
        <f t="shared" si="120"/>
        <v>0</v>
      </c>
      <c r="U225" s="333">
        <f t="shared" si="120"/>
        <v>0</v>
      </c>
      <c r="V225" s="334">
        <f t="shared" si="120"/>
        <v>0</v>
      </c>
      <c r="W225" s="334">
        <f t="shared" si="120"/>
        <v>0</v>
      </c>
      <c r="X225" s="334">
        <f t="shared" si="120"/>
        <v>0</v>
      </c>
      <c r="Y225" s="334">
        <f t="shared" si="120"/>
        <v>0</v>
      </c>
      <c r="Z225" s="334">
        <f t="shared" si="120"/>
        <v>0</v>
      </c>
      <c r="AA225" s="334">
        <f t="shared" si="120"/>
        <v>0</v>
      </c>
      <c r="AB225" s="334">
        <f t="shared" si="120"/>
        <v>0</v>
      </c>
      <c r="AC225" s="334">
        <f t="shared" si="120"/>
        <v>0</v>
      </c>
      <c r="AD225" s="334">
        <f t="shared" si="120"/>
        <v>0</v>
      </c>
      <c r="AE225" s="334">
        <f t="shared" si="120"/>
        <v>0</v>
      </c>
      <c r="AF225" s="334">
        <f t="shared" si="120"/>
        <v>0</v>
      </c>
      <c r="AG225" s="334">
        <f t="shared" si="120"/>
        <v>0</v>
      </c>
      <c r="AH225" s="334">
        <f t="shared" si="120"/>
        <v>0</v>
      </c>
      <c r="AI225" s="334">
        <f t="shared" si="120"/>
        <v>0</v>
      </c>
      <c r="AJ225" s="334">
        <f t="shared" si="120"/>
        <v>0</v>
      </c>
      <c r="AK225" s="334">
        <f t="shared" si="120"/>
        <v>0</v>
      </c>
      <c r="AL225" s="334">
        <f t="shared" si="120"/>
        <v>0</v>
      </c>
      <c r="AM225" s="334">
        <f t="shared" si="120"/>
        <v>0</v>
      </c>
      <c r="AN225" s="334">
        <f t="shared" si="120"/>
        <v>0</v>
      </c>
      <c r="AO225" s="334">
        <f t="shared" si="120"/>
        <v>0</v>
      </c>
      <c r="AP225" s="334">
        <f t="shared" si="120"/>
        <v>0</v>
      </c>
      <c r="AQ225" s="334">
        <f t="shared" si="120"/>
        <v>0</v>
      </c>
      <c r="AR225" s="334">
        <f t="shared" si="120"/>
        <v>0</v>
      </c>
      <c r="AS225" s="335">
        <f t="shared" si="120"/>
        <v>0</v>
      </c>
      <c r="BA225" s="228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</row>
    <row r="226" spans="8:70" ht="15" hidden="1" customHeight="1" x14ac:dyDescent="0.3">
      <c r="H226" s="31"/>
      <c r="I226" s="31"/>
      <c r="J226" s="31"/>
      <c r="K226" s="31"/>
      <c r="M226" s="227"/>
      <c r="N226" s="305" t="str">
        <f t="shared" ref="N226" si="121">N205</f>
        <v>직원15</v>
      </c>
      <c r="O226" s="342">
        <f t="shared" si="117"/>
        <v>0</v>
      </c>
      <c r="P226" s="343">
        <f t="shared" si="120"/>
        <v>0</v>
      </c>
      <c r="Q226" s="343">
        <f t="shared" si="120"/>
        <v>0</v>
      </c>
      <c r="R226" s="343">
        <f t="shared" si="120"/>
        <v>0</v>
      </c>
      <c r="S226" s="343">
        <f t="shared" si="120"/>
        <v>0</v>
      </c>
      <c r="T226" s="343">
        <f t="shared" si="120"/>
        <v>0</v>
      </c>
      <c r="U226" s="343">
        <f t="shared" si="120"/>
        <v>0</v>
      </c>
      <c r="V226" s="344">
        <f t="shared" si="120"/>
        <v>0</v>
      </c>
      <c r="W226" s="344">
        <f t="shared" si="120"/>
        <v>0</v>
      </c>
      <c r="X226" s="344">
        <f t="shared" si="120"/>
        <v>0</v>
      </c>
      <c r="Y226" s="344">
        <f t="shared" si="120"/>
        <v>0</v>
      </c>
      <c r="Z226" s="344">
        <f t="shared" si="120"/>
        <v>0</v>
      </c>
      <c r="AA226" s="344">
        <f t="shared" si="120"/>
        <v>0</v>
      </c>
      <c r="AB226" s="344">
        <f t="shared" si="120"/>
        <v>0</v>
      </c>
      <c r="AC226" s="344">
        <f t="shared" si="120"/>
        <v>0</v>
      </c>
      <c r="AD226" s="344">
        <f t="shared" si="120"/>
        <v>0</v>
      </c>
      <c r="AE226" s="344">
        <f t="shared" si="120"/>
        <v>0</v>
      </c>
      <c r="AF226" s="344">
        <f t="shared" si="120"/>
        <v>0</v>
      </c>
      <c r="AG226" s="344">
        <f t="shared" si="120"/>
        <v>0</v>
      </c>
      <c r="AH226" s="344">
        <f t="shared" si="120"/>
        <v>0</v>
      </c>
      <c r="AI226" s="344">
        <f t="shared" si="120"/>
        <v>0</v>
      </c>
      <c r="AJ226" s="344">
        <f t="shared" si="120"/>
        <v>0</v>
      </c>
      <c r="AK226" s="344">
        <f t="shared" si="120"/>
        <v>0</v>
      </c>
      <c r="AL226" s="344">
        <f t="shared" si="120"/>
        <v>0</v>
      </c>
      <c r="AM226" s="344">
        <f t="shared" si="120"/>
        <v>0</v>
      </c>
      <c r="AN226" s="344">
        <f t="shared" si="120"/>
        <v>0</v>
      </c>
      <c r="AO226" s="344">
        <f t="shared" si="120"/>
        <v>0</v>
      </c>
      <c r="AP226" s="344">
        <f t="shared" si="120"/>
        <v>0</v>
      </c>
      <c r="AQ226" s="344">
        <f t="shared" si="120"/>
        <v>0</v>
      </c>
      <c r="AR226" s="344">
        <f t="shared" si="120"/>
        <v>0</v>
      </c>
      <c r="AS226" s="345">
        <f t="shared" si="120"/>
        <v>0</v>
      </c>
      <c r="BA226" s="228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</row>
    <row r="227" spans="8:70" ht="15" hidden="1" customHeight="1" x14ac:dyDescent="0.3">
      <c r="H227" s="31"/>
      <c r="I227" s="31"/>
      <c r="J227" s="31"/>
      <c r="K227" s="31"/>
      <c r="M227" s="227"/>
      <c r="N227" s="2"/>
      <c r="O227" s="2"/>
      <c r="P227" s="2"/>
      <c r="Q227" s="2"/>
      <c r="R227" s="2"/>
      <c r="S227" s="2"/>
      <c r="T227" s="2"/>
      <c r="U227" s="2"/>
      <c r="V227" s="2"/>
      <c r="W227" s="2"/>
      <c r="BA227" s="228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</row>
    <row r="228" spans="8:70" ht="15" hidden="1" customHeight="1" x14ac:dyDescent="0.3">
      <c r="H228" s="31"/>
      <c r="I228" s="31"/>
      <c r="J228" s="31"/>
      <c r="K228" s="31"/>
      <c r="M228" s="227"/>
      <c r="N228" s="2"/>
      <c r="O228" s="2"/>
      <c r="P228" s="2"/>
      <c r="Q228" s="2"/>
      <c r="R228" s="2"/>
      <c r="S228" s="2"/>
      <c r="T228" s="2"/>
      <c r="U228" s="2"/>
      <c r="V228" s="2"/>
      <c r="W228" s="2"/>
      <c r="BA228" s="228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</row>
    <row r="229" spans="8:70" ht="15" hidden="1" customHeight="1" x14ac:dyDescent="0.3">
      <c r="H229" s="31"/>
      <c r="I229" s="31"/>
      <c r="J229" s="31"/>
      <c r="K229" s="31"/>
      <c r="M229" s="227"/>
      <c r="N229" s="2"/>
      <c r="O229" s="2"/>
      <c r="P229" s="2"/>
      <c r="Q229" s="2"/>
      <c r="R229" s="2"/>
      <c r="S229" s="2"/>
      <c r="T229" s="2"/>
      <c r="U229" s="2"/>
      <c r="V229" s="2"/>
      <c r="W229" s="2"/>
      <c r="BA229" s="228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</row>
    <row r="230" spans="8:70" ht="15" customHeight="1" x14ac:dyDescent="0.3">
      <c r="H230" s="31"/>
      <c r="I230" s="31"/>
      <c r="J230" s="31"/>
      <c r="K230" s="31"/>
      <c r="M230" s="227"/>
      <c r="N230" s="2"/>
      <c r="O230" s="2"/>
      <c r="P230" s="2"/>
      <c r="Q230" s="2"/>
      <c r="R230" s="2"/>
      <c r="S230" s="2"/>
      <c r="T230" s="2"/>
      <c r="U230" s="2"/>
      <c r="V230" s="2"/>
      <c r="W230" s="2"/>
      <c r="BA230" s="228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</row>
    <row r="231" spans="8:70" ht="15" customHeight="1" x14ac:dyDescent="0.3">
      <c r="H231" s="31"/>
      <c r="I231" s="31"/>
      <c r="J231" s="31"/>
      <c r="K231" s="31"/>
      <c r="M231" s="227"/>
      <c r="N231" s="2"/>
      <c r="O231" s="2"/>
      <c r="P231" s="2"/>
      <c r="Q231" s="2"/>
      <c r="R231" s="2"/>
      <c r="S231" s="2"/>
      <c r="T231" s="2"/>
      <c r="U231" s="2"/>
      <c r="V231" s="2"/>
      <c r="W231" s="2"/>
      <c r="BA231" s="228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</row>
    <row r="232" spans="8:70" ht="15" customHeight="1" x14ac:dyDescent="0.3">
      <c r="H232" s="31"/>
      <c r="I232" s="31"/>
      <c r="J232" s="31"/>
      <c r="K232" s="31"/>
      <c r="M232" s="227"/>
      <c r="N232" s="2"/>
      <c r="O232" s="2"/>
      <c r="P232" s="2"/>
      <c r="Q232" s="2"/>
      <c r="R232" s="2"/>
      <c r="S232" s="2"/>
      <c r="T232" s="2"/>
      <c r="U232" s="2"/>
      <c r="V232" s="2"/>
      <c r="W232" s="2"/>
      <c r="BA232" s="228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</row>
    <row r="233" spans="8:70" ht="15" customHeight="1" x14ac:dyDescent="0.3">
      <c r="H233" s="31"/>
      <c r="I233" s="31"/>
      <c r="J233" s="31"/>
      <c r="K233" s="31"/>
      <c r="M233" s="227"/>
      <c r="N233" s="2"/>
      <c r="O233" s="2"/>
      <c r="P233" s="2"/>
      <c r="Q233" s="2"/>
      <c r="R233" s="2"/>
      <c r="S233" s="2"/>
      <c r="T233" s="2"/>
      <c r="U233" s="2"/>
      <c r="V233" s="2"/>
      <c r="W233" s="2"/>
      <c r="BA233" s="228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</row>
    <row r="234" spans="8:70" ht="15" customHeight="1" x14ac:dyDescent="0.3">
      <c r="H234" s="31"/>
      <c r="I234" s="31"/>
      <c r="J234" s="31"/>
      <c r="K234" s="31"/>
      <c r="M234" s="227"/>
      <c r="N234" s="2"/>
      <c r="O234" s="2"/>
      <c r="P234" s="2"/>
      <c r="Q234" s="2"/>
      <c r="R234" s="2"/>
      <c r="S234" s="2"/>
      <c r="T234" s="2"/>
      <c r="U234" s="2"/>
      <c r="V234" s="2"/>
      <c r="W234" s="2"/>
      <c r="BA234" s="228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</row>
    <row r="235" spans="8:70" ht="15" customHeight="1" x14ac:dyDescent="0.3">
      <c r="H235" s="31"/>
      <c r="I235" s="31"/>
      <c r="J235" s="31"/>
      <c r="K235" s="31"/>
      <c r="M235" s="227"/>
      <c r="N235" s="2"/>
      <c r="O235" s="2"/>
      <c r="P235" s="2"/>
      <c r="Q235" s="2"/>
      <c r="R235" s="2"/>
      <c r="S235" s="2"/>
      <c r="T235" s="2"/>
      <c r="U235" s="2"/>
      <c r="V235" s="2"/>
      <c r="W235" s="2"/>
      <c r="BA235" s="228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</row>
    <row r="236" spans="8:70" ht="15" customHeight="1" x14ac:dyDescent="0.3">
      <c r="H236" s="31"/>
      <c r="I236" s="31"/>
      <c r="J236" s="31"/>
      <c r="K236" s="31"/>
      <c r="M236" s="227"/>
      <c r="N236" s="2"/>
      <c r="O236" s="2"/>
      <c r="P236" s="2"/>
      <c r="Q236" s="2"/>
      <c r="R236" s="2"/>
      <c r="S236" s="2"/>
      <c r="T236" s="2"/>
      <c r="U236" s="2"/>
      <c r="V236" s="2"/>
      <c r="W236" s="2"/>
      <c r="BA236" s="228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</row>
    <row r="237" spans="8:70" ht="15" customHeight="1" x14ac:dyDescent="0.3">
      <c r="H237" s="31"/>
      <c r="I237" s="31"/>
      <c r="J237" s="31"/>
      <c r="K237" s="31"/>
      <c r="M237" s="227"/>
      <c r="N237" s="2"/>
      <c r="O237" s="2"/>
      <c r="P237" s="2"/>
      <c r="Q237" s="2"/>
      <c r="R237" s="2"/>
      <c r="S237" s="2"/>
      <c r="T237" s="2"/>
      <c r="U237" s="2"/>
      <c r="V237" s="2"/>
      <c r="W237" s="2"/>
      <c r="BA237" s="228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</row>
    <row r="238" spans="8:70" ht="15" customHeight="1" x14ac:dyDescent="0.3">
      <c r="H238" s="31"/>
      <c r="I238" s="31"/>
      <c r="J238" s="31"/>
      <c r="K238" s="31"/>
      <c r="M238" s="227"/>
      <c r="N238" s="2"/>
      <c r="O238" s="2"/>
      <c r="P238" s="2"/>
      <c r="Q238" s="2"/>
      <c r="R238" s="2"/>
      <c r="S238" s="2"/>
      <c r="T238" s="2"/>
      <c r="U238" s="2"/>
      <c r="V238" s="2"/>
      <c r="W238" s="2"/>
      <c r="BA238" s="228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</row>
    <row r="239" spans="8:70" ht="15" customHeight="1" x14ac:dyDescent="0.3">
      <c r="H239" s="31"/>
      <c r="I239" s="31"/>
      <c r="J239" s="31"/>
      <c r="K239" s="31"/>
      <c r="M239" s="227"/>
      <c r="N239" s="2"/>
      <c r="O239" s="2"/>
      <c r="P239" s="2"/>
      <c r="Q239" s="2"/>
      <c r="R239" s="2"/>
      <c r="S239" s="2"/>
      <c r="T239" s="2"/>
      <c r="U239" s="2"/>
      <c r="V239" s="2"/>
      <c r="W239" s="2"/>
      <c r="BA239" s="228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</row>
    <row r="240" spans="8:70" ht="15" customHeight="1" x14ac:dyDescent="0.3">
      <c r="H240" s="31"/>
      <c r="I240" s="31"/>
      <c r="J240" s="31"/>
      <c r="K240" s="31"/>
      <c r="M240" s="227"/>
      <c r="N240" s="2"/>
      <c r="O240" s="2"/>
      <c r="P240" s="2"/>
      <c r="Q240" s="2"/>
      <c r="R240" s="2"/>
      <c r="S240" s="2"/>
      <c r="T240" s="2"/>
      <c r="U240" s="2"/>
      <c r="V240" s="2"/>
      <c r="W240" s="2"/>
      <c r="BA240" s="228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</row>
    <row r="241" spans="8:70" ht="15" customHeight="1" x14ac:dyDescent="0.3">
      <c r="H241" s="31"/>
      <c r="I241" s="31"/>
      <c r="J241" s="31"/>
      <c r="K241" s="31"/>
      <c r="M241" s="227"/>
      <c r="N241" s="2"/>
      <c r="O241" s="2"/>
      <c r="P241" s="2"/>
      <c r="Q241" s="2"/>
      <c r="R241" s="2"/>
      <c r="S241" s="2"/>
      <c r="T241" s="2"/>
      <c r="U241" s="2"/>
      <c r="V241" s="2"/>
      <c r="W241" s="2"/>
      <c r="BA241" s="228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</row>
    <row r="242" spans="8:70" ht="15" customHeight="1" x14ac:dyDescent="0.3">
      <c r="H242" s="31"/>
      <c r="I242" s="31"/>
      <c r="J242" s="31"/>
      <c r="K242" s="31"/>
      <c r="M242" s="227"/>
      <c r="N242" s="2"/>
      <c r="O242" s="2"/>
      <c r="P242" s="2"/>
      <c r="Q242" s="2"/>
      <c r="R242" s="2"/>
      <c r="S242" s="2"/>
      <c r="T242" s="2"/>
      <c r="U242" s="2"/>
      <c r="V242" s="2"/>
      <c r="W242" s="2"/>
      <c r="BA242" s="228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</row>
    <row r="243" spans="8:70" ht="15" customHeight="1" x14ac:dyDescent="0.3">
      <c r="H243" s="31"/>
      <c r="I243" s="31"/>
      <c r="J243" s="31"/>
      <c r="K243" s="31"/>
      <c r="M243" s="227"/>
      <c r="N243" s="2"/>
      <c r="O243" s="2"/>
      <c r="P243" s="2"/>
      <c r="Q243" s="2"/>
      <c r="R243" s="2"/>
      <c r="S243" s="2"/>
      <c r="T243" s="2"/>
      <c r="U243" s="2"/>
      <c r="V243" s="2"/>
      <c r="W243" s="2"/>
      <c r="BA243" s="228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</row>
    <row r="244" spans="8:70" ht="15" customHeight="1" x14ac:dyDescent="0.3">
      <c r="H244" s="31"/>
      <c r="I244" s="31"/>
      <c r="J244" s="31"/>
      <c r="K244" s="31"/>
      <c r="M244" s="227"/>
      <c r="N244" s="2"/>
      <c r="O244" s="2"/>
      <c r="P244" s="2"/>
      <c r="Q244" s="2"/>
      <c r="R244" s="2"/>
      <c r="S244" s="2"/>
      <c r="T244" s="2"/>
      <c r="U244" s="2"/>
      <c r="V244" s="2"/>
      <c r="W244" s="2"/>
      <c r="BA244" s="228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</row>
    <row r="245" spans="8:70" ht="15" customHeight="1" x14ac:dyDescent="0.3">
      <c r="H245" s="31"/>
      <c r="I245" s="31"/>
      <c r="J245" s="31"/>
      <c r="K245" s="31"/>
      <c r="M245" s="227"/>
      <c r="N245" s="2"/>
      <c r="O245" s="2"/>
      <c r="P245" s="2"/>
      <c r="Q245" s="2"/>
      <c r="R245" s="2"/>
      <c r="S245" s="2"/>
      <c r="T245" s="2"/>
      <c r="U245" s="2"/>
      <c r="V245" s="2"/>
      <c r="W245" s="2"/>
      <c r="BA245" s="228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</row>
    <row r="246" spans="8:70" ht="15" customHeight="1" x14ac:dyDescent="0.3">
      <c r="H246" s="31"/>
      <c r="I246" s="31"/>
      <c r="J246" s="31"/>
      <c r="K246" s="31"/>
      <c r="M246" s="227"/>
      <c r="N246" s="2"/>
      <c r="O246" s="2"/>
      <c r="P246" s="2"/>
      <c r="Q246" s="2"/>
      <c r="R246" s="2"/>
      <c r="S246" s="2"/>
      <c r="T246" s="2"/>
      <c r="U246" s="2"/>
      <c r="V246" s="2"/>
      <c r="W246" s="2"/>
      <c r="BA246" s="228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</row>
    <row r="247" spans="8:70" ht="15" customHeight="1" x14ac:dyDescent="0.3">
      <c r="H247" s="31"/>
      <c r="I247" s="31"/>
      <c r="J247" s="31"/>
      <c r="K247" s="31"/>
      <c r="M247" s="227"/>
      <c r="N247" s="2"/>
      <c r="O247" s="2"/>
      <c r="P247" s="2"/>
      <c r="Q247" s="2"/>
      <c r="R247" s="2"/>
      <c r="S247" s="2"/>
      <c r="T247" s="2"/>
      <c r="U247" s="2"/>
      <c r="V247" s="2"/>
      <c r="W247" s="2"/>
      <c r="BA247" s="228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</row>
    <row r="248" spans="8:70" ht="15" customHeight="1" x14ac:dyDescent="0.3">
      <c r="H248" s="31"/>
      <c r="I248" s="31"/>
      <c r="J248" s="31"/>
      <c r="K248" s="31"/>
      <c r="M248" s="227"/>
      <c r="N248" s="2"/>
      <c r="O248" s="2"/>
      <c r="P248" s="2"/>
      <c r="Q248" s="2"/>
      <c r="R248" s="2"/>
      <c r="S248" s="2"/>
      <c r="T248" s="2"/>
      <c r="U248" s="2"/>
      <c r="V248" s="2"/>
      <c r="W248" s="2"/>
      <c r="BA248" s="228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</row>
    <row r="249" spans="8:70" ht="15" customHeight="1" x14ac:dyDescent="0.3">
      <c r="H249" s="31"/>
      <c r="I249" s="31"/>
      <c r="J249" s="31"/>
      <c r="K249" s="31"/>
      <c r="M249" s="227"/>
      <c r="N249" s="2"/>
      <c r="O249" s="2"/>
      <c r="P249" s="2"/>
      <c r="Q249" s="2"/>
      <c r="R249" s="2"/>
      <c r="S249" s="2"/>
      <c r="T249" s="2"/>
      <c r="U249" s="2"/>
      <c r="V249" s="2"/>
      <c r="W249" s="2"/>
      <c r="BA249" s="228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</row>
    <row r="250" spans="8:70" ht="15" customHeight="1" x14ac:dyDescent="0.3">
      <c r="H250" s="31"/>
      <c r="I250" s="31"/>
      <c r="J250" s="31"/>
      <c r="K250" s="31"/>
      <c r="M250" s="227"/>
      <c r="N250" s="2"/>
      <c r="O250" s="2"/>
      <c r="P250" s="2"/>
      <c r="Q250" s="2"/>
      <c r="R250" s="2"/>
      <c r="S250" s="2"/>
      <c r="T250" s="2"/>
      <c r="U250" s="2"/>
      <c r="V250" s="2"/>
      <c r="W250" s="2"/>
      <c r="BA250" s="228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</row>
    <row r="251" spans="8:70" ht="15" customHeight="1" x14ac:dyDescent="0.3">
      <c r="H251" s="31"/>
      <c r="I251" s="31"/>
      <c r="J251" s="31"/>
      <c r="K251" s="31"/>
      <c r="M251" s="227"/>
      <c r="N251" s="2"/>
      <c r="O251" s="2"/>
      <c r="P251" s="2"/>
      <c r="Q251" s="2"/>
      <c r="R251" s="2"/>
      <c r="S251" s="2"/>
      <c r="T251" s="2"/>
      <c r="U251" s="2"/>
      <c r="V251" s="2"/>
      <c r="W251" s="2"/>
      <c r="BA251" s="228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</row>
    <row r="252" spans="8:70" ht="15" customHeight="1" x14ac:dyDescent="0.3">
      <c r="H252" s="31"/>
      <c r="I252" s="31"/>
      <c r="J252" s="31"/>
      <c r="K252" s="31"/>
      <c r="M252" s="227"/>
      <c r="N252" s="2"/>
      <c r="O252" s="2"/>
      <c r="P252" s="2"/>
      <c r="Q252" s="2"/>
      <c r="R252" s="2"/>
      <c r="S252" s="2"/>
      <c r="T252" s="2"/>
      <c r="U252" s="2"/>
      <c r="V252" s="2"/>
      <c r="W252" s="2"/>
      <c r="BA252" s="228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</row>
    <row r="253" spans="8:70" ht="15" customHeight="1" x14ac:dyDescent="0.3">
      <c r="I253" s="31"/>
      <c r="J253" s="31"/>
      <c r="K253" s="31"/>
      <c r="M253" s="227"/>
      <c r="N253" s="2"/>
      <c r="O253" s="2"/>
      <c r="P253" s="2"/>
      <c r="Q253" s="2"/>
      <c r="R253" s="2"/>
      <c r="S253" s="2"/>
      <c r="T253" s="2"/>
      <c r="U253" s="2"/>
      <c r="V253" s="2"/>
      <c r="W253" s="2"/>
      <c r="BA253" s="228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</row>
    <row r="254" spans="8:70" ht="15" customHeight="1" x14ac:dyDescent="0.3">
      <c r="I254" s="31"/>
      <c r="J254" s="31"/>
      <c r="K254" s="31"/>
      <c r="M254" s="227"/>
      <c r="N254" s="2"/>
      <c r="O254" s="2"/>
      <c r="P254" s="2"/>
      <c r="Q254" s="2"/>
      <c r="R254" s="2"/>
      <c r="S254" s="2"/>
      <c r="T254" s="2"/>
      <c r="U254" s="2"/>
      <c r="V254" s="2"/>
      <c r="W254" s="2"/>
      <c r="BA254" s="228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</row>
    <row r="255" spans="8:70" ht="15" customHeight="1" x14ac:dyDescent="0.3">
      <c r="I255" s="31"/>
      <c r="J255" s="31"/>
      <c r="K255" s="31"/>
      <c r="M255" s="227"/>
      <c r="N255" s="2"/>
      <c r="O255" s="2"/>
      <c r="P255" s="2"/>
      <c r="Q255" s="2"/>
      <c r="R255" s="2"/>
      <c r="S255" s="2"/>
      <c r="T255" s="2"/>
      <c r="U255" s="2"/>
      <c r="V255" s="2"/>
      <c r="W255" s="2"/>
      <c r="BA255" s="228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</row>
    <row r="256" spans="8:70" ht="15" customHeight="1" x14ac:dyDescent="0.3">
      <c r="I256" s="31"/>
      <c r="J256" s="31"/>
      <c r="K256" s="31"/>
      <c r="M256" s="227"/>
      <c r="N256" s="2"/>
      <c r="O256" s="2"/>
      <c r="P256" s="2"/>
      <c r="Q256" s="2"/>
      <c r="R256" s="2"/>
      <c r="S256" s="2"/>
      <c r="T256" s="2"/>
      <c r="U256" s="2"/>
      <c r="V256" s="2"/>
      <c r="W256" s="2"/>
      <c r="BA256" s="228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</row>
    <row r="257" spans="8:70" ht="15" customHeight="1" x14ac:dyDescent="0.3">
      <c r="I257" s="31"/>
      <c r="J257" s="31"/>
      <c r="K257" s="31"/>
      <c r="M257" s="227"/>
      <c r="N257" s="2"/>
      <c r="O257" s="2"/>
      <c r="P257" s="2"/>
      <c r="Q257" s="2"/>
      <c r="R257" s="2"/>
      <c r="S257" s="2"/>
      <c r="T257" s="2"/>
      <c r="U257" s="2"/>
      <c r="V257" s="2"/>
      <c r="W257" s="2"/>
      <c r="BA257" s="228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</row>
    <row r="258" spans="8:70" ht="15" customHeight="1" x14ac:dyDescent="0.3">
      <c r="I258" s="31"/>
      <c r="J258" s="31"/>
      <c r="K258" s="31"/>
      <c r="M258" s="227"/>
      <c r="N258" s="2"/>
      <c r="O258" s="2"/>
      <c r="P258" s="2"/>
      <c r="Q258" s="2"/>
      <c r="R258" s="2"/>
      <c r="S258" s="2"/>
      <c r="T258" s="2"/>
      <c r="U258" s="2"/>
      <c r="V258" s="2"/>
      <c r="W258" s="2"/>
      <c r="BA258" s="228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</row>
    <row r="259" spans="8:70" ht="15" customHeight="1" x14ac:dyDescent="0.3">
      <c r="I259" s="31"/>
      <c r="J259" s="31"/>
      <c r="K259" s="31"/>
      <c r="M259" s="227"/>
      <c r="N259" s="2"/>
      <c r="O259" s="2"/>
      <c r="P259" s="2"/>
      <c r="Q259" s="2"/>
      <c r="R259" s="2"/>
      <c r="S259" s="2"/>
      <c r="T259" s="2"/>
      <c r="U259" s="2"/>
      <c r="V259" s="2"/>
      <c r="W259" s="2"/>
      <c r="BA259" s="228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</row>
    <row r="260" spans="8:70" ht="15" customHeight="1" x14ac:dyDescent="0.3">
      <c r="I260" s="31"/>
      <c r="J260" s="31"/>
      <c r="K260" s="31"/>
      <c r="M260" s="227"/>
      <c r="N260" s="2"/>
      <c r="O260" s="2"/>
      <c r="P260" s="2"/>
      <c r="Q260" s="2"/>
      <c r="R260" s="2"/>
      <c r="S260" s="2"/>
      <c r="T260" s="2"/>
      <c r="U260" s="2"/>
      <c r="V260" s="2"/>
      <c r="W260" s="2"/>
      <c r="BA260" s="228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</row>
    <row r="261" spans="8:70" ht="15" customHeight="1" x14ac:dyDescent="0.3">
      <c r="I261" s="31"/>
      <c r="J261" s="31"/>
      <c r="K261" s="31"/>
      <c r="M261" s="227"/>
      <c r="N261" s="2"/>
      <c r="O261" s="2"/>
      <c r="P261" s="2"/>
      <c r="Q261" s="2"/>
      <c r="R261" s="2"/>
      <c r="S261" s="2"/>
      <c r="T261" s="2"/>
      <c r="U261" s="2"/>
      <c r="V261" s="2"/>
      <c r="W261" s="2"/>
      <c r="BA261" s="228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</row>
    <row r="262" spans="8:70" ht="15" customHeight="1" x14ac:dyDescent="0.3">
      <c r="I262" s="31"/>
      <c r="J262" s="31"/>
      <c r="K262" s="31"/>
      <c r="M262" s="227">
        <v>1</v>
      </c>
      <c r="N262" s="2"/>
      <c r="O262" s="2"/>
      <c r="P262" s="2"/>
      <c r="Q262" s="2"/>
      <c r="R262" s="2"/>
      <c r="S262" s="2"/>
      <c r="T262" s="2"/>
      <c r="U262" s="2"/>
      <c r="V262" s="2"/>
      <c r="W262" s="2"/>
      <c r="BA262" s="228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</row>
    <row r="263" spans="8:70" ht="15" customHeight="1" x14ac:dyDescent="0.3">
      <c r="I263" s="31"/>
      <c r="J263" s="31"/>
      <c r="K263" s="31"/>
      <c r="M263" s="227">
        <v>2</v>
      </c>
      <c r="N263" s="2"/>
      <c r="O263" s="2"/>
      <c r="P263" s="2"/>
      <c r="Q263" s="2"/>
      <c r="R263" s="2"/>
      <c r="S263" s="2"/>
      <c r="T263" s="2"/>
      <c r="U263" s="2"/>
      <c r="V263" s="2"/>
      <c r="W263" s="2"/>
      <c r="BA263" s="228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</row>
    <row r="264" spans="8:70" ht="15" customHeight="1" x14ac:dyDescent="0.3">
      <c r="I264" s="31"/>
      <c r="J264" s="31"/>
      <c r="K264" s="31"/>
      <c r="M264" s="227">
        <v>3</v>
      </c>
      <c r="N264" s="2"/>
      <c r="O264" s="2"/>
      <c r="P264" s="2"/>
      <c r="Q264" s="2"/>
      <c r="R264" s="2"/>
      <c r="S264" s="2"/>
      <c r="T264" s="2"/>
      <c r="U264" s="2"/>
      <c r="V264" s="2"/>
      <c r="W264" s="2"/>
      <c r="BA264" s="228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</row>
    <row r="265" spans="8:70" ht="15" customHeight="1" x14ac:dyDescent="0.3">
      <c r="I265" s="31"/>
      <c r="J265" s="31"/>
      <c r="K265" s="31"/>
      <c r="M265" s="227">
        <v>4</v>
      </c>
      <c r="N265" s="2"/>
      <c r="O265" s="2"/>
      <c r="P265" s="2"/>
      <c r="Q265" s="2"/>
      <c r="R265" s="2"/>
      <c r="S265" s="2"/>
      <c r="T265" s="2"/>
      <c r="U265" s="2"/>
      <c r="V265" s="2"/>
      <c r="W265" s="2"/>
      <c r="BA265" s="228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</row>
    <row r="266" spans="8:70" ht="15" customHeight="1" x14ac:dyDescent="0.3">
      <c r="I266" s="31"/>
      <c r="J266" s="31"/>
      <c r="K266" s="31"/>
      <c r="M266" s="227">
        <v>5</v>
      </c>
      <c r="N266" s="2"/>
      <c r="O266" s="2"/>
      <c r="P266" s="2"/>
      <c r="Q266" s="2"/>
      <c r="R266" s="2"/>
      <c r="S266" s="2"/>
      <c r="T266" s="2"/>
      <c r="U266" s="2"/>
      <c r="V266" s="2"/>
      <c r="W266" s="2"/>
      <c r="BA266" s="228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</row>
    <row r="267" spans="8:70" ht="15" customHeight="1" x14ac:dyDescent="0.3">
      <c r="I267" s="31"/>
      <c r="J267" s="31"/>
      <c r="K267" s="31"/>
      <c r="M267" s="227">
        <v>6</v>
      </c>
      <c r="N267" s="2"/>
      <c r="O267" s="2"/>
      <c r="P267" s="2"/>
      <c r="Q267" s="2"/>
      <c r="R267" s="2"/>
      <c r="S267" s="2"/>
      <c r="T267" s="2"/>
      <c r="U267" s="2"/>
      <c r="V267" s="2"/>
      <c r="W267" s="2"/>
      <c r="BA267" s="228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</row>
    <row r="268" spans="8:70" ht="15" customHeight="1" x14ac:dyDescent="0.3">
      <c r="H268" s="31"/>
      <c r="I268" s="31"/>
      <c r="J268" s="31"/>
      <c r="K268" s="31"/>
      <c r="M268" s="227">
        <v>7</v>
      </c>
      <c r="N268" s="2"/>
      <c r="O268" s="2"/>
      <c r="P268" s="2"/>
      <c r="Q268" s="2"/>
      <c r="R268" s="2"/>
      <c r="S268" s="2"/>
      <c r="T268" s="2"/>
      <c r="U268" s="2"/>
      <c r="V268" s="2"/>
      <c r="W268" s="2"/>
      <c r="BA268" s="228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</row>
    <row r="269" spans="8:70" ht="15" customHeight="1" x14ac:dyDescent="0.3">
      <c r="H269" s="31"/>
      <c r="I269" s="31"/>
      <c r="J269" s="31"/>
      <c r="K269" s="31"/>
      <c r="M269" s="227">
        <v>8</v>
      </c>
      <c r="N269" s="2"/>
      <c r="O269" s="2"/>
      <c r="P269" s="2"/>
      <c r="Q269" s="2"/>
      <c r="R269" s="2"/>
      <c r="S269" s="2"/>
      <c r="T269" s="2"/>
      <c r="U269" s="2"/>
      <c r="V269" s="2"/>
      <c r="W269" s="2"/>
      <c r="BA269" s="228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</row>
    <row r="270" spans="8:70" ht="15" customHeight="1" x14ac:dyDescent="0.3">
      <c r="H270" s="31"/>
      <c r="I270" s="31"/>
      <c r="J270" s="31"/>
      <c r="K270" s="31"/>
      <c r="M270" s="227">
        <v>9</v>
      </c>
      <c r="N270" s="2"/>
      <c r="O270" s="2"/>
      <c r="P270" s="2"/>
      <c r="Q270" s="2"/>
      <c r="R270" s="2"/>
      <c r="S270" s="2"/>
      <c r="T270" s="2"/>
      <c r="U270" s="2"/>
      <c r="V270" s="2"/>
      <c r="W270" s="2"/>
      <c r="BA270" s="228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</row>
    <row r="271" spans="8:70" ht="15" customHeight="1" x14ac:dyDescent="0.3">
      <c r="H271" s="31"/>
      <c r="I271" s="31"/>
      <c r="J271" s="31"/>
      <c r="K271" s="31"/>
      <c r="M271" s="227">
        <v>10</v>
      </c>
      <c r="N271" s="2"/>
      <c r="O271" s="2"/>
      <c r="P271" s="2"/>
      <c r="Q271" s="2"/>
      <c r="R271" s="2"/>
      <c r="S271" s="2"/>
      <c r="T271" s="2"/>
      <c r="U271" s="2"/>
      <c r="V271" s="2"/>
      <c r="W271" s="2"/>
      <c r="BA271" s="228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</row>
    <row r="272" spans="8:70" ht="15" customHeight="1" x14ac:dyDescent="0.3">
      <c r="H272" s="31"/>
      <c r="I272" s="31"/>
      <c r="J272" s="31"/>
      <c r="K272" s="31"/>
      <c r="M272" s="227">
        <v>11</v>
      </c>
      <c r="N272" s="2"/>
      <c r="O272" s="2"/>
      <c r="P272" s="2"/>
      <c r="Q272" s="2"/>
      <c r="R272" s="2"/>
      <c r="S272" s="2"/>
      <c r="T272" s="2"/>
      <c r="U272" s="2"/>
      <c r="V272" s="2"/>
      <c r="W272" s="2"/>
      <c r="BA272" s="228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</row>
    <row r="273" spans="8:70" ht="15" customHeight="1" x14ac:dyDescent="0.3">
      <c r="H273" s="31"/>
      <c r="I273" s="31"/>
      <c r="J273" s="31"/>
      <c r="K273" s="31"/>
      <c r="M273" s="227">
        <v>12</v>
      </c>
      <c r="N273" s="2"/>
      <c r="O273" s="2"/>
      <c r="P273" s="2"/>
      <c r="Q273" s="2"/>
      <c r="R273" s="2"/>
      <c r="S273" s="2"/>
      <c r="T273" s="2"/>
      <c r="U273" s="2"/>
      <c r="V273" s="2"/>
      <c r="W273" s="2"/>
      <c r="BA273" s="228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</row>
    <row r="274" spans="8:70" ht="15" customHeight="1" x14ac:dyDescent="0.3">
      <c r="J274" s="363"/>
      <c r="M274" s="227">
        <v>13</v>
      </c>
      <c r="N274" s="2"/>
      <c r="O274" s="2"/>
      <c r="P274" s="2"/>
      <c r="Q274" s="2"/>
      <c r="R274" s="2"/>
      <c r="S274" s="2"/>
      <c r="T274" s="2"/>
      <c r="U274" s="2"/>
      <c r="V274" s="2"/>
      <c r="W274" s="2"/>
      <c r="BA274" s="228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</row>
    <row r="275" spans="8:70" ht="15" customHeight="1" x14ac:dyDescent="0.3">
      <c r="H275" s="31"/>
      <c r="I275" s="31"/>
      <c r="L275" s="202"/>
      <c r="M275" s="227">
        <v>14</v>
      </c>
      <c r="N275" s="2"/>
      <c r="O275" s="2"/>
      <c r="P275" s="2"/>
      <c r="Q275" s="2"/>
      <c r="R275" s="2"/>
      <c r="S275" s="2"/>
      <c r="T275" s="2"/>
      <c r="U275" s="2"/>
      <c r="V275" s="2"/>
      <c r="W275" s="2"/>
      <c r="BA275" s="228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</row>
    <row r="276" spans="8:70" ht="15" customHeight="1" x14ac:dyDescent="0.3">
      <c r="L276" s="202"/>
      <c r="M276" s="227">
        <v>15</v>
      </c>
      <c r="N276" s="2"/>
      <c r="O276" s="2"/>
      <c r="P276" s="2"/>
      <c r="Q276" s="2"/>
      <c r="R276" s="2"/>
      <c r="S276" s="2"/>
      <c r="T276" s="2"/>
      <c r="U276" s="2"/>
      <c r="V276" s="2"/>
      <c r="W276" s="2"/>
      <c r="BA276" s="228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</row>
    <row r="277" spans="8:70" ht="15" customHeight="1" x14ac:dyDescent="0.3">
      <c r="H277" s="31"/>
      <c r="I277" s="31"/>
      <c r="J277" s="31"/>
      <c r="K277" s="31"/>
      <c r="M277" s="227"/>
      <c r="N277" s="2"/>
      <c r="O277" s="2"/>
      <c r="P277" s="2"/>
      <c r="Q277" s="2"/>
      <c r="R277" s="2"/>
      <c r="S277" s="2"/>
      <c r="T277" s="2"/>
      <c r="U277" s="2"/>
      <c r="V277" s="2"/>
      <c r="W277" s="2"/>
      <c r="BA277" s="228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</row>
    <row r="278" spans="8:70" ht="15" customHeight="1" x14ac:dyDescent="0.3">
      <c r="H278" s="31"/>
      <c r="I278" s="31"/>
      <c r="J278" s="31"/>
      <c r="K278" s="31"/>
      <c r="M278" s="227"/>
      <c r="N278" s="2"/>
      <c r="O278" s="2"/>
      <c r="P278" s="2"/>
      <c r="Q278" s="2"/>
      <c r="R278" s="2"/>
      <c r="S278" s="2"/>
      <c r="T278" s="2"/>
      <c r="U278" s="2"/>
      <c r="V278" s="2"/>
      <c r="W278" s="2"/>
      <c r="BA278" s="228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</row>
    <row r="279" spans="8:70" ht="15" customHeight="1" x14ac:dyDescent="0.3">
      <c r="H279" s="31"/>
      <c r="I279" s="31"/>
      <c r="J279" s="31"/>
      <c r="K279" s="31"/>
      <c r="N279" s="2"/>
      <c r="O279" s="2"/>
      <c r="P279" s="2"/>
      <c r="Q279" s="2"/>
      <c r="R279" s="2"/>
      <c r="S279" s="2"/>
      <c r="T279" s="2"/>
      <c r="U279" s="2"/>
      <c r="V279" s="2"/>
      <c r="W279" s="2"/>
      <c r="BA279" s="228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</row>
    <row r="280" spans="8:70" ht="15" customHeight="1" x14ac:dyDescent="0.3">
      <c r="H280" s="31"/>
      <c r="I280" s="31"/>
      <c r="J280" s="31"/>
      <c r="K280" s="31"/>
      <c r="N280" s="2"/>
      <c r="O280" s="2"/>
      <c r="P280" s="2"/>
      <c r="Q280" s="2"/>
      <c r="R280" s="2"/>
      <c r="S280" s="2"/>
      <c r="T280" s="2"/>
      <c r="U280" s="2"/>
      <c r="V280" s="2"/>
      <c r="W280" s="2"/>
      <c r="BA280" s="228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</row>
    <row r="281" spans="8:70" ht="15" customHeight="1" x14ac:dyDescent="0.3">
      <c r="H281" s="31"/>
      <c r="I281" s="31"/>
      <c r="J281" s="31"/>
      <c r="K281" s="31"/>
      <c r="N281" s="2"/>
      <c r="O281" s="2"/>
      <c r="P281" s="2"/>
      <c r="Q281" s="2"/>
      <c r="R281" s="2"/>
      <c r="S281" s="2"/>
      <c r="T281" s="2"/>
      <c r="U281" s="2"/>
      <c r="V281" s="2"/>
      <c r="W281" s="2"/>
      <c r="BA281" s="228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</row>
    <row r="282" spans="8:70" ht="15" customHeight="1" x14ac:dyDescent="0.3">
      <c r="H282" s="31"/>
      <c r="I282" s="31"/>
      <c r="J282" s="31"/>
      <c r="K282" s="31"/>
      <c r="N282" s="2"/>
      <c r="O282" s="2"/>
      <c r="P282" s="2"/>
      <c r="Q282" s="2"/>
      <c r="R282" s="2"/>
      <c r="S282" s="2"/>
      <c r="T282" s="2"/>
      <c r="U282" s="2"/>
      <c r="V282" s="2"/>
      <c r="W282" s="2"/>
      <c r="BA282" s="228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</row>
    <row r="283" spans="8:70" ht="15" customHeight="1" x14ac:dyDescent="0.3">
      <c r="H283" s="31"/>
      <c r="I283" s="31"/>
      <c r="J283" s="31"/>
      <c r="K283" s="31"/>
      <c r="N283" s="2"/>
      <c r="O283" s="2"/>
      <c r="P283" s="2"/>
      <c r="Q283" s="2"/>
      <c r="R283" s="2"/>
      <c r="S283" s="2"/>
      <c r="T283" s="2"/>
      <c r="U283" s="2"/>
      <c r="V283" s="2"/>
      <c r="W283" s="2"/>
      <c r="BA283" s="228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</row>
    <row r="284" spans="8:70" ht="15" customHeight="1" x14ac:dyDescent="0.3">
      <c r="H284" s="31"/>
      <c r="I284" s="31"/>
      <c r="J284" s="31"/>
      <c r="K284" s="31"/>
      <c r="N284" s="2"/>
      <c r="O284" s="2"/>
      <c r="P284" s="2"/>
      <c r="Q284" s="2"/>
      <c r="R284" s="2"/>
      <c r="S284" s="2"/>
      <c r="T284" s="2"/>
      <c r="U284" s="2"/>
      <c r="V284" s="2"/>
      <c r="W284" s="2"/>
      <c r="BA284" s="228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</row>
    <row r="285" spans="8:70" ht="15" customHeight="1" x14ac:dyDescent="0.3">
      <c r="H285" s="31"/>
      <c r="I285" s="31"/>
      <c r="J285" s="31"/>
      <c r="K285" s="31"/>
      <c r="N285" s="2"/>
      <c r="O285" s="2"/>
      <c r="P285" s="2"/>
      <c r="Q285" s="2"/>
      <c r="R285" s="2"/>
      <c r="S285" s="2"/>
      <c r="T285" s="2"/>
      <c r="U285" s="2"/>
      <c r="V285" s="2"/>
      <c r="W285" s="2"/>
      <c r="BA285" s="228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</row>
    <row r="286" spans="8:70" ht="15" customHeight="1" x14ac:dyDescent="0.3">
      <c r="H286" s="31"/>
      <c r="I286" s="31"/>
      <c r="J286" s="31"/>
      <c r="K286" s="31"/>
      <c r="N286" s="2"/>
      <c r="O286" s="2"/>
      <c r="P286" s="2"/>
      <c r="Q286" s="2"/>
      <c r="R286" s="2"/>
      <c r="S286" s="2"/>
      <c r="T286" s="2"/>
      <c r="U286" s="2"/>
      <c r="V286" s="2"/>
      <c r="W286" s="2"/>
      <c r="BA286" s="228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</row>
    <row r="287" spans="8:70" ht="15" customHeight="1" x14ac:dyDescent="0.3">
      <c r="H287" s="31"/>
      <c r="I287" s="31"/>
      <c r="J287" s="31"/>
      <c r="K287" s="31"/>
      <c r="N287" s="2"/>
      <c r="O287" s="2"/>
      <c r="P287" s="2"/>
      <c r="Q287" s="2"/>
      <c r="R287" s="2"/>
      <c r="S287" s="2"/>
      <c r="T287" s="2"/>
      <c r="U287" s="2"/>
      <c r="V287" s="2"/>
      <c r="W287" s="2"/>
      <c r="BA287" s="228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</row>
    <row r="288" spans="8:70" ht="15" customHeight="1" x14ac:dyDescent="0.3">
      <c r="H288" s="31"/>
      <c r="I288" s="31"/>
      <c r="J288" s="31"/>
      <c r="K288" s="31"/>
      <c r="N288" s="2"/>
      <c r="O288" s="2"/>
      <c r="P288" s="2"/>
      <c r="Q288" s="2"/>
      <c r="R288" s="2"/>
      <c r="S288" s="2"/>
      <c r="T288" s="2"/>
      <c r="U288" s="2"/>
      <c r="V288" s="2"/>
      <c r="W288" s="2"/>
      <c r="BA288" s="228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</row>
    <row r="289" spans="8:70" ht="15" customHeight="1" x14ac:dyDescent="0.3">
      <c r="H289" s="31"/>
      <c r="I289" s="31"/>
      <c r="J289" s="31"/>
      <c r="K289" s="31"/>
      <c r="N289" s="2"/>
      <c r="O289" s="2"/>
      <c r="P289" s="2"/>
      <c r="Q289" s="2"/>
      <c r="R289" s="2"/>
      <c r="S289" s="2"/>
      <c r="T289" s="2"/>
      <c r="U289" s="2"/>
      <c r="V289" s="2"/>
      <c r="W289" s="2"/>
      <c r="BA289" s="228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</row>
    <row r="290" spans="8:70" ht="15" customHeight="1" x14ac:dyDescent="0.3">
      <c r="H290" s="31"/>
      <c r="I290" s="31"/>
      <c r="J290" s="31"/>
      <c r="K290" s="31"/>
      <c r="N290" s="2"/>
      <c r="O290" s="2"/>
      <c r="P290" s="2"/>
      <c r="Q290" s="2"/>
      <c r="R290" s="2"/>
      <c r="S290" s="2"/>
      <c r="T290" s="2"/>
      <c r="U290" s="2"/>
      <c r="V290" s="2"/>
      <c r="W290" s="2"/>
      <c r="BA290" s="228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</row>
    <row r="291" spans="8:70" ht="15" customHeight="1" x14ac:dyDescent="0.3">
      <c r="H291" s="31"/>
      <c r="I291" s="31"/>
      <c r="J291" s="31"/>
      <c r="K291" s="31"/>
      <c r="N291" s="2"/>
      <c r="O291" s="2"/>
      <c r="P291" s="2"/>
      <c r="Q291" s="2"/>
      <c r="R291" s="2"/>
      <c r="S291" s="2"/>
      <c r="T291" s="2"/>
      <c r="U291" s="2"/>
      <c r="V291" s="2"/>
      <c r="W291" s="2"/>
      <c r="BA291" s="228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</row>
    <row r="292" spans="8:70" ht="15" customHeight="1" x14ac:dyDescent="0.3">
      <c r="H292" s="31"/>
      <c r="I292" s="31"/>
      <c r="J292" s="31"/>
      <c r="K292" s="31"/>
      <c r="N292" s="2"/>
      <c r="O292" s="2"/>
      <c r="P292" s="2"/>
      <c r="Q292" s="2"/>
      <c r="R292" s="2"/>
      <c r="S292" s="2"/>
      <c r="T292" s="2"/>
      <c r="U292" s="2"/>
      <c r="V292" s="2"/>
      <c r="W292" s="2"/>
      <c r="BA292" s="228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</row>
    <row r="293" spans="8:70" ht="15" customHeight="1" x14ac:dyDescent="0.3">
      <c r="H293" s="31"/>
      <c r="I293" s="31"/>
      <c r="J293" s="31"/>
      <c r="K293" s="31"/>
      <c r="N293" s="2"/>
      <c r="O293" s="2"/>
      <c r="P293" s="2"/>
      <c r="Q293" s="2"/>
      <c r="R293" s="2"/>
      <c r="S293" s="2"/>
      <c r="T293" s="2"/>
      <c r="U293" s="2"/>
      <c r="V293" s="2"/>
      <c r="W293" s="2"/>
      <c r="BA293" s="228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</row>
    <row r="294" spans="8:70" ht="15" customHeight="1" x14ac:dyDescent="0.3">
      <c r="H294" s="31"/>
      <c r="I294" s="31"/>
      <c r="J294" s="31"/>
      <c r="K294" s="31"/>
      <c r="N294" s="2"/>
      <c r="O294" s="2"/>
      <c r="P294" s="2"/>
      <c r="Q294" s="2"/>
      <c r="R294" s="2"/>
      <c r="S294" s="2"/>
      <c r="T294" s="2"/>
      <c r="U294" s="2"/>
      <c r="V294" s="2"/>
      <c r="W294" s="2"/>
      <c r="BA294" s="228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</row>
    <row r="295" spans="8:70" ht="15" customHeight="1" x14ac:dyDescent="0.3">
      <c r="H295" s="31"/>
      <c r="I295" s="31"/>
      <c r="J295" s="31"/>
      <c r="K295" s="31"/>
      <c r="N295" s="2"/>
      <c r="O295" s="2"/>
      <c r="P295" s="2"/>
      <c r="Q295" s="2"/>
      <c r="R295" s="2"/>
      <c r="S295" s="2"/>
      <c r="T295" s="2"/>
      <c r="U295" s="2"/>
      <c r="V295" s="2"/>
      <c r="W295" s="2"/>
      <c r="BA295" s="228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</row>
    <row r="296" spans="8:70" ht="15" customHeight="1" x14ac:dyDescent="0.3">
      <c r="H296" s="31"/>
      <c r="I296" s="31"/>
      <c r="J296" s="31"/>
      <c r="K296" s="31"/>
      <c r="N296" s="2"/>
      <c r="O296" s="2"/>
      <c r="P296" s="2"/>
      <c r="Q296" s="2"/>
      <c r="R296" s="2"/>
      <c r="S296" s="2"/>
      <c r="T296" s="2"/>
      <c r="U296" s="2"/>
      <c r="V296" s="2"/>
      <c r="W296" s="2"/>
      <c r="BA296" s="228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</row>
    <row r="297" spans="8:70" ht="15" customHeight="1" x14ac:dyDescent="0.3">
      <c r="H297" s="31"/>
      <c r="I297" s="31"/>
      <c r="J297" s="31"/>
      <c r="K297" s="31"/>
      <c r="N297" s="2"/>
      <c r="O297" s="2"/>
      <c r="P297" s="2"/>
      <c r="Q297" s="2"/>
      <c r="R297" s="2"/>
      <c r="S297" s="2"/>
      <c r="T297" s="2"/>
      <c r="U297" s="2"/>
      <c r="V297" s="2"/>
      <c r="W297" s="2"/>
      <c r="BA297" s="228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</row>
    <row r="298" spans="8:70" ht="15" customHeight="1" x14ac:dyDescent="0.3">
      <c r="H298" s="31"/>
      <c r="I298" s="31"/>
      <c r="J298" s="31"/>
      <c r="K298" s="31"/>
      <c r="N298" s="2"/>
      <c r="O298" s="2"/>
      <c r="P298" s="2"/>
      <c r="Q298" s="2"/>
      <c r="R298" s="2"/>
      <c r="S298" s="2"/>
      <c r="T298" s="2"/>
      <c r="U298" s="2"/>
      <c r="V298" s="2"/>
      <c r="W298" s="2"/>
      <c r="BA298" s="228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</row>
    <row r="299" spans="8:70" ht="15" customHeight="1" x14ac:dyDescent="0.3">
      <c r="I299" s="31"/>
      <c r="J299" s="31"/>
      <c r="K299" s="31"/>
      <c r="N299" s="2"/>
      <c r="O299" s="2"/>
      <c r="P299" s="2"/>
      <c r="Q299" s="2"/>
      <c r="R299" s="2"/>
      <c r="S299" s="2"/>
      <c r="T299" s="2"/>
      <c r="U299" s="2"/>
      <c r="V299" s="2"/>
      <c r="W299" s="2"/>
      <c r="BA299" s="228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</row>
    <row r="300" spans="8:70" ht="15" customHeight="1" x14ac:dyDescent="0.3">
      <c r="I300" s="31"/>
      <c r="J300" s="31"/>
      <c r="K300" s="31"/>
      <c r="N300" s="2"/>
      <c r="O300" s="2"/>
      <c r="P300" s="2"/>
      <c r="Q300" s="2"/>
      <c r="R300" s="2"/>
      <c r="S300" s="2"/>
      <c r="T300" s="2"/>
      <c r="U300" s="2"/>
      <c r="V300" s="2"/>
      <c r="W300" s="2"/>
      <c r="BA300" s="228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</row>
    <row r="301" spans="8:70" ht="15" customHeight="1" x14ac:dyDescent="0.3">
      <c r="N301" s="2"/>
      <c r="O301" s="2"/>
      <c r="P301" s="2"/>
      <c r="Q301" s="2"/>
      <c r="R301" s="2"/>
      <c r="S301" s="2"/>
      <c r="T301" s="2"/>
      <c r="U301" s="2"/>
      <c r="V301" s="2"/>
      <c r="W301" s="2"/>
      <c r="BA301" s="228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</row>
    <row r="302" spans="8:70" ht="15" customHeight="1" x14ac:dyDescent="0.3">
      <c r="N302" s="2"/>
      <c r="O302" s="2"/>
      <c r="P302" s="2"/>
      <c r="Q302" s="2"/>
      <c r="R302" s="2"/>
      <c r="S302" s="2"/>
      <c r="T302" s="2"/>
      <c r="U302" s="2"/>
      <c r="V302" s="2"/>
      <c r="W302" s="2"/>
      <c r="BA302" s="228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</row>
    <row r="303" spans="8:70" ht="15" customHeight="1" x14ac:dyDescent="0.3">
      <c r="N303" s="2"/>
      <c r="O303" s="2"/>
      <c r="P303" s="2"/>
      <c r="Q303" s="2"/>
      <c r="R303" s="2"/>
      <c r="S303" s="2"/>
      <c r="T303" s="2"/>
      <c r="U303" s="2"/>
      <c r="V303" s="2"/>
      <c r="W303" s="2"/>
      <c r="BA303" s="228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</row>
    <row r="304" spans="8:70" ht="15" customHeight="1" x14ac:dyDescent="0.3">
      <c r="N304" s="2"/>
      <c r="O304" s="2"/>
      <c r="P304" s="2"/>
      <c r="Q304" s="2"/>
      <c r="R304" s="2"/>
      <c r="S304" s="2"/>
      <c r="T304" s="2"/>
      <c r="U304" s="2"/>
      <c r="V304" s="2"/>
      <c r="W304" s="2"/>
      <c r="BA304" s="228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</row>
    <row r="305" spans="8:70" ht="15" customHeight="1" x14ac:dyDescent="0.3">
      <c r="N305" s="2"/>
      <c r="O305" s="2"/>
      <c r="P305" s="2"/>
      <c r="Q305" s="2"/>
      <c r="R305" s="2"/>
      <c r="S305" s="2"/>
      <c r="T305" s="2"/>
      <c r="U305" s="2"/>
      <c r="V305" s="2"/>
      <c r="W305" s="2"/>
      <c r="BA305" s="228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</row>
    <row r="306" spans="8:70" ht="15" customHeight="1" x14ac:dyDescent="0.3">
      <c r="N306" s="2"/>
      <c r="O306" s="2"/>
      <c r="P306" s="2"/>
      <c r="Q306" s="2"/>
      <c r="R306" s="2"/>
      <c r="S306" s="2"/>
      <c r="T306" s="2"/>
      <c r="U306" s="2"/>
      <c r="V306" s="2"/>
      <c r="W306" s="2"/>
      <c r="BA306" s="228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</row>
    <row r="307" spans="8:70" ht="15" customHeight="1" x14ac:dyDescent="0.3">
      <c r="N307" s="2"/>
      <c r="O307" s="2"/>
      <c r="P307" s="2"/>
      <c r="Q307" s="2"/>
      <c r="R307" s="2"/>
      <c r="S307" s="2"/>
      <c r="T307" s="2"/>
      <c r="U307" s="2"/>
      <c r="V307" s="2"/>
      <c r="W307" s="2"/>
      <c r="BA307" s="228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</row>
    <row r="308" spans="8:70" ht="15" customHeight="1" x14ac:dyDescent="0.3">
      <c r="N308" s="2"/>
      <c r="O308" s="2"/>
      <c r="P308" s="2"/>
      <c r="Q308" s="2"/>
      <c r="R308" s="2"/>
      <c r="S308" s="2"/>
      <c r="T308" s="2"/>
      <c r="U308" s="2"/>
      <c r="V308" s="2"/>
      <c r="W308" s="2"/>
      <c r="BA308" s="228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</row>
    <row r="309" spans="8:70" ht="15" customHeight="1" x14ac:dyDescent="0.3">
      <c r="H309" s="31"/>
      <c r="I309" s="31"/>
      <c r="J309" s="31"/>
      <c r="K309" s="31"/>
      <c r="L309" s="31"/>
      <c r="M309" s="31"/>
      <c r="N309" s="2"/>
      <c r="O309" s="2"/>
      <c r="P309" s="2"/>
      <c r="Q309" s="2"/>
      <c r="R309" s="2"/>
      <c r="S309" s="2"/>
      <c r="T309" s="2"/>
      <c r="U309" s="2"/>
      <c r="V309" s="2"/>
      <c r="W309" s="2"/>
      <c r="BA309" s="228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</row>
    <row r="310" spans="8:70" ht="15" customHeight="1" x14ac:dyDescent="0.3">
      <c r="H310" s="31"/>
      <c r="I310" s="31"/>
      <c r="J310" s="31"/>
      <c r="K310" s="31"/>
      <c r="L310" s="31"/>
      <c r="M310" s="31"/>
      <c r="N310" s="2"/>
      <c r="O310" s="2"/>
      <c r="P310" s="2"/>
      <c r="Q310" s="2"/>
      <c r="R310" s="2"/>
      <c r="S310" s="2"/>
      <c r="T310" s="2"/>
      <c r="U310" s="2"/>
      <c r="V310" s="2"/>
      <c r="W310" s="2"/>
      <c r="BA310" s="228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</row>
    <row r="311" spans="8:70" ht="15" customHeight="1" x14ac:dyDescent="0.3">
      <c r="H311" s="31"/>
      <c r="I311" s="31"/>
      <c r="J311" s="31"/>
      <c r="K311" s="31"/>
      <c r="L311" s="31"/>
      <c r="M311" s="31"/>
      <c r="N311" s="2"/>
      <c r="O311" s="2"/>
      <c r="P311" s="2"/>
      <c r="Q311" s="2"/>
      <c r="R311" s="2"/>
      <c r="S311" s="2"/>
      <c r="T311" s="2"/>
      <c r="U311" s="2"/>
      <c r="V311" s="2"/>
      <c r="W311" s="2"/>
      <c r="BA311" s="228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</row>
    <row r="312" spans="8:70" ht="15" customHeight="1" x14ac:dyDescent="0.3">
      <c r="H312" s="31"/>
      <c r="I312" s="31"/>
      <c r="J312" s="31"/>
      <c r="K312" s="31"/>
      <c r="L312" s="31"/>
      <c r="M312" s="31"/>
      <c r="N312" s="2"/>
      <c r="O312" s="2"/>
      <c r="P312" s="2"/>
      <c r="Q312" s="2"/>
      <c r="R312" s="2"/>
      <c r="S312" s="2"/>
      <c r="T312" s="2"/>
      <c r="U312" s="2"/>
      <c r="V312" s="2"/>
      <c r="W312" s="2"/>
      <c r="BA312" s="228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</row>
    <row r="313" spans="8:70" ht="15" customHeight="1" x14ac:dyDescent="0.3">
      <c r="H313" s="31"/>
      <c r="I313" s="31"/>
      <c r="J313" s="31"/>
      <c r="K313" s="31"/>
      <c r="L313" s="31"/>
      <c r="M313" s="31"/>
      <c r="N313" s="2"/>
      <c r="O313" s="2"/>
      <c r="P313" s="2"/>
      <c r="Q313" s="2"/>
      <c r="R313" s="2"/>
      <c r="S313" s="2"/>
      <c r="T313" s="2"/>
      <c r="U313" s="2"/>
      <c r="V313" s="2"/>
      <c r="W313" s="2"/>
      <c r="BA313" s="228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</row>
    <row r="314" spans="8:70" ht="15" customHeight="1" x14ac:dyDescent="0.3">
      <c r="H314" s="31"/>
      <c r="I314" s="31"/>
      <c r="J314" s="31"/>
      <c r="K314" s="31"/>
      <c r="L314" s="31"/>
      <c r="M314" s="31"/>
      <c r="N314" s="2"/>
      <c r="O314" s="2"/>
      <c r="P314" s="2"/>
      <c r="Q314" s="2"/>
      <c r="R314" s="2"/>
      <c r="S314" s="2"/>
      <c r="T314" s="2"/>
      <c r="U314" s="2"/>
      <c r="V314" s="2"/>
      <c r="W314" s="2"/>
      <c r="BA314" s="228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</row>
    <row r="315" spans="8:70" ht="15" customHeight="1" x14ac:dyDescent="0.3">
      <c r="H315" s="31"/>
      <c r="I315" s="31"/>
      <c r="J315" s="31"/>
      <c r="K315" s="31"/>
      <c r="L315" s="31"/>
      <c r="M315" s="31"/>
      <c r="N315" s="2"/>
      <c r="O315" s="2"/>
      <c r="P315" s="2"/>
      <c r="Q315" s="2"/>
      <c r="R315" s="2"/>
      <c r="S315" s="2"/>
      <c r="T315" s="2"/>
      <c r="U315" s="2"/>
      <c r="V315" s="2"/>
      <c r="W315" s="2"/>
      <c r="BA315" s="228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</row>
    <row r="316" spans="8:70" ht="15" customHeight="1" x14ac:dyDescent="0.3">
      <c r="H316" s="31"/>
      <c r="I316" s="31"/>
      <c r="J316" s="31"/>
      <c r="K316" s="31"/>
      <c r="L316" s="31"/>
      <c r="M316" s="31"/>
      <c r="N316" s="2"/>
      <c r="O316" s="2"/>
      <c r="P316" s="2"/>
      <c r="Q316" s="2"/>
      <c r="R316" s="2"/>
      <c r="S316" s="2"/>
      <c r="T316" s="2"/>
      <c r="U316" s="2"/>
      <c r="V316" s="2"/>
      <c r="W316" s="2"/>
      <c r="BA316" s="228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</row>
    <row r="317" spans="8:70" ht="15" customHeight="1" x14ac:dyDescent="0.3">
      <c r="H317" s="31"/>
      <c r="I317" s="31"/>
      <c r="J317" s="31"/>
      <c r="K317" s="31"/>
      <c r="L317" s="31"/>
      <c r="M317" s="31"/>
      <c r="N317" s="2"/>
      <c r="O317" s="2"/>
      <c r="P317" s="2"/>
      <c r="Q317" s="2"/>
      <c r="R317" s="2"/>
      <c r="S317" s="2"/>
      <c r="T317" s="2"/>
      <c r="U317" s="2"/>
      <c r="V317" s="2"/>
      <c r="W317" s="2"/>
      <c r="BA317" s="228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</row>
    <row r="318" spans="8:70" ht="15" customHeight="1" x14ac:dyDescent="0.3">
      <c r="H318" s="31"/>
      <c r="I318" s="31"/>
      <c r="J318" s="31"/>
      <c r="K318" s="31"/>
      <c r="L318" s="31"/>
      <c r="M318" s="31"/>
      <c r="N318" s="2"/>
      <c r="O318" s="2"/>
      <c r="P318" s="2"/>
      <c r="Q318" s="2"/>
      <c r="R318" s="2"/>
      <c r="S318" s="2"/>
      <c r="T318" s="2"/>
      <c r="U318" s="2"/>
      <c r="V318" s="2"/>
      <c r="W318" s="2"/>
      <c r="BA318" s="228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</row>
    <row r="319" spans="8:70" ht="15" customHeight="1" x14ac:dyDescent="0.3">
      <c r="H319" s="31"/>
      <c r="I319" s="31"/>
      <c r="J319" s="31"/>
      <c r="K319" s="31"/>
      <c r="L319" s="31"/>
      <c r="M319" s="31"/>
      <c r="N319" s="2"/>
      <c r="O319" s="2"/>
      <c r="P319" s="2"/>
      <c r="Q319" s="2"/>
      <c r="R319" s="2"/>
      <c r="S319" s="2"/>
      <c r="T319" s="2"/>
      <c r="U319" s="2"/>
      <c r="V319" s="2"/>
      <c r="W319" s="2"/>
      <c r="BA319" s="228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</row>
    <row r="320" spans="8:70" ht="15" customHeight="1" x14ac:dyDescent="0.3">
      <c r="H320" s="31"/>
      <c r="I320" s="31"/>
      <c r="J320" s="31"/>
      <c r="K320" s="31"/>
      <c r="L320" s="31"/>
      <c r="M320" s="31"/>
      <c r="N320" s="2"/>
      <c r="O320" s="2"/>
      <c r="P320" s="2"/>
      <c r="Q320" s="2"/>
      <c r="R320" s="2"/>
      <c r="S320" s="2"/>
      <c r="T320" s="2"/>
      <c r="U320" s="2"/>
      <c r="V320" s="2"/>
      <c r="W320" s="2"/>
      <c r="BA320" s="228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</row>
    <row r="321" spans="8:70" ht="15" customHeight="1" x14ac:dyDescent="0.3">
      <c r="H321" s="31"/>
      <c r="I321" s="31"/>
      <c r="J321" s="31"/>
      <c r="K321" s="31"/>
      <c r="L321" s="31"/>
      <c r="M321" s="31"/>
      <c r="N321" s="2"/>
      <c r="O321" s="2"/>
      <c r="P321" s="2"/>
      <c r="Q321" s="2"/>
      <c r="R321" s="2"/>
      <c r="S321" s="2"/>
      <c r="T321" s="2"/>
      <c r="U321" s="2"/>
      <c r="V321" s="2"/>
      <c r="W321" s="2"/>
      <c r="BA321" s="228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</row>
    <row r="322" spans="8:70" ht="15" customHeight="1" x14ac:dyDescent="0.3">
      <c r="H322" s="31"/>
      <c r="I322" s="31"/>
      <c r="J322" s="31"/>
      <c r="K322" s="31"/>
      <c r="L322" s="31"/>
      <c r="M322" s="31"/>
      <c r="N322" s="2"/>
      <c r="O322" s="2"/>
      <c r="P322" s="2"/>
      <c r="Q322" s="2"/>
      <c r="R322" s="2"/>
      <c r="S322" s="2"/>
      <c r="T322" s="2"/>
      <c r="U322" s="2"/>
      <c r="V322" s="2"/>
      <c r="W322" s="2"/>
      <c r="BA322" s="228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</row>
    <row r="323" spans="8:70" ht="15" customHeight="1" x14ac:dyDescent="0.3">
      <c r="H323" s="31"/>
      <c r="I323" s="31"/>
      <c r="J323" s="31"/>
      <c r="K323" s="31"/>
      <c r="L323" s="31"/>
      <c r="M323" s="31"/>
      <c r="N323" s="2"/>
      <c r="O323" s="2"/>
      <c r="P323" s="2"/>
      <c r="Q323" s="2"/>
      <c r="R323" s="2"/>
      <c r="S323" s="2"/>
      <c r="T323" s="2"/>
      <c r="U323" s="2"/>
      <c r="V323" s="2"/>
      <c r="W323" s="2"/>
      <c r="BA323" s="228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</row>
    <row r="324" spans="8:70" ht="15" customHeight="1" x14ac:dyDescent="0.3">
      <c r="H324" s="31"/>
      <c r="I324" s="31"/>
      <c r="J324" s="31"/>
      <c r="K324" s="31"/>
      <c r="L324" s="31"/>
      <c r="M324" s="31"/>
      <c r="N324" s="2"/>
      <c r="O324" s="2"/>
      <c r="P324" s="2"/>
      <c r="Q324" s="2"/>
      <c r="R324" s="2"/>
      <c r="S324" s="2"/>
      <c r="T324" s="2"/>
      <c r="U324" s="2"/>
      <c r="V324" s="2"/>
      <c r="W324" s="2"/>
      <c r="BA324" s="228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</row>
    <row r="325" spans="8:70" ht="15" customHeight="1" x14ac:dyDescent="0.3">
      <c r="H325" s="31"/>
      <c r="I325" s="31"/>
      <c r="J325" s="31"/>
      <c r="K325" s="31"/>
      <c r="L325" s="31"/>
      <c r="M325" s="31"/>
      <c r="N325" s="2"/>
      <c r="O325" s="2"/>
      <c r="P325" s="2"/>
      <c r="Q325" s="2"/>
      <c r="R325" s="2"/>
      <c r="S325" s="2"/>
      <c r="T325" s="2"/>
      <c r="U325" s="2"/>
      <c r="V325" s="2"/>
      <c r="W325" s="2"/>
      <c r="BA325" s="228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</row>
    <row r="326" spans="8:70" ht="15" customHeight="1" x14ac:dyDescent="0.3">
      <c r="H326" s="31"/>
      <c r="I326" s="31"/>
      <c r="J326" s="31"/>
      <c r="K326" s="31"/>
      <c r="L326" s="31"/>
      <c r="M326" s="31"/>
      <c r="N326" s="2"/>
      <c r="O326" s="2"/>
      <c r="P326" s="2"/>
      <c r="Q326" s="2"/>
      <c r="R326" s="2"/>
      <c r="S326" s="2"/>
      <c r="T326" s="2"/>
      <c r="U326" s="2"/>
      <c r="V326" s="2"/>
      <c r="W326" s="2"/>
      <c r="BA326" s="228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</row>
    <row r="327" spans="8:70" ht="15" customHeight="1" x14ac:dyDescent="0.3">
      <c r="H327" s="31"/>
      <c r="I327" s="31"/>
      <c r="J327" s="31"/>
      <c r="K327" s="31"/>
      <c r="L327" s="31"/>
      <c r="M327" s="31"/>
      <c r="N327" s="2"/>
      <c r="O327" s="2"/>
      <c r="P327" s="2"/>
      <c r="Q327" s="2"/>
      <c r="R327" s="2"/>
      <c r="S327" s="2"/>
      <c r="T327" s="2"/>
      <c r="U327" s="2"/>
      <c r="V327" s="2"/>
      <c r="W327" s="2"/>
      <c r="BA327" s="228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</row>
    <row r="328" spans="8:70" ht="15" customHeight="1" x14ac:dyDescent="0.3">
      <c r="H328" s="31"/>
      <c r="I328" s="31"/>
      <c r="J328" s="31"/>
      <c r="K328" s="31"/>
      <c r="L328" s="31"/>
      <c r="M328" s="31"/>
      <c r="N328" s="2"/>
      <c r="O328" s="2"/>
      <c r="P328" s="2"/>
      <c r="Q328" s="2"/>
      <c r="R328" s="2"/>
      <c r="S328" s="2"/>
      <c r="T328" s="2"/>
      <c r="U328" s="2"/>
      <c r="V328" s="2"/>
      <c r="W328" s="2"/>
      <c r="BA328" s="364"/>
      <c r="BB328" s="31"/>
      <c r="BD328" s="31"/>
      <c r="BE328" s="31"/>
      <c r="BF328" s="31"/>
      <c r="BG328" s="31"/>
    </row>
    <row r="329" spans="8:70" ht="15" customHeight="1" x14ac:dyDescent="0.3">
      <c r="H329" s="31"/>
      <c r="I329" s="31"/>
      <c r="J329" s="31"/>
      <c r="K329" s="31"/>
      <c r="L329" s="31"/>
      <c r="M329" s="31"/>
      <c r="N329" s="2"/>
      <c r="O329" s="2"/>
      <c r="P329" s="2"/>
      <c r="Q329" s="2"/>
      <c r="R329" s="2"/>
      <c r="S329" s="2"/>
      <c r="T329" s="2"/>
      <c r="U329" s="2"/>
      <c r="V329" s="2"/>
      <c r="W329" s="2"/>
      <c r="BA329" s="364"/>
      <c r="BB329" s="31"/>
      <c r="BD329" s="31"/>
      <c r="BE329" s="31"/>
      <c r="BF329" s="31"/>
      <c r="BG329" s="31"/>
    </row>
    <row r="330" spans="8:70" ht="15" customHeight="1" x14ac:dyDescent="0.3">
      <c r="H330" s="31"/>
      <c r="I330" s="31"/>
      <c r="J330" s="31"/>
      <c r="K330" s="31"/>
      <c r="L330" s="31"/>
      <c r="M330" s="31"/>
      <c r="N330" s="2"/>
      <c r="O330" s="2"/>
      <c r="P330" s="2"/>
      <c r="Q330" s="2"/>
      <c r="R330" s="2"/>
      <c r="S330" s="2"/>
      <c r="T330" s="2"/>
      <c r="U330" s="2"/>
      <c r="V330" s="2"/>
      <c r="W330" s="2"/>
      <c r="BA330" s="364"/>
      <c r="BB330" s="31"/>
      <c r="BD330" s="31"/>
      <c r="BE330" s="31"/>
      <c r="BF330" s="31"/>
      <c r="BG330" s="31"/>
    </row>
    <row r="331" spans="8:70" ht="15" customHeight="1" x14ac:dyDescent="0.3">
      <c r="H331" s="31"/>
      <c r="I331" s="31"/>
      <c r="J331" s="31"/>
      <c r="K331" s="31"/>
      <c r="L331" s="31"/>
      <c r="M331" s="31"/>
      <c r="N331" s="2"/>
      <c r="O331" s="2"/>
      <c r="P331" s="2"/>
      <c r="Q331" s="2"/>
      <c r="R331" s="2"/>
      <c r="S331" s="2"/>
      <c r="T331" s="2"/>
      <c r="U331" s="2"/>
      <c r="V331" s="2"/>
      <c r="W331" s="2"/>
      <c r="BA331" s="364"/>
      <c r="BB331" s="31"/>
      <c r="BD331" s="31"/>
      <c r="BE331" s="31"/>
      <c r="BF331" s="31"/>
      <c r="BG331" s="31"/>
    </row>
    <row r="332" spans="8:70" ht="15" customHeight="1" x14ac:dyDescent="0.3">
      <c r="H332" s="31"/>
      <c r="I332" s="31"/>
      <c r="J332" s="31"/>
      <c r="K332" s="31"/>
      <c r="L332" s="31"/>
      <c r="M332" s="31"/>
      <c r="N332" s="2"/>
      <c r="O332" s="2"/>
      <c r="P332" s="2"/>
      <c r="Q332" s="2"/>
      <c r="R332" s="2"/>
      <c r="S332" s="2"/>
      <c r="T332" s="2"/>
      <c r="U332" s="2"/>
      <c r="V332" s="2"/>
      <c r="W332" s="2"/>
      <c r="BA332" s="364"/>
      <c r="BB332" s="31"/>
      <c r="BD332" s="31"/>
      <c r="BE332" s="31"/>
      <c r="BF332" s="31"/>
      <c r="BG332" s="31"/>
    </row>
    <row r="333" spans="8:70" ht="15" customHeight="1" x14ac:dyDescent="0.3">
      <c r="H333" s="31"/>
      <c r="I333" s="31"/>
      <c r="J333" s="31"/>
      <c r="K333" s="31"/>
      <c r="L333" s="31"/>
      <c r="M333" s="31"/>
      <c r="N333" s="2"/>
      <c r="O333" s="2"/>
      <c r="P333" s="2"/>
      <c r="Q333" s="2"/>
      <c r="R333" s="2"/>
      <c r="S333" s="2"/>
      <c r="T333" s="2"/>
      <c r="U333" s="2"/>
      <c r="V333" s="2"/>
      <c r="W333" s="2"/>
      <c r="BA333" s="364"/>
      <c r="BB333" s="31"/>
      <c r="BD333" s="31"/>
      <c r="BE333" s="31"/>
      <c r="BF333" s="31"/>
      <c r="BG333" s="31"/>
    </row>
    <row r="334" spans="8:70" ht="15" customHeight="1" x14ac:dyDescent="0.3">
      <c r="H334" s="31"/>
      <c r="I334" s="31"/>
      <c r="J334" s="31"/>
      <c r="K334" s="31"/>
      <c r="L334" s="31"/>
      <c r="M334" s="31"/>
      <c r="N334" s="2"/>
      <c r="O334" s="2"/>
      <c r="P334" s="2"/>
      <c r="Q334" s="2"/>
      <c r="R334" s="2"/>
      <c r="S334" s="2"/>
      <c r="T334" s="2"/>
      <c r="U334" s="2"/>
      <c r="V334" s="2"/>
      <c r="W334" s="2"/>
      <c r="BA334" s="364"/>
      <c r="BB334" s="31"/>
      <c r="BD334" s="31"/>
      <c r="BE334" s="31"/>
      <c r="BF334" s="31"/>
      <c r="BG334" s="31"/>
    </row>
    <row r="335" spans="8:70" ht="15" customHeight="1" x14ac:dyDescent="0.3">
      <c r="H335" s="31"/>
      <c r="I335" s="31"/>
      <c r="J335" s="31"/>
      <c r="K335" s="31"/>
      <c r="L335" s="31"/>
      <c r="M335" s="31"/>
      <c r="N335" s="2"/>
      <c r="O335" s="2"/>
      <c r="P335" s="2"/>
      <c r="Q335" s="2"/>
      <c r="R335" s="2"/>
      <c r="S335" s="2"/>
      <c r="T335" s="2"/>
      <c r="U335" s="2"/>
      <c r="V335" s="2"/>
      <c r="W335" s="2"/>
      <c r="BA335" s="364"/>
      <c r="BB335" s="31"/>
      <c r="BD335" s="31"/>
      <c r="BE335" s="31"/>
      <c r="BF335" s="31"/>
      <c r="BG335" s="31"/>
    </row>
    <row r="336" spans="8:70" ht="15" customHeight="1" x14ac:dyDescent="0.3">
      <c r="H336" s="31"/>
      <c r="I336" s="31"/>
      <c r="J336" s="31"/>
      <c r="K336" s="31"/>
      <c r="L336" s="31"/>
      <c r="M336" s="31"/>
      <c r="N336" s="2"/>
      <c r="O336" s="2"/>
      <c r="P336" s="2"/>
      <c r="Q336" s="2"/>
      <c r="R336" s="2"/>
      <c r="S336" s="2"/>
      <c r="T336" s="2"/>
      <c r="U336" s="2"/>
      <c r="V336" s="2"/>
      <c r="W336" s="2"/>
      <c r="BA336" s="364"/>
      <c r="BB336" s="31"/>
      <c r="BD336" s="31"/>
      <c r="BE336" s="31"/>
      <c r="BF336" s="31"/>
      <c r="BG336" s="31"/>
    </row>
    <row r="337" spans="8:59" ht="15" customHeight="1" x14ac:dyDescent="0.3">
      <c r="H337" s="31"/>
      <c r="I337" s="31"/>
      <c r="J337" s="31"/>
      <c r="K337" s="31"/>
      <c r="L337" s="31"/>
      <c r="M337" s="31"/>
      <c r="N337" s="2"/>
      <c r="O337" s="2"/>
      <c r="P337" s="2"/>
      <c r="Q337" s="2"/>
      <c r="R337" s="2"/>
      <c r="S337" s="2"/>
      <c r="T337" s="2"/>
      <c r="U337" s="2"/>
      <c r="V337" s="2"/>
      <c r="W337" s="2"/>
      <c r="BA337" s="364"/>
      <c r="BB337" s="31"/>
      <c r="BD337" s="31"/>
      <c r="BE337" s="31"/>
      <c r="BF337" s="31"/>
      <c r="BG337" s="31"/>
    </row>
    <row r="338" spans="8:59" ht="15" customHeight="1" x14ac:dyDescent="0.3">
      <c r="H338" s="31"/>
      <c r="I338" s="31"/>
      <c r="J338" s="31"/>
      <c r="K338" s="31"/>
      <c r="L338" s="31"/>
      <c r="M338" s="31"/>
      <c r="N338" s="2"/>
      <c r="O338" s="2"/>
      <c r="P338" s="2"/>
      <c r="Q338" s="2"/>
      <c r="R338" s="2"/>
      <c r="S338" s="2"/>
      <c r="T338" s="2"/>
      <c r="U338" s="2"/>
      <c r="V338" s="2"/>
      <c r="W338" s="2"/>
      <c r="BA338" s="364"/>
      <c r="BB338" s="31"/>
      <c r="BD338" s="31"/>
      <c r="BE338" s="31"/>
      <c r="BF338" s="31"/>
      <c r="BG338" s="31"/>
    </row>
    <row r="339" spans="8:59" ht="15" customHeight="1" x14ac:dyDescent="0.3">
      <c r="H339" s="31"/>
      <c r="I339" s="31"/>
      <c r="J339" s="31"/>
      <c r="K339" s="31"/>
      <c r="L339" s="31"/>
      <c r="M339" s="31"/>
      <c r="N339" s="2"/>
      <c r="O339" s="2"/>
      <c r="P339" s="2"/>
      <c r="Q339" s="2"/>
      <c r="R339" s="2"/>
      <c r="S339" s="2"/>
      <c r="T339" s="2"/>
      <c r="U339" s="2"/>
      <c r="V339" s="2"/>
      <c r="W339" s="2"/>
      <c r="BA339" s="364"/>
      <c r="BB339" s="31"/>
      <c r="BD339" s="31"/>
      <c r="BE339" s="31"/>
      <c r="BF339" s="31"/>
      <c r="BG339" s="31"/>
    </row>
    <row r="340" spans="8:59" ht="15" customHeight="1" x14ac:dyDescent="0.3">
      <c r="H340" s="31"/>
      <c r="I340" s="31"/>
      <c r="J340" s="31"/>
      <c r="K340" s="31"/>
      <c r="L340" s="31"/>
      <c r="M340" s="31"/>
      <c r="N340" s="2"/>
      <c r="O340" s="2"/>
      <c r="P340" s="2"/>
      <c r="Q340" s="2"/>
      <c r="R340" s="2"/>
      <c r="S340" s="2"/>
      <c r="T340" s="2"/>
      <c r="U340" s="2"/>
      <c r="V340" s="2"/>
      <c r="W340" s="2"/>
      <c r="BA340" s="364"/>
      <c r="BB340" s="31"/>
      <c r="BD340" s="31"/>
      <c r="BE340" s="31"/>
      <c r="BF340" s="31"/>
      <c r="BG340" s="31"/>
    </row>
    <row r="341" spans="8:59" ht="15" customHeight="1" x14ac:dyDescent="0.3">
      <c r="H341" s="31"/>
      <c r="I341" s="31"/>
      <c r="J341" s="31"/>
      <c r="K341" s="31"/>
      <c r="L341" s="31"/>
      <c r="M341" s="31"/>
      <c r="N341" s="2"/>
      <c r="O341" s="2"/>
      <c r="P341" s="2"/>
      <c r="Q341" s="2"/>
      <c r="R341" s="2"/>
      <c r="S341" s="2"/>
      <c r="T341" s="2"/>
      <c r="U341" s="2"/>
      <c r="V341" s="2"/>
      <c r="W341" s="2"/>
      <c r="BA341" s="364"/>
      <c r="BB341" s="31"/>
      <c r="BD341" s="31"/>
      <c r="BE341" s="31"/>
      <c r="BF341" s="31"/>
      <c r="BG341" s="31"/>
    </row>
    <row r="342" spans="8:59" ht="15" customHeight="1" x14ac:dyDescent="0.3">
      <c r="H342" s="31"/>
      <c r="I342" s="31"/>
      <c r="J342" s="31"/>
      <c r="K342" s="31"/>
      <c r="L342" s="31"/>
      <c r="M342" s="31"/>
      <c r="N342" s="2"/>
      <c r="O342" s="2"/>
      <c r="P342" s="2"/>
      <c r="Q342" s="2"/>
      <c r="R342" s="2"/>
      <c r="S342" s="2"/>
      <c r="T342" s="2"/>
      <c r="U342" s="2"/>
      <c r="V342" s="2"/>
      <c r="W342" s="2"/>
      <c r="BA342" s="364"/>
      <c r="BB342" s="31"/>
      <c r="BD342" s="31"/>
      <c r="BE342" s="31"/>
      <c r="BF342" s="31"/>
      <c r="BG342" s="31"/>
    </row>
    <row r="343" spans="8:59" ht="15" customHeight="1" x14ac:dyDescent="0.3">
      <c r="H343" s="31"/>
      <c r="I343" s="31"/>
      <c r="J343" s="31"/>
      <c r="K343" s="31"/>
      <c r="L343" s="31"/>
      <c r="M343" s="31"/>
      <c r="N343" s="2"/>
      <c r="O343" s="2"/>
      <c r="P343" s="2"/>
      <c r="Q343" s="2"/>
      <c r="R343" s="2"/>
      <c r="S343" s="2"/>
      <c r="T343" s="2"/>
      <c r="U343" s="2"/>
      <c r="V343" s="2"/>
      <c r="W343" s="2"/>
      <c r="BA343" s="364"/>
      <c r="BB343" s="31"/>
      <c r="BD343" s="31"/>
      <c r="BE343" s="31"/>
      <c r="BF343" s="31"/>
      <c r="BG343" s="31"/>
    </row>
    <row r="344" spans="8:59" ht="15" customHeight="1" x14ac:dyDescent="0.3">
      <c r="H344" s="31"/>
      <c r="I344" s="31"/>
      <c r="J344" s="31"/>
      <c r="K344" s="31"/>
      <c r="L344" s="31"/>
      <c r="M344" s="31"/>
      <c r="N344" s="2"/>
      <c r="O344" s="2"/>
      <c r="P344" s="2"/>
      <c r="Q344" s="2"/>
      <c r="R344" s="2"/>
      <c r="S344" s="2"/>
      <c r="T344" s="2"/>
      <c r="U344" s="2"/>
      <c r="V344" s="2"/>
      <c r="W344" s="2"/>
      <c r="BA344" s="364"/>
      <c r="BB344" s="31"/>
      <c r="BD344" s="31"/>
      <c r="BE344" s="31"/>
      <c r="BF344" s="31"/>
      <c r="BG344" s="31"/>
    </row>
    <row r="345" spans="8:59" ht="15" customHeight="1" x14ac:dyDescent="0.3">
      <c r="H345" s="31"/>
      <c r="I345" s="31"/>
      <c r="J345" s="31"/>
      <c r="K345" s="31"/>
      <c r="L345" s="31"/>
      <c r="M345" s="31"/>
      <c r="N345" s="2"/>
      <c r="O345" s="2"/>
      <c r="P345" s="2"/>
      <c r="Q345" s="2"/>
      <c r="R345" s="2"/>
      <c r="S345" s="2"/>
      <c r="T345" s="2"/>
      <c r="U345" s="2"/>
      <c r="V345" s="2"/>
      <c r="W345" s="2"/>
      <c r="BA345" s="364"/>
      <c r="BB345" s="31"/>
      <c r="BD345" s="31"/>
      <c r="BE345" s="31"/>
      <c r="BF345" s="31"/>
      <c r="BG345" s="31"/>
    </row>
    <row r="346" spans="8:59" ht="15" customHeight="1" x14ac:dyDescent="0.3">
      <c r="H346" s="31"/>
      <c r="I346" s="31"/>
      <c r="J346" s="31"/>
      <c r="K346" s="31"/>
      <c r="L346" s="31"/>
      <c r="M346" s="31"/>
      <c r="N346" s="2"/>
      <c r="O346" s="2"/>
      <c r="P346" s="2"/>
      <c r="Q346" s="2"/>
      <c r="R346" s="2"/>
      <c r="S346" s="2"/>
      <c r="T346" s="2"/>
      <c r="U346" s="2"/>
      <c r="V346" s="2"/>
      <c r="W346" s="2"/>
      <c r="BA346" s="364"/>
      <c r="BB346" s="31"/>
      <c r="BD346" s="31"/>
      <c r="BE346" s="31"/>
      <c r="BF346" s="31"/>
      <c r="BG346" s="31"/>
    </row>
    <row r="347" spans="8:59" ht="15" customHeight="1" x14ac:dyDescent="0.3">
      <c r="H347" s="31"/>
      <c r="I347" s="31"/>
      <c r="J347" s="31"/>
      <c r="K347" s="31"/>
      <c r="L347" s="31"/>
      <c r="M347" s="31"/>
      <c r="N347" s="2"/>
      <c r="O347" s="2"/>
      <c r="P347" s="2"/>
      <c r="Q347" s="2"/>
      <c r="R347" s="2"/>
      <c r="S347" s="2"/>
      <c r="T347" s="2"/>
      <c r="U347" s="2"/>
      <c r="V347" s="2"/>
      <c r="W347" s="2"/>
      <c r="BA347" s="364"/>
      <c r="BB347" s="31"/>
      <c r="BD347" s="31"/>
      <c r="BE347" s="31"/>
      <c r="BF347" s="31"/>
      <c r="BG347" s="31"/>
    </row>
    <row r="348" spans="8:59" ht="15" customHeight="1" x14ac:dyDescent="0.3">
      <c r="H348" s="31"/>
      <c r="I348" s="31"/>
      <c r="J348" s="31"/>
      <c r="K348" s="31"/>
      <c r="L348" s="31"/>
      <c r="M348" s="31"/>
      <c r="N348" s="2"/>
      <c r="O348" s="2"/>
      <c r="P348" s="2"/>
      <c r="Q348" s="2"/>
      <c r="R348" s="2"/>
      <c r="S348" s="2"/>
      <c r="T348" s="2"/>
      <c r="U348" s="2"/>
      <c r="V348" s="2"/>
      <c r="W348" s="2"/>
      <c r="BA348" s="364"/>
      <c r="BB348" s="31"/>
      <c r="BD348" s="31"/>
      <c r="BE348" s="31"/>
      <c r="BF348" s="31"/>
      <c r="BG348" s="31"/>
    </row>
    <row r="349" spans="8:59" ht="15" customHeight="1" x14ac:dyDescent="0.3">
      <c r="H349" s="31"/>
      <c r="I349" s="31"/>
      <c r="J349" s="31"/>
      <c r="K349" s="31"/>
      <c r="L349" s="31"/>
      <c r="M349" s="31"/>
      <c r="N349" s="2"/>
      <c r="O349" s="2"/>
      <c r="P349" s="2"/>
      <c r="Q349" s="2"/>
      <c r="R349" s="2"/>
      <c r="S349" s="2"/>
      <c r="T349" s="2"/>
      <c r="U349" s="2"/>
      <c r="V349" s="2"/>
      <c r="W349" s="2"/>
      <c r="BA349" s="364"/>
      <c r="BB349" s="31"/>
      <c r="BD349" s="31"/>
      <c r="BE349" s="31"/>
      <c r="BF349" s="31"/>
      <c r="BG349" s="31"/>
    </row>
    <row r="350" spans="8:59" ht="15" customHeight="1" x14ac:dyDescent="0.3">
      <c r="H350" s="31"/>
      <c r="I350" s="31"/>
      <c r="J350" s="31"/>
      <c r="K350" s="31"/>
      <c r="L350" s="31"/>
      <c r="M350" s="31"/>
      <c r="N350" s="2"/>
      <c r="O350" s="2"/>
      <c r="P350" s="2"/>
      <c r="Q350" s="2"/>
      <c r="R350" s="2"/>
      <c r="S350" s="2"/>
      <c r="T350" s="2"/>
      <c r="U350" s="2"/>
      <c r="V350" s="2"/>
      <c r="W350" s="2"/>
      <c r="BA350" s="364"/>
      <c r="BB350" s="31"/>
      <c r="BD350" s="31"/>
      <c r="BE350" s="31"/>
      <c r="BF350" s="31"/>
      <c r="BG350" s="31"/>
    </row>
    <row r="351" spans="8:59" ht="15" customHeight="1" x14ac:dyDescent="0.3">
      <c r="H351" s="31"/>
      <c r="I351" s="31"/>
      <c r="J351" s="31"/>
      <c r="K351" s="31"/>
      <c r="L351" s="31"/>
      <c r="M351" s="31"/>
      <c r="N351" s="2"/>
      <c r="O351" s="2"/>
      <c r="P351" s="2"/>
      <c r="Q351" s="2"/>
      <c r="R351" s="2"/>
      <c r="S351" s="2"/>
      <c r="T351" s="2"/>
      <c r="U351" s="2"/>
      <c r="V351" s="2"/>
      <c r="W351" s="2"/>
      <c r="BA351" s="364"/>
      <c r="BB351" s="31"/>
      <c r="BD351" s="31"/>
      <c r="BE351" s="31"/>
      <c r="BF351" s="31"/>
      <c r="BG351" s="31"/>
    </row>
    <row r="352" spans="8:59" ht="15" customHeight="1" x14ac:dyDescent="0.3">
      <c r="H352" s="31"/>
      <c r="I352" s="31"/>
      <c r="J352" s="31"/>
      <c r="K352" s="31"/>
      <c r="L352" s="31"/>
      <c r="M352" s="31"/>
      <c r="N352" s="2"/>
      <c r="O352" s="2"/>
      <c r="P352" s="2"/>
      <c r="Q352" s="2"/>
      <c r="R352" s="2"/>
      <c r="S352" s="2"/>
      <c r="T352" s="2"/>
      <c r="U352" s="2"/>
      <c r="V352" s="2"/>
      <c r="W352" s="2"/>
      <c r="BA352" s="364"/>
      <c r="BB352" s="31"/>
      <c r="BD352" s="31"/>
      <c r="BE352" s="31"/>
      <c r="BF352" s="31"/>
      <c r="BG352" s="31"/>
    </row>
    <row r="353" spans="1:85" ht="15" customHeight="1" x14ac:dyDescent="0.3">
      <c r="H353" s="31"/>
      <c r="I353" s="31"/>
      <c r="J353" s="31"/>
      <c r="K353" s="31"/>
      <c r="L353" s="31"/>
      <c r="M353" s="31"/>
      <c r="N353" s="2"/>
      <c r="O353" s="2"/>
      <c r="P353" s="2"/>
      <c r="Q353" s="2"/>
      <c r="R353" s="2"/>
      <c r="S353" s="2"/>
      <c r="T353" s="2"/>
      <c r="U353" s="2"/>
      <c r="V353" s="2"/>
      <c r="W353" s="2"/>
      <c r="BA353" s="364"/>
      <c r="BB353" s="31"/>
      <c r="BD353" s="31"/>
      <c r="BE353" s="31"/>
      <c r="BF353" s="31"/>
      <c r="BG353" s="31"/>
    </row>
    <row r="354" spans="1:85" ht="15" customHeight="1" x14ac:dyDescent="0.3">
      <c r="H354" s="31"/>
      <c r="I354" s="31"/>
      <c r="J354" s="31"/>
      <c r="K354" s="31"/>
      <c r="L354" s="31"/>
      <c r="M354" s="31"/>
      <c r="N354" s="2"/>
      <c r="O354" s="2"/>
      <c r="P354" s="2"/>
      <c r="Q354" s="2"/>
      <c r="R354" s="2"/>
      <c r="S354" s="2"/>
      <c r="T354" s="2"/>
      <c r="U354" s="2"/>
      <c r="V354" s="2"/>
      <c r="W354" s="2"/>
      <c r="BA354" s="364"/>
      <c r="BB354" s="31"/>
      <c r="BD354" s="31"/>
      <c r="BE354" s="31"/>
      <c r="BF354" s="31"/>
      <c r="BG354" s="31"/>
    </row>
    <row r="355" spans="1:85" ht="15" customHeight="1" x14ac:dyDescent="0.3">
      <c r="H355" s="31"/>
      <c r="I355" s="31"/>
      <c r="J355" s="31"/>
      <c r="K355" s="31"/>
      <c r="L355" s="31"/>
      <c r="M355" s="31"/>
      <c r="N355" s="2"/>
      <c r="O355" s="2"/>
      <c r="P355" s="2"/>
      <c r="Q355" s="2"/>
      <c r="R355" s="2"/>
      <c r="S355" s="2"/>
      <c r="T355" s="2"/>
      <c r="U355" s="2"/>
      <c r="V355" s="2"/>
      <c r="W355" s="2"/>
      <c r="BA355" s="364"/>
      <c r="BB355" s="31"/>
      <c r="BD355" s="31"/>
      <c r="BE355" s="31"/>
      <c r="BF355" s="31"/>
      <c r="BG355" s="31"/>
    </row>
    <row r="356" spans="1:85" ht="15" customHeight="1" x14ac:dyDescent="0.3">
      <c r="H356" s="31"/>
      <c r="I356" s="31"/>
      <c r="J356" s="31"/>
      <c r="K356" s="31"/>
      <c r="L356" s="31"/>
      <c r="M356" s="31"/>
      <c r="BA356" s="364"/>
      <c r="BB356" s="31"/>
      <c r="BD356" s="31"/>
      <c r="BE356" s="31"/>
      <c r="BF356" s="31"/>
      <c r="BG356" s="31"/>
    </row>
    <row r="357" spans="1:85" ht="15" customHeight="1" x14ac:dyDescent="0.3">
      <c r="BA357" s="364"/>
      <c r="BB357" s="31"/>
      <c r="BD357" s="31"/>
      <c r="BE357" s="31"/>
      <c r="BF357" s="31"/>
      <c r="BG357" s="31"/>
    </row>
    <row r="358" spans="1:85" ht="15" customHeight="1" x14ac:dyDescent="0.3">
      <c r="BA358" s="364"/>
      <c r="BB358" s="31"/>
      <c r="BD358" s="31"/>
      <c r="BE358" s="31"/>
      <c r="BF358" s="31"/>
      <c r="BG358" s="31"/>
    </row>
    <row r="359" spans="1:85" ht="15" customHeight="1" x14ac:dyDescent="0.3">
      <c r="BA359" s="364"/>
      <c r="BB359" s="31"/>
      <c r="BD359" s="31"/>
      <c r="BE359" s="31"/>
      <c r="BF359" s="31"/>
      <c r="BG359" s="31"/>
    </row>
    <row r="360" spans="1:85" ht="15" customHeight="1" x14ac:dyDescent="0.3">
      <c r="BA360" s="364"/>
      <c r="BB360" s="31"/>
      <c r="BD360" s="31"/>
      <c r="BE360" s="31"/>
      <c r="BF360" s="31"/>
      <c r="BG360" s="31"/>
    </row>
    <row r="364" spans="1:85" s="33" customFormat="1" ht="15" customHeight="1" x14ac:dyDescent="0.3">
      <c r="A364" s="31"/>
      <c r="B364" s="31"/>
      <c r="C364" s="31"/>
      <c r="D364" s="31"/>
      <c r="E364" s="31"/>
      <c r="F364" s="31"/>
      <c r="G364" s="31"/>
      <c r="H364" s="2"/>
      <c r="I364" s="2"/>
      <c r="J364" s="2"/>
      <c r="K364" s="2"/>
      <c r="L364" s="193"/>
      <c r="M364" s="194"/>
      <c r="O364" s="31"/>
      <c r="P364" s="32"/>
      <c r="Q364" s="32"/>
      <c r="R364" s="32"/>
      <c r="S364" s="32"/>
      <c r="T364" s="31"/>
      <c r="U364" s="31"/>
      <c r="V364" s="31"/>
      <c r="W364" s="31"/>
      <c r="X364" s="2"/>
      <c r="Y364" s="2"/>
      <c r="Z364" s="2"/>
      <c r="AA364" s="2"/>
      <c r="AB364" s="2"/>
      <c r="AC364" s="2"/>
      <c r="AD364" s="2"/>
      <c r="AE364" s="31"/>
      <c r="AF364" s="31"/>
      <c r="AG364" s="31"/>
      <c r="AH364" s="31"/>
      <c r="AI364" s="31"/>
      <c r="AJ364" s="31"/>
      <c r="AK364" s="31"/>
      <c r="BA364" s="192"/>
      <c r="BC364" s="31"/>
      <c r="BD364" s="32"/>
      <c r="BE364" s="32"/>
      <c r="BF364" s="32"/>
      <c r="BG364" s="32"/>
      <c r="BH364" s="31"/>
      <c r="BI364" s="31"/>
      <c r="BJ364" s="31"/>
      <c r="BK364" s="31"/>
      <c r="BL364" s="31"/>
      <c r="BM364" s="31"/>
      <c r="BN364" s="31"/>
      <c r="BO364" s="31"/>
      <c r="BP364" s="31"/>
      <c r="BQ364" s="31"/>
      <c r="BR364" s="31"/>
      <c r="BS364" s="31"/>
      <c r="BT364" s="31"/>
      <c r="BU364" s="31"/>
      <c r="BV364" s="31"/>
      <c r="BW364" s="31"/>
      <c r="BX364" s="31"/>
      <c r="BY364" s="31"/>
      <c r="BZ364" s="31"/>
      <c r="CA364" s="31"/>
      <c r="CB364" s="31"/>
      <c r="CC364" s="31"/>
      <c r="CD364" s="31"/>
      <c r="CE364" s="31"/>
      <c r="CF364" s="31"/>
      <c r="CG364" s="31"/>
    </row>
    <row r="365" spans="1:85" s="33" customFormat="1" ht="15" customHeight="1" x14ac:dyDescent="0.3">
      <c r="A365" s="31"/>
      <c r="B365" s="31"/>
      <c r="C365" s="31"/>
      <c r="D365" s="31"/>
      <c r="E365" s="31"/>
      <c r="F365" s="31"/>
      <c r="G365" s="31"/>
      <c r="H365" s="2"/>
      <c r="I365" s="2"/>
      <c r="J365" s="2"/>
      <c r="K365" s="2"/>
      <c r="L365" s="193"/>
      <c r="M365" s="194"/>
      <c r="O365" s="31"/>
      <c r="P365" s="32"/>
      <c r="Q365" s="32"/>
      <c r="R365" s="32"/>
      <c r="S365" s="32"/>
      <c r="T365" s="31"/>
      <c r="U365" s="31"/>
      <c r="V365" s="31"/>
      <c r="W365" s="31"/>
      <c r="X365" s="2"/>
      <c r="Y365" s="2"/>
      <c r="Z365" s="2"/>
      <c r="AA365" s="2"/>
      <c r="AB365" s="2"/>
      <c r="AC365" s="2"/>
      <c r="AD365" s="2"/>
      <c r="AE365" s="31"/>
      <c r="AF365" s="31"/>
      <c r="AG365" s="31"/>
      <c r="AH365" s="31"/>
      <c r="AI365" s="31"/>
      <c r="AJ365" s="31"/>
      <c r="AK365" s="31"/>
      <c r="BA365" s="192"/>
      <c r="BC365" s="31"/>
      <c r="BD365" s="32"/>
      <c r="BE365" s="32"/>
      <c r="BF365" s="32"/>
      <c r="BG365" s="32"/>
      <c r="BH365" s="31"/>
      <c r="BI365" s="31"/>
      <c r="BJ365" s="31"/>
      <c r="BK365" s="31"/>
      <c r="BL365" s="31"/>
      <c r="BM365" s="31"/>
      <c r="BN365" s="31"/>
      <c r="BO365" s="31"/>
      <c r="BP365" s="31"/>
      <c r="BQ365" s="31"/>
      <c r="BR365" s="31"/>
      <c r="BS365" s="31"/>
      <c r="BT365" s="31"/>
      <c r="BU365" s="31"/>
      <c r="BV365" s="31"/>
      <c r="BW365" s="31"/>
      <c r="BX365" s="31"/>
      <c r="BY365" s="31"/>
      <c r="BZ365" s="31"/>
      <c r="CA365" s="31"/>
      <c r="CB365" s="31"/>
      <c r="CC365" s="31"/>
      <c r="CD365" s="31"/>
      <c r="CE365" s="31"/>
      <c r="CF365" s="31"/>
      <c r="CG365" s="31"/>
    </row>
    <row r="366" spans="1:85" s="33" customFormat="1" ht="15" customHeight="1" x14ac:dyDescent="0.3">
      <c r="A366" s="31"/>
      <c r="B366" s="31"/>
      <c r="C366" s="31"/>
      <c r="D366" s="31"/>
      <c r="E366" s="31"/>
      <c r="F366" s="31"/>
      <c r="G366" s="31"/>
      <c r="H366" s="2"/>
      <c r="I366" s="2"/>
      <c r="J366" s="2"/>
      <c r="K366" s="2"/>
      <c r="L366" s="193"/>
      <c r="M366" s="194"/>
      <c r="O366" s="31"/>
      <c r="P366" s="32"/>
      <c r="Q366" s="32"/>
      <c r="R366" s="32"/>
      <c r="S366" s="32"/>
      <c r="T366" s="31"/>
      <c r="U366" s="31"/>
      <c r="V366" s="31"/>
      <c r="W366" s="31"/>
      <c r="X366" s="2"/>
      <c r="Y366" s="2"/>
      <c r="Z366" s="2"/>
      <c r="AA366" s="2"/>
      <c r="AB366" s="2"/>
      <c r="AC366" s="2"/>
      <c r="AD366" s="2"/>
      <c r="AE366" s="31"/>
      <c r="AF366" s="31"/>
      <c r="AG366" s="31"/>
      <c r="AH366" s="31"/>
      <c r="AI366" s="31"/>
      <c r="AJ366" s="31"/>
      <c r="AK366" s="31"/>
      <c r="BA366" s="192"/>
      <c r="BC366" s="31"/>
      <c r="BD366" s="32"/>
      <c r="BE366" s="32"/>
      <c r="BF366" s="32"/>
      <c r="BG366" s="32"/>
      <c r="BH366" s="31"/>
      <c r="BI366" s="31"/>
      <c r="BJ366" s="31"/>
      <c r="BK366" s="31"/>
      <c r="BL366" s="31"/>
      <c r="BM366" s="31"/>
      <c r="BN366" s="31"/>
      <c r="BO366" s="31"/>
      <c r="BP366" s="31"/>
      <c r="BQ366" s="31"/>
      <c r="BR366" s="31"/>
      <c r="BS366" s="31"/>
      <c r="BT366" s="31"/>
      <c r="BU366" s="31"/>
      <c r="BV366" s="31"/>
      <c r="BW366" s="31"/>
      <c r="BX366" s="31"/>
      <c r="BY366" s="31"/>
      <c r="BZ366" s="31"/>
      <c r="CA366" s="31"/>
      <c r="CB366" s="31"/>
      <c r="CC366" s="31"/>
      <c r="CD366" s="31"/>
      <c r="CE366" s="31"/>
      <c r="CF366" s="31"/>
      <c r="CG366" s="31"/>
    </row>
    <row r="367" spans="1:85" s="33" customFormat="1" ht="15" customHeight="1" x14ac:dyDescent="0.3">
      <c r="A367" s="31"/>
      <c r="B367" s="31"/>
      <c r="C367" s="31"/>
      <c r="D367" s="31"/>
      <c r="E367" s="31"/>
      <c r="F367" s="31"/>
      <c r="G367" s="31"/>
      <c r="H367" s="2"/>
      <c r="I367" s="2"/>
      <c r="J367" s="2"/>
      <c r="K367" s="2"/>
      <c r="L367" s="193"/>
      <c r="M367" s="194"/>
      <c r="O367" s="31"/>
      <c r="P367" s="32"/>
      <c r="Q367" s="32"/>
      <c r="R367" s="32"/>
      <c r="S367" s="32"/>
      <c r="T367" s="31"/>
      <c r="U367" s="31"/>
      <c r="V367" s="31"/>
      <c r="W367" s="31"/>
      <c r="X367" s="2"/>
      <c r="Y367" s="2"/>
      <c r="Z367" s="2"/>
      <c r="AA367" s="2"/>
      <c r="AB367" s="2"/>
      <c r="AC367" s="2"/>
      <c r="AD367" s="2"/>
      <c r="AE367" s="31"/>
      <c r="AF367" s="31"/>
      <c r="AG367" s="31"/>
      <c r="AH367" s="31"/>
      <c r="AI367" s="31"/>
      <c r="AJ367" s="31"/>
      <c r="AK367" s="31"/>
      <c r="BA367" s="192"/>
      <c r="BC367" s="31"/>
      <c r="BD367" s="32"/>
      <c r="BE367" s="32"/>
      <c r="BF367" s="32"/>
      <c r="BG367" s="32"/>
      <c r="BH367" s="31"/>
      <c r="BI367" s="31"/>
      <c r="BJ367" s="31"/>
      <c r="BK367" s="31"/>
      <c r="BL367" s="31"/>
      <c r="BM367" s="31"/>
      <c r="BN367" s="31"/>
      <c r="BO367" s="31"/>
      <c r="BP367" s="31"/>
      <c r="BQ367" s="31"/>
      <c r="BR367" s="31"/>
      <c r="BS367" s="31"/>
      <c r="BT367" s="31"/>
      <c r="BU367" s="31"/>
      <c r="BV367" s="31"/>
      <c r="BW367" s="31"/>
      <c r="BX367" s="31"/>
      <c r="BY367" s="31"/>
      <c r="BZ367" s="31"/>
      <c r="CA367" s="31"/>
      <c r="CB367" s="31"/>
      <c r="CC367" s="31"/>
      <c r="CD367" s="31"/>
      <c r="CE367" s="31"/>
      <c r="CF367" s="31"/>
      <c r="CG367" s="31"/>
    </row>
    <row r="368" spans="1:85" s="33" customFormat="1" ht="15" customHeight="1" x14ac:dyDescent="0.3">
      <c r="A368" s="31"/>
      <c r="B368" s="31"/>
      <c r="C368" s="31"/>
      <c r="D368" s="31"/>
      <c r="E368" s="31"/>
      <c r="F368" s="31"/>
      <c r="G368" s="31"/>
      <c r="H368" s="2"/>
      <c r="I368" s="2"/>
      <c r="J368" s="2"/>
      <c r="K368" s="2"/>
      <c r="L368" s="193"/>
      <c r="M368" s="194"/>
      <c r="O368" s="31"/>
      <c r="P368" s="32"/>
      <c r="Q368" s="32"/>
      <c r="R368" s="32"/>
      <c r="S368" s="32"/>
      <c r="T368" s="31"/>
      <c r="U368" s="31"/>
      <c r="V368" s="31"/>
      <c r="W368" s="31"/>
      <c r="X368" s="2"/>
      <c r="Y368" s="2"/>
      <c r="Z368" s="2"/>
      <c r="AA368" s="2"/>
      <c r="AB368" s="2"/>
      <c r="AC368" s="2"/>
      <c r="AD368" s="2"/>
      <c r="AE368" s="31"/>
      <c r="AF368" s="31"/>
      <c r="AG368" s="31"/>
      <c r="AH368" s="31"/>
      <c r="AI368" s="31"/>
      <c r="AJ368" s="31"/>
      <c r="AK368" s="31"/>
      <c r="BA368" s="192"/>
      <c r="BC368" s="31"/>
      <c r="BD368" s="32"/>
      <c r="BE368" s="32"/>
      <c r="BF368" s="32"/>
      <c r="BG368" s="32"/>
      <c r="BH368" s="31"/>
      <c r="BI368" s="31"/>
      <c r="BJ368" s="31"/>
      <c r="BK368" s="31"/>
      <c r="BL368" s="31"/>
      <c r="BM368" s="31"/>
      <c r="BN368" s="31"/>
      <c r="BO368" s="31"/>
      <c r="BP368" s="31"/>
      <c r="BQ368" s="31"/>
      <c r="BR368" s="31"/>
      <c r="BS368" s="31"/>
      <c r="BT368" s="31"/>
      <c r="BU368" s="31"/>
      <c r="BV368" s="31"/>
      <c r="BW368" s="31"/>
      <c r="BX368" s="31"/>
      <c r="BY368" s="31"/>
      <c r="BZ368" s="31"/>
      <c r="CA368" s="31"/>
      <c r="CB368" s="31"/>
      <c r="CC368" s="31"/>
      <c r="CD368" s="31"/>
      <c r="CE368" s="31"/>
      <c r="CF368" s="31"/>
      <c r="CG368" s="31"/>
    </row>
  </sheetData>
  <sheetProtection sheet="1" objects="1" scenarios="1"/>
  <mergeCells count="24">
    <mergeCell ref="AV146:AW147"/>
    <mergeCell ref="O168:Q168"/>
    <mergeCell ref="R168:T168"/>
    <mergeCell ref="U168:W168"/>
    <mergeCell ref="X168:Z168"/>
    <mergeCell ref="AA168:AC168"/>
    <mergeCell ref="AD168:AF168"/>
    <mergeCell ref="AH168:AH169"/>
    <mergeCell ref="AT146:AT147"/>
    <mergeCell ref="B18:C18"/>
    <mergeCell ref="V125:AG135"/>
    <mergeCell ref="V141:W141"/>
    <mergeCell ref="Y141:Z141"/>
    <mergeCell ref="AG141:AH141"/>
    <mergeCell ref="B2:P2"/>
    <mergeCell ref="R2:AI2"/>
    <mergeCell ref="AJ2:AW2"/>
    <mergeCell ref="B7:C7"/>
    <mergeCell ref="BU7:CA8"/>
    <mergeCell ref="B8:C14"/>
    <mergeCell ref="BU14:CC15"/>
    <mergeCell ref="B15:C17"/>
    <mergeCell ref="X6:X7"/>
    <mergeCell ref="W6:W7"/>
  </mergeCells>
  <phoneticPr fontId="3" type="noConversion"/>
  <conditionalFormatting sqref="O34:DO34 O147:AS147 O190:AS190 O211:AS211 O105:AS105">
    <cfRule type="expression" dxfId="92" priority="67">
      <formula>OR(O34="일",O34="휴")</formula>
    </cfRule>
    <cfRule type="expression" dxfId="91" priority="68">
      <formula>O34="토"</formula>
    </cfRule>
  </conditionalFormatting>
  <conditionalFormatting sqref="J8:K17">
    <cfRule type="expression" dxfId="90" priority="66">
      <formula>$D8=""</formula>
    </cfRule>
  </conditionalFormatting>
  <conditionalFormatting sqref="AQ189:AS205">
    <cfRule type="expression" dxfId="89" priority="63">
      <formula>AQ$104=""</formula>
    </cfRule>
  </conditionalFormatting>
  <conditionalFormatting sqref="AQ210:AS226">
    <cfRule type="expression" dxfId="88" priority="62">
      <formula>AQ$104=""</formula>
    </cfRule>
  </conditionalFormatting>
  <conditionalFormatting sqref="AA8:AE22 AH170:AH184 O148:AT162 O191:AS205 O212:AS226 O170:Z184">
    <cfRule type="cellIs" dxfId="87" priority="61" operator="lessThanOrEqual">
      <formula>0</formula>
    </cfRule>
  </conditionalFormatting>
  <conditionalFormatting sqref="AQ104:AS120">
    <cfRule type="expression" dxfId="86" priority="54">
      <formula>AQ$104=""</formula>
    </cfRule>
  </conditionalFormatting>
  <conditionalFormatting sqref="AP104:AS120">
    <cfRule type="expression" dxfId="85" priority="55">
      <formula>COLUMN()-COLUMN($N$104)&gt;DAY(EOMONTH(DATE($N$101,$O$101,1),0))</formula>
    </cfRule>
    <cfRule type="expression" dxfId="84" priority="58">
      <formula>COLUMN()-COLUMN($N$104)=DAY(EOMONTH(DATE($N$101,$O$101,1),0))</formula>
    </cfRule>
  </conditionalFormatting>
  <conditionalFormatting sqref="BO106:CS120">
    <cfRule type="cellIs" dxfId="83" priority="52" operator="equal">
      <formula>"야"</formula>
    </cfRule>
  </conditionalFormatting>
  <conditionalFormatting sqref="BO105:CS105">
    <cfRule type="expression" dxfId="82" priority="50">
      <formula>OR(BO105="일",BO105="휴")</formula>
    </cfRule>
    <cfRule type="expression" dxfId="81" priority="51">
      <formula>BO105="토"</formula>
    </cfRule>
  </conditionalFormatting>
  <conditionalFormatting sqref="CP104:CS120">
    <cfRule type="expression" dxfId="80" priority="49">
      <formula>COLUMN()-COLUMN($BN$104)&gt;DAY(EOMONTH(DATE($N$101,$O$101,1),0))</formula>
    </cfRule>
    <cfRule type="expression" dxfId="79" priority="53">
      <formula>COLUMN()-COLUMN($BN$104)=DAY(EOMONTH(DATE($N$101,$O$101,1),0))</formula>
    </cfRule>
  </conditionalFormatting>
  <conditionalFormatting sqref="BO148:CS162">
    <cfRule type="cellIs" dxfId="78" priority="46" operator="lessThanOrEqual">
      <formula>0</formula>
    </cfRule>
  </conditionalFormatting>
  <conditionalFormatting sqref="BO147:CS147">
    <cfRule type="expression" dxfId="77" priority="47">
      <formula>OR(BO147="일",BO147="휴")</formula>
    </cfRule>
    <cfRule type="expression" dxfId="76" priority="48">
      <formula>BO147="토"</formula>
    </cfRule>
  </conditionalFormatting>
  <conditionalFormatting sqref="W106:AS120">
    <cfRule type="cellIs" dxfId="75" priority="70" operator="notEqual">
      <formula>BW106</formula>
    </cfRule>
    <cfRule type="cellIs" dxfId="74" priority="71" operator="equal">
      <formula>"야"</formula>
    </cfRule>
  </conditionalFormatting>
  <conditionalFormatting sqref="W148:AT162">
    <cfRule type="cellIs" dxfId="73" priority="72" operator="notEqual">
      <formula>BW148</formula>
    </cfRule>
  </conditionalFormatting>
  <conditionalFormatting sqref="AA170:AC184">
    <cfRule type="cellIs" dxfId="72" priority="45" operator="lessThanOrEqual">
      <formula>0</formula>
    </cfRule>
  </conditionalFormatting>
  <conditionalFormatting sqref="AD170:AF184">
    <cfRule type="cellIs" dxfId="71" priority="44" operator="lessThanOrEqual">
      <formula>0</formula>
    </cfRule>
  </conditionalFormatting>
  <conditionalFormatting sqref="N35:DO49">
    <cfRule type="expression" dxfId="70" priority="76">
      <formula>ROW()-$N$6&gt;ROW($N$34)</formula>
    </cfRule>
    <cfRule type="expression" dxfId="69" priority="77">
      <formula>ROW()-$N$6=ROW($N$34)</formula>
    </cfRule>
  </conditionalFormatting>
  <conditionalFormatting sqref="AH170:AH184 N170:AF184">
    <cfRule type="expression" dxfId="68" priority="78">
      <formula>ROW()-$N$6&gt;ROW($N$169)</formula>
    </cfRule>
    <cfRule type="expression" dxfId="67" priority="79">
      <formula>ROW()-$N$6=ROW($N$169)</formula>
    </cfRule>
  </conditionalFormatting>
  <conditionalFormatting sqref="N191:AS205">
    <cfRule type="expression" dxfId="66" priority="80">
      <formula>ROW()-$N$6&gt;ROW($N$190)</formula>
    </cfRule>
    <cfRule type="expression" dxfId="65" priority="81">
      <formula>ROW()-$N$6=ROW($N$190)</formula>
    </cfRule>
  </conditionalFormatting>
  <conditionalFormatting sqref="N212:AS226">
    <cfRule type="expression" dxfId="64" priority="82">
      <formula>ROW()-$N$6&gt;ROW($N$211)</formula>
    </cfRule>
    <cfRule type="expression" dxfId="63" priority="83">
      <formula>ROW()-$N$6=ROW($N$211)</formula>
    </cfRule>
  </conditionalFormatting>
  <conditionalFormatting sqref="Z8:AE22">
    <cfRule type="expression" dxfId="62" priority="84">
      <formula>ROW()-$N$6&gt;ROW($Z$7)</formula>
    </cfRule>
    <cfRule type="expression" dxfId="61" priority="85">
      <formula>ROW()-$N$6=ROW($Z$7)</formula>
    </cfRule>
  </conditionalFormatting>
  <conditionalFormatting sqref="N106:AS120">
    <cfRule type="expression" dxfId="60" priority="86">
      <formula>ROW()-$N$6&gt;ROW($N$105)</formula>
    </cfRule>
    <cfRule type="expression" dxfId="59" priority="87">
      <formula>ROW()-$N$6=ROW($N$105)</formula>
    </cfRule>
  </conditionalFormatting>
  <conditionalFormatting sqref="BN106:CS120">
    <cfRule type="containsErrors" dxfId="58" priority="88">
      <formula>ISERROR(BN106)</formula>
    </cfRule>
    <cfRule type="expression" dxfId="57" priority="89">
      <formula>ROW()-$N$6&gt;ROW($N$105)</formula>
    </cfRule>
    <cfRule type="expression" dxfId="56" priority="90">
      <formula>ROW()-$N$6=ROW($N$105)</formula>
    </cfRule>
  </conditionalFormatting>
  <conditionalFormatting sqref="BN148:CS162 N148:AT162">
    <cfRule type="expression" dxfId="55" priority="91">
      <formula>ROW()-$N$6&gt;ROW($N$147)</formula>
    </cfRule>
    <cfRule type="expression" dxfId="54" priority="92">
      <formula>ROW()-$N$6=ROW($N$147)</formula>
    </cfRule>
  </conditionalFormatting>
  <conditionalFormatting sqref="E8:F17 I8:I17">
    <cfRule type="expression" dxfId="53" priority="39">
      <formula>$D8=""</formula>
    </cfRule>
  </conditionalFormatting>
  <conditionalFormatting sqref="O8:U22">
    <cfRule type="cellIs" dxfId="52" priority="35" operator="equal">
      <formula>"야"</formula>
    </cfRule>
  </conditionalFormatting>
  <conditionalFormatting sqref="V8:X22">
    <cfRule type="cellIs" dxfId="51" priority="31" operator="equal">
      <formula>0</formula>
    </cfRule>
  </conditionalFormatting>
  <conditionalFormatting sqref="N8:U22">
    <cfRule type="expression" dxfId="50" priority="36">
      <formula>ROW()-$N$6&gt;ROW($N$7)</formula>
    </cfRule>
    <cfRule type="expression" dxfId="49" priority="37">
      <formula>ROW()-$N$6=ROW($N$7)</formula>
    </cfRule>
  </conditionalFormatting>
  <conditionalFormatting sqref="O106:V120">
    <cfRule type="cellIs" dxfId="48" priority="132" operator="notEqual">
      <formula>BO106</formula>
    </cfRule>
    <cfRule type="cellIs" dxfId="47" priority="133" operator="equal">
      <formula>"야"</formula>
    </cfRule>
  </conditionalFormatting>
  <conditionalFormatting sqref="O148:V162">
    <cfRule type="cellIs" dxfId="46" priority="136" operator="notEqual">
      <formula>BO148</formula>
    </cfRule>
  </conditionalFormatting>
  <conditionalFormatting sqref="V35:DO49">
    <cfRule type="expression" dxfId="45" priority="165">
      <formula>COLUMN()-$B$2=COLUMN($BC$34)</formula>
    </cfRule>
  </conditionalFormatting>
  <conditionalFormatting sqref="W8:W22">
    <cfRule type="cellIs" dxfId="44" priority="22" operator="greaterThan">
      <formula>52</formula>
    </cfRule>
  </conditionalFormatting>
  <conditionalFormatting sqref="X8:X22">
    <cfRule type="cellIs" dxfId="43" priority="17" operator="greaterThan">
      <formula>12</formula>
    </cfRule>
  </conditionalFormatting>
  <conditionalFormatting sqref="O6:U6">
    <cfRule type="cellIs" dxfId="42" priority="14" operator="equal">
      <formula>"일"</formula>
    </cfRule>
    <cfRule type="cellIs" dxfId="41" priority="15" operator="equal">
      <formula>"야"</formula>
    </cfRule>
    <cfRule type="cellIs" dxfId="40" priority="16" operator="equal">
      <formula>"토"</formula>
    </cfRule>
  </conditionalFormatting>
  <conditionalFormatting sqref="H8:H17">
    <cfRule type="expression" dxfId="39" priority="13">
      <formula>$D8=""</formula>
    </cfRule>
  </conditionalFormatting>
  <conditionalFormatting sqref="H8:H17">
    <cfRule type="cellIs" dxfId="38" priority="11" operator="equal">
      <formula>0</formula>
    </cfRule>
  </conditionalFormatting>
  <conditionalFormatting sqref="G15:G17">
    <cfRule type="expression" dxfId="37" priority="10">
      <formula>$D15=""</formula>
    </cfRule>
  </conditionalFormatting>
  <conditionalFormatting sqref="G8:G14">
    <cfRule type="expression" dxfId="36" priority="9">
      <formula>$D8=""</formula>
    </cfRule>
  </conditionalFormatting>
  <conditionalFormatting sqref="G8:G17">
    <cfRule type="cellIs" dxfId="35" priority="8" operator="equal">
      <formula>0</formula>
    </cfRule>
  </conditionalFormatting>
  <conditionalFormatting sqref="AH8:AI22">
    <cfRule type="expression" dxfId="34" priority="6">
      <formula>ROW()-$N$6&gt;ROW($Z$7)</formula>
    </cfRule>
    <cfRule type="expression" dxfId="33" priority="7">
      <formula>ROW()-$N$6=ROW($Z$7)</formula>
    </cfRule>
  </conditionalFormatting>
  <conditionalFormatting sqref="AI8:AI22">
    <cfRule type="cellIs" dxfId="32" priority="5" operator="lessThanOrEqual">
      <formula>0</formula>
    </cfRule>
  </conditionalFormatting>
  <conditionalFormatting sqref="AJ8:AJ22">
    <cfRule type="cellIs" dxfId="31" priority="1" operator="greaterThan">
      <formula>20</formula>
    </cfRule>
    <cfRule type="expression" dxfId="30" priority="3">
      <formula>ROW()-$N$6&gt;ROW($Z$7)</formula>
    </cfRule>
    <cfRule type="expression" dxfId="29" priority="4">
      <formula>ROW()-$N$6=ROW($Z$7)</formula>
    </cfRule>
  </conditionalFormatting>
  <conditionalFormatting sqref="AJ8:AJ22">
    <cfRule type="cellIs" dxfId="28" priority="2" operator="lessThanOrEqual">
      <formula>0</formula>
    </cfRule>
  </conditionalFormatting>
  <dataValidations count="2">
    <dataValidation type="whole" allowBlank="1" showInputMessage="1" showErrorMessage="1" errorTitle="숫자" error="1부터 15까지 숫자만 입력할 수 있습니다._x000a_프로그램 수식이 이 셀의 값(인원)을 참조합니다._x000a_16인 이상이면 '16인이상' 시트를 사용하십시오." sqref="N6" xr:uid="{93093958-C69D-4055-B5C0-D30324F72F5F}">
      <formula1>1</formula1>
      <formula2>15</formula2>
    </dataValidation>
    <dataValidation type="list" allowBlank="1" showInputMessage="1" showErrorMessage="1" error="근무종류별 표기법에 있는 근무만 입력할 수 있습니다." sqref="O8:U22" xr:uid="{E908118B-3057-4723-A77D-8000E38890AC}">
      <formula1>$D$8:$D$17</formula1>
    </dataValidation>
  </dataValidations>
  <pageMargins left="0.7" right="0.7" top="0.75" bottom="0.75" header="0.3" footer="0.3"/>
  <pageSetup paperSize="9" orientation="portrait" horizont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F1E9C-1B2B-41BB-974D-49109B15B7D6}">
  <dimension ref="B2:U112"/>
  <sheetViews>
    <sheetView showGridLines="0" showRowColHeaders="0" workbookViewId="0"/>
  </sheetViews>
  <sheetFormatPr defaultColWidth="9" defaultRowHeight="17.25" x14ac:dyDescent="0.3"/>
  <cols>
    <col min="1" max="2" width="9" style="426"/>
    <col min="3" max="3" width="14.75" style="426" customWidth="1"/>
    <col min="4" max="4" width="9.5" style="426" bestFit="1" customWidth="1"/>
    <col min="5" max="6" width="10.375" style="426" bestFit="1" customWidth="1"/>
    <col min="7" max="16384" width="9" style="426"/>
  </cols>
  <sheetData>
    <row r="2" spans="2:14" ht="38.25" customHeight="1" x14ac:dyDescent="0.3">
      <c r="B2" s="425" t="s">
        <v>343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</row>
    <row r="3" spans="2:14" x14ac:dyDescent="0.3">
      <c r="B3" s="427" t="s">
        <v>344</v>
      </c>
    </row>
    <row r="4" spans="2:14" x14ac:dyDescent="0.3">
      <c r="B4" s="427"/>
    </row>
    <row r="5" spans="2:14" x14ac:dyDescent="0.3">
      <c r="B5" s="427"/>
    </row>
    <row r="7" spans="2:14" x14ac:dyDescent="0.3">
      <c r="B7" s="428" t="s">
        <v>345</v>
      </c>
    </row>
    <row r="8" spans="2:14" x14ac:dyDescent="0.3">
      <c r="B8" s="426" t="s">
        <v>346</v>
      </c>
    </row>
    <row r="10" spans="2:14" x14ac:dyDescent="0.3">
      <c r="B10" s="426" t="s">
        <v>347</v>
      </c>
    </row>
    <row r="11" spans="2:14" x14ac:dyDescent="0.3">
      <c r="B11" s="426" t="s">
        <v>348</v>
      </c>
    </row>
    <row r="12" spans="2:14" x14ac:dyDescent="0.3">
      <c r="B12" s="426" t="s">
        <v>349</v>
      </c>
    </row>
    <row r="14" spans="2:14" x14ac:dyDescent="0.3">
      <c r="B14" s="426" t="s">
        <v>350</v>
      </c>
    </row>
    <row r="17" spans="2:2" x14ac:dyDescent="0.3">
      <c r="B17" s="428" t="s">
        <v>351</v>
      </c>
    </row>
    <row r="19" spans="2:2" x14ac:dyDescent="0.3">
      <c r="B19" s="426" t="s">
        <v>352</v>
      </c>
    </row>
    <row r="21" spans="2:2" x14ac:dyDescent="0.3">
      <c r="B21" s="426" t="s">
        <v>353</v>
      </c>
    </row>
    <row r="22" spans="2:2" x14ac:dyDescent="0.3">
      <c r="B22" s="426" t="s">
        <v>354</v>
      </c>
    </row>
    <row r="23" spans="2:2" x14ac:dyDescent="0.3">
      <c r="B23" s="426" t="s">
        <v>355</v>
      </c>
    </row>
    <row r="24" spans="2:2" x14ac:dyDescent="0.3">
      <c r="B24" s="426" t="s">
        <v>356</v>
      </c>
    </row>
    <row r="25" spans="2:2" x14ac:dyDescent="0.3">
      <c r="B25" s="426" t="s">
        <v>357</v>
      </c>
    </row>
    <row r="28" spans="2:2" x14ac:dyDescent="0.3">
      <c r="B28" s="428" t="s">
        <v>358</v>
      </c>
    </row>
    <row r="30" spans="2:2" x14ac:dyDescent="0.3">
      <c r="B30" s="426" t="s">
        <v>359</v>
      </c>
    </row>
    <row r="31" spans="2:2" x14ac:dyDescent="0.3">
      <c r="B31" s="426" t="s">
        <v>360</v>
      </c>
    </row>
    <row r="34" spans="2:2" x14ac:dyDescent="0.3">
      <c r="B34" s="428" t="s">
        <v>361</v>
      </c>
    </row>
    <row r="36" spans="2:2" x14ac:dyDescent="0.3">
      <c r="B36" s="426" t="s">
        <v>362</v>
      </c>
    </row>
    <row r="37" spans="2:2" x14ac:dyDescent="0.3">
      <c r="B37" s="426" t="s">
        <v>363</v>
      </c>
    </row>
    <row r="38" spans="2:2" x14ac:dyDescent="0.3">
      <c r="B38" s="426" t="s">
        <v>364</v>
      </c>
    </row>
    <row r="40" spans="2:2" x14ac:dyDescent="0.3">
      <c r="B40" s="426" t="s">
        <v>365</v>
      </c>
    </row>
    <row r="43" spans="2:2" x14ac:dyDescent="0.3">
      <c r="B43" s="428" t="s">
        <v>366</v>
      </c>
    </row>
    <row r="45" spans="2:2" x14ac:dyDescent="0.3">
      <c r="B45" s="426" t="s">
        <v>367</v>
      </c>
    </row>
    <row r="46" spans="2:2" x14ac:dyDescent="0.3">
      <c r="B46" s="426" t="s">
        <v>368</v>
      </c>
    </row>
    <row r="49" spans="2:3" x14ac:dyDescent="0.3">
      <c r="B49" s="428" t="s">
        <v>369</v>
      </c>
    </row>
    <row r="51" spans="2:3" x14ac:dyDescent="0.3">
      <c r="B51" s="426" t="s">
        <v>370</v>
      </c>
    </row>
    <row r="52" spans="2:3" x14ac:dyDescent="0.3">
      <c r="B52" s="426" t="s">
        <v>371</v>
      </c>
    </row>
    <row r="54" spans="2:3" x14ac:dyDescent="0.3">
      <c r="B54" s="426" t="s">
        <v>372</v>
      </c>
    </row>
    <row r="55" spans="2:3" x14ac:dyDescent="0.3">
      <c r="B55" s="426" t="s">
        <v>373</v>
      </c>
    </row>
    <row r="58" spans="2:3" x14ac:dyDescent="0.3">
      <c r="B58" s="428" t="s">
        <v>374</v>
      </c>
    </row>
    <row r="60" spans="2:3" x14ac:dyDescent="0.3">
      <c r="C60" s="428" t="s">
        <v>375</v>
      </c>
    </row>
    <row r="62" spans="2:3" x14ac:dyDescent="0.3">
      <c r="C62" s="426" t="s">
        <v>376</v>
      </c>
    </row>
    <row r="63" spans="2:3" x14ac:dyDescent="0.3">
      <c r="C63" s="426" t="s">
        <v>377</v>
      </c>
    </row>
    <row r="66" spans="2:21" x14ac:dyDescent="0.3">
      <c r="C66" s="428" t="s">
        <v>378</v>
      </c>
      <c r="U66"/>
    </row>
    <row r="68" spans="2:21" x14ac:dyDescent="0.3">
      <c r="C68" s="426" t="s">
        <v>379</v>
      </c>
    </row>
    <row r="69" spans="2:21" x14ac:dyDescent="0.3">
      <c r="C69" s="426" t="s">
        <v>380</v>
      </c>
    </row>
    <row r="70" spans="2:21" x14ac:dyDescent="0.3">
      <c r="C70" s="426" t="s">
        <v>381</v>
      </c>
    </row>
    <row r="71" spans="2:21" x14ac:dyDescent="0.3">
      <c r="C71" s="426" t="s">
        <v>382</v>
      </c>
    </row>
    <row r="74" spans="2:21" x14ac:dyDescent="0.3">
      <c r="B74" s="428" t="s">
        <v>383</v>
      </c>
    </row>
    <row r="76" spans="2:21" x14ac:dyDescent="0.3">
      <c r="B76" s="426" t="s">
        <v>384</v>
      </c>
    </row>
    <row r="78" spans="2:21" x14ac:dyDescent="0.3">
      <c r="C78" s="426" t="s">
        <v>385</v>
      </c>
    </row>
    <row r="79" spans="2:21" x14ac:dyDescent="0.3">
      <c r="C79" s="426" t="s">
        <v>386</v>
      </c>
    </row>
    <row r="80" spans="2:21" x14ac:dyDescent="0.3">
      <c r="C80" s="426" t="s">
        <v>387</v>
      </c>
    </row>
    <row r="81" spans="2:7" x14ac:dyDescent="0.3">
      <c r="C81" s="426" t="s">
        <v>388</v>
      </c>
    </row>
    <row r="83" spans="2:7" x14ac:dyDescent="0.3">
      <c r="B83" s="426" t="s">
        <v>389</v>
      </c>
    </row>
    <row r="84" spans="2:7" x14ac:dyDescent="0.3">
      <c r="B84" s="426" t="s">
        <v>390</v>
      </c>
    </row>
    <row r="86" spans="2:7" x14ac:dyDescent="0.3">
      <c r="B86" s="426" t="s">
        <v>391</v>
      </c>
    </row>
    <row r="87" spans="2:7" x14ac:dyDescent="0.3">
      <c r="B87" s="426" t="s">
        <v>392</v>
      </c>
    </row>
    <row r="90" spans="2:7" x14ac:dyDescent="0.3">
      <c r="B90" s="428" t="s">
        <v>393</v>
      </c>
    </row>
    <row r="92" spans="2:7" x14ac:dyDescent="0.3">
      <c r="B92" s="429" t="s">
        <v>394</v>
      </c>
      <c r="C92"/>
      <c r="D92"/>
      <c r="E92"/>
      <c r="F92"/>
      <c r="G92"/>
    </row>
    <row r="93" spans="2:7" x14ac:dyDescent="0.3">
      <c r="B93"/>
      <c r="C93"/>
      <c r="D93"/>
      <c r="E93"/>
      <c r="F93"/>
      <c r="G93"/>
    </row>
    <row r="94" spans="2:7" x14ac:dyDescent="0.3">
      <c r="B94" s="430" t="s">
        <v>325</v>
      </c>
      <c r="C94" s="431" t="s">
        <v>395</v>
      </c>
      <c r="D94" s="488" t="s">
        <v>396</v>
      </c>
      <c r="E94" s="488"/>
      <c r="F94" s="489"/>
      <c r="G94"/>
    </row>
    <row r="95" spans="2:7" x14ac:dyDescent="0.3">
      <c r="B95" s="432" t="s">
        <v>1</v>
      </c>
      <c r="C95" s="176" t="s">
        <v>397</v>
      </c>
      <c r="D95" s="176" t="s">
        <v>398</v>
      </c>
      <c r="E95" s="176"/>
      <c r="F95" s="433"/>
      <c r="G95"/>
    </row>
    <row r="96" spans="2:7" x14ac:dyDescent="0.3">
      <c r="B96" s="432" t="s">
        <v>14</v>
      </c>
      <c r="C96" s="176" t="s">
        <v>399</v>
      </c>
      <c r="D96" s="176" t="s">
        <v>400</v>
      </c>
      <c r="E96" s="176" t="s">
        <v>401</v>
      </c>
      <c r="F96" s="433" t="s">
        <v>402</v>
      </c>
      <c r="G96"/>
    </row>
    <row r="97" spans="2:7" x14ac:dyDescent="0.3">
      <c r="B97" s="432" t="s">
        <v>0</v>
      </c>
      <c r="C97" s="176" t="s">
        <v>403</v>
      </c>
      <c r="D97" s="176"/>
      <c r="E97" s="176" t="s">
        <v>404</v>
      </c>
      <c r="F97" s="433" t="s">
        <v>405</v>
      </c>
      <c r="G97"/>
    </row>
    <row r="98" spans="2:7" x14ac:dyDescent="0.3">
      <c r="B98" s="432" t="s">
        <v>15</v>
      </c>
      <c r="C98" s="176" t="s">
        <v>406</v>
      </c>
      <c r="D98" s="176"/>
      <c r="E98" s="176" t="s">
        <v>407</v>
      </c>
      <c r="F98" s="433" t="s">
        <v>408</v>
      </c>
      <c r="G98"/>
    </row>
    <row r="99" spans="2:7" x14ac:dyDescent="0.3">
      <c r="B99" s="432" t="s">
        <v>121</v>
      </c>
      <c r="C99" s="176" t="s">
        <v>409</v>
      </c>
      <c r="D99" s="176"/>
      <c r="E99" s="176" t="s">
        <v>410</v>
      </c>
      <c r="F99" s="433" t="s">
        <v>411</v>
      </c>
      <c r="G99"/>
    </row>
    <row r="100" spans="2:7" x14ac:dyDescent="0.3">
      <c r="B100" s="432" t="s">
        <v>187</v>
      </c>
      <c r="C100" s="176" t="s">
        <v>412</v>
      </c>
      <c r="D100" s="176" t="s">
        <v>413</v>
      </c>
      <c r="E100" s="176"/>
      <c r="F100" s="433"/>
      <c r="G100"/>
    </row>
    <row r="101" spans="2:7" x14ac:dyDescent="0.3">
      <c r="B101" s="432" t="s">
        <v>414</v>
      </c>
      <c r="C101" s="176" t="s">
        <v>415</v>
      </c>
      <c r="D101" s="176" t="s">
        <v>416</v>
      </c>
      <c r="E101" s="176" t="s">
        <v>417</v>
      </c>
      <c r="F101" s="433" t="s">
        <v>418</v>
      </c>
      <c r="G101"/>
    </row>
    <row r="102" spans="2:7" x14ac:dyDescent="0.3">
      <c r="B102" s="432" t="s">
        <v>419</v>
      </c>
      <c r="C102" s="176" t="s">
        <v>420</v>
      </c>
      <c r="D102" s="176" t="s">
        <v>398</v>
      </c>
      <c r="E102" s="176"/>
      <c r="F102" s="433"/>
      <c r="G102"/>
    </row>
    <row r="103" spans="2:7" x14ac:dyDescent="0.3">
      <c r="B103" s="432" t="s">
        <v>419</v>
      </c>
      <c r="C103" s="176" t="s">
        <v>421</v>
      </c>
      <c r="D103" s="176"/>
      <c r="E103" s="176" t="s">
        <v>422</v>
      </c>
      <c r="F103" s="433" t="s">
        <v>423</v>
      </c>
      <c r="G103"/>
    </row>
    <row r="104" spans="2:7" x14ac:dyDescent="0.3">
      <c r="B104" s="434" t="s">
        <v>424</v>
      </c>
      <c r="C104" s="435" t="s">
        <v>425</v>
      </c>
      <c r="D104" s="435"/>
      <c r="E104" s="435" t="s">
        <v>422</v>
      </c>
      <c r="F104" s="436" t="s">
        <v>423</v>
      </c>
      <c r="G104"/>
    </row>
    <row r="105" spans="2:7" x14ac:dyDescent="0.25">
      <c r="B105" s="437" t="s">
        <v>426</v>
      </c>
      <c r="C105"/>
      <c r="D105"/>
      <c r="E105"/>
      <c r="F105"/>
      <c r="G105"/>
    </row>
    <row r="106" spans="2:7" x14ac:dyDescent="0.3">
      <c r="B106" s="438" t="s">
        <v>427</v>
      </c>
      <c r="C106"/>
      <c r="D106"/>
      <c r="E106"/>
      <c r="F106"/>
      <c r="G106"/>
    </row>
    <row r="107" spans="2:7" x14ac:dyDescent="0.3">
      <c r="B107"/>
      <c r="C107"/>
      <c r="D107"/>
      <c r="E107"/>
      <c r="F107"/>
      <c r="G107"/>
    </row>
    <row r="108" spans="2:7" x14ac:dyDescent="0.3">
      <c r="B108" s="439" t="s">
        <v>428</v>
      </c>
      <c r="C108" s="490" t="s">
        <v>325</v>
      </c>
      <c r="D108" s="491"/>
      <c r="E108" s="491"/>
      <c r="F108" s="492"/>
      <c r="G108"/>
    </row>
    <row r="109" spans="2:7" x14ac:dyDescent="0.3">
      <c r="B109" s="440" t="s">
        <v>331</v>
      </c>
      <c r="C109" s="493" t="s">
        <v>429</v>
      </c>
      <c r="D109" s="494"/>
      <c r="E109" s="494"/>
      <c r="F109" s="495"/>
      <c r="G109"/>
    </row>
    <row r="110" spans="2:7" x14ac:dyDescent="0.3">
      <c r="B110" s="441" t="s">
        <v>330</v>
      </c>
      <c r="C110" s="496" t="s">
        <v>430</v>
      </c>
      <c r="D110" s="497"/>
      <c r="E110" s="497"/>
      <c r="F110" s="498"/>
      <c r="G110"/>
    </row>
    <row r="111" spans="2:7" x14ac:dyDescent="0.25">
      <c r="B111" s="437" t="s">
        <v>431</v>
      </c>
      <c r="C111"/>
      <c r="D111"/>
      <c r="E111"/>
      <c r="F111"/>
      <c r="G111"/>
    </row>
    <row r="112" spans="2:7" x14ac:dyDescent="0.3">
      <c r="B112"/>
      <c r="C112"/>
      <c r="D112"/>
      <c r="E112"/>
      <c r="F112"/>
      <c r="G112"/>
    </row>
  </sheetData>
  <mergeCells count="4">
    <mergeCell ref="D94:F94"/>
    <mergeCell ref="C108:F108"/>
    <mergeCell ref="C109:F109"/>
    <mergeCell ref="C110:F110"/>
  </mergeCells>
  <phoneticPr fontId="3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4:AS185"/>
  <sheetViews>
    <sheetView showGridLines="0" showRowColHeaders="0" workbookViewId="0">
      <selection activeCell="J5" sqref="J5"/>
    </sheetView>
  </sheetViews>
  <sheetFormatPr defaultColWidth="6.125" defaultRowHeight="16.5" x14ac:dyDescent="0.3"/>
  <cols>
    <col min="2" max="8" width="0" hidden="1" customWidth="1"/>
    <col min="10" max="10" width="6.125" style="148"/>
    <col min="19" max="19" width="6.125" style="148"/>
    <col min="28" max="28" width="6.125" style="148"/>
  </cols>
  <sheetData>
    <row r="4" spans="2:45" x14ac:dyDescent="0.3">
      <c r="C4" s="81" t="s">
        <v>0</v>
      </c>
      <c r="D4" s="75">
        <v>0.29166666666666669</v>
      </c>
      <c r="E4" s="76">
        <v>0.70833333333333337</v>
      </c>
      <c r="J4" s="145">
        <v>4</v>
      </c>
      <c r="K4" s="108" t="s">
        <v>87</v>
      </c>
      <c r="L4" s="20"/>
      <c r="M4" s="17"/>
      <c r="N4" s="19"/>
      <c r="O4" s="17"/>
      <c r="P4" s="18"/>
      <c r="Q4" s="17"/>
      <c r="S4" s="154" t="s">
        <v>62</v>
      </c>
      <c r="T4" s="1"/>
      <c r="U4" s="1"/>
      <c r="V4" s="1"/>
      <c r="W4" s="1"/>
      <c r="X4" s="1"/>
      <c r="Y4" s="1"/>
      <c r="Z4" s="1"/>
      <c r="AA4" s="11"/>
      <c r="AB4" s="156" t="s">
        <v>88</v>
      </c>
      <c r="AC4" s="10" t="s">
        <v>89</v>
      </c>
      <c r="AD4" s="1"/>
      <c r="AE4" s="1"/>
      <c r="AF4" s="1"/>
      <c r="AG4" s="1"/>
    </row>
    <row r="5" spans="2:45" x14ac:dyDescent="0.3">
      <c r="C5" s="82" t="s">
        <v>15</v>
      </c>
      <c r="D5" s="77">
        <v>0.41666666666666669</v>
      </c>
      <c r="E5" s="78">
        <v>0.875</v>
      </c>
      <c r="J5" s="146" t="s">
        <v>32</v>
      </c>
      <c r="K5" s="169" t="s">
        <v>7</v>
      </c>
      <c r="L5" s="66" t="s">
        <v>6</v>
      </c>
      <c r="M5" s="66" t="s">
        <v>5</v>
      </c>
      <c r="N5" s="66" t="s">
        <v>4</v>
      </c>
      <c r="O5" s="66" t="s">
        <v>3</v>
      </c>
      <c r="P5" s="170" t="s">
        <v>2</v>
      </c>
      <c r="Q5" s="171" t="s">
        <v>204</v>
      </c>
      <c r="S5" s="150" t="s">
        <v>32</v>
      </c>
      <c r="T5" s="169" t="s">
        <v>7</v>
      </c>
      <c r="U5" s="66" t="s">
        <v>6</v>
      </c>
      <c r="V5" s="66" t="s">
        <v>5</v>
      </c>
      <c r="W5" s="66" t="s">
        <v>4</v>
      </c>
      <c r="X5" s="66" t="s">
        <v>3</v>
      </c>
      <c r="Y5" s="170" t="s">
        <v>2</v>
      </c>
      <c r="Z5" s="171" t="s">
        <v>204</v>
      </c>
      <c r="AA5" s="11"/>
      <c r="AB5" s="95" t="s">
        <v>71</v>
      </c>
      <c r="AC5" s="96" t="s">
        <v>9</v>
      </c>
      <c r="AD5" s="97" t="s">
        <v>72</v>
      </c>
      <c r="AE5" s="97" t="s">
        <v>73</v>
      </c>
      <c r="AF5" s="97" t="s">
        <v>74</v>
      </c>
      <c r="AG5" s="98" t="s">
        <v>75</v>
      </c>
    </row>
    <row r="6" spans="2:45" x14ac:dyDescent="0.3">
      <c r="C6" s="82" t="s">
        <v>120</v>
      </c>
      <c r="D6" s="77">
        <v>0.375</v>
      </c>
      <c r="E6" s="78">
        <v>0.75</v>
      </c>
      <c r="J6" s="14" t="s">
        <v>12</v>
      </c>
      <c r="K6" s="73" t="s">
        <v>14</v>
      </c>
      <c r="L6" s="73"/>
      <c r="M6" s="73" t="s">
        <v>0</v>
      </c>
      <c r="N6" s="73" t="s">
        <v>15</v>
      </c>
      <c r="O6" s="73" t="s">
        <v>14</v>
      </c>
      <c r="P6" s="73"/>
      <c r="Q6" s="5" t="s">
        <v>0</v>
      </c>
      <c r="S6" s="14" t="s">
        <v>12</v>
      </c>
      <c r="T6" s="73" t="s">
        <v>0</v>
      </c>
      <c r="U6" s="73"/>
      <c r="V6" s="73" t="s">
        <v>0</v>
      </c>
      <c r="W6" s="73" t="s">
        <v>0</v>
      </c>
      <c r="X6" s="73"/>
      <c r="Y6" s="73" t="s">
        <v>206</v>
      </c>
      <c r="Z6" s="5" t="s">
        <v>205</v>
      </c>
      <c r="AA6" s="11"/>
      <c r="AB6" s="157" t="s">
        <v>19</v>
      </c>
      <c r="AC6" s="92">
        <v>4</v>
      </c>
      <c r="AD6" s="99" t="s">
        <v>59</v>
      </c>
      <c r="AE6" s="99" t="s">
        <v>66</v>
      </c>
      <c r="AF6" s="99" t="s">
        <v>14</v>
      </c>
      <c r="AG6" s="100"/>
    </row>
    <row r="7" spans="2:45" x14ac:dyDescent="0.3">
      <c r="C7" s="82" t="s">
        <v>122</v>
      </c>
      <c r="D7" s="77">
        <v>0.29166666666666669</v>
      </c>
      <c r="E7" s="78">
        <v>0.875</v>
      </c>
      <c r="J7" s="14" t="s">
        <v>11</v>
      </c>
      <c r="K7" s="73" t="s">
        <v>15</v>
      </c>
      <c r="L7" s="73" t="s">
        <v>14</v>
      </c>
      <c r="M7" s="73"/>
      <c r="N7" s="73" t="s">
        <v>0</v>
      </c>
      <c r="O7" s="73" t="s">
        <v>15</v>
      </c>
      <c r="P7" s="73" t="s">
        <v>14</v>
      </c>
      <c r="Q7" s="5"/>
      <c r="S7" s="14" t="s">
        <v>11</v>
      </c>
      <c r="T7" s="73"/>
      <c r="U7" s="73" t="s">
        <v>0</v>
      </c>
      <c r="V7" s="73" t="s">
        <v>15</v>
      </c>
      <c r="W7" s="73"/>
      <c r="X7" s="73" t="s">
        <v>0</v>
      </c>
      <c r="Y7" s="73" t="s">
        <v>14</v>
      </c>
      <c r="Z7" s="5"/>
      <c r="AA7" s="11"/>
      <c r="AB7" s="157" t="s">
        <v>18</v>
      </c>
      <c r="AC7" s="92">
        <v>4</v>
      </c>
      <c r="AD7" s="99"/>
      <c r="AE7" s="99" t="s">
        <v>59</v>
      </c>
      <c r="AF7" s="99" t="s">
        <v>66</v>
      </c>
      <c r="AG7" s="100" t="s">
        <v>14</v>
      </c>
    </row>
    <row r="8" spans="2:45" x14ac:dyDescent="0.3">
      <c r="C8" s="82"/>
      <c r="D8" s="77"/>
      <c r="E8" s="78"/>
      <c r="J8" s="14" t="s">
        <v>10</v>
      </c>
      <c r="K8" s="73" t="s">
        <v>0</v>
      </c>
      <c r="L8" s="73" t="s">
        <v>15</v>
      </c>
      <c r="M8" s="73" t="s">
        <v>14</v>
      </c>
      <c r="N8" s="73"/>
      <c r="O8" s="73" t="s">
        <v>0</v>
      </c>
      <c r="P8" s="73" t="s">
        <v>15</v>
      </c>
      <c r="Q8" s="5" t="s">
        <v>14</v>
      </c>
      <c r="S8" s="147" t="s">
        <v>10</v>
      </c>
      <c r="T8" s="3" t="s">
        <v>15</v>
      </c>
      <c r="U8" s="3" t="s">
        <v>15</v>
      </c>
      <c r="V8" s="3"/>
      <c r="W8" s="3" t="s">
        <v>15</v>
      </c>
      <c r="X8" s="3" t="s">
        <v>15</v>
      </c>
      <c r="Y8" s="3"/>
      <c r="Z8" s="4" t="s">
        <v>206</v>
      </c>
      <c r="AA8" s="11"/>
      <c r="AB8" s="157" t="s">
        <v>10</v>
      </c>
      <c r="AC8" s="92">
        <v>4</v>
      </c>
      <c r="AD8" s="99" t="s">
        <v>14</v>
      </c>
      <c r="AE8" s="99"/>
      <c r="AF8" s="99" t="s">
        <v>59</v>
      </c>
      <c r="AG8" s="100" t="s">
        <v>66</v>
      </c>
    </row>
    <row r="9" spans="2:45" x14ac:dyDescent="0.3">
      <c r="C9" s="82"/>
      <c r="D9" s="77"/>
      <c r="E9" s="78"/>
      <c r="J9" s="14" t="s">
        <v>16</v>
      </c>
      <c r="K9" s="73"/>
      <c r="L9" s="73" t="s">
        <v>0</v>
      </c>
      <c r="M9" s="73" t="s">
        <v>15</v>
      </c>
      <c r="N9" s="73" t="s">
        <v>14</v>
      </c>
      <c r="O9" s="73"/>
      <c r="P9" s="73" t="s">
        <v>0</v>
      </c>
      <c r="Q9" s="5" t="s">
        <v>15</v>
      </c>
      <c r="S9" s="155"/>
      <c r="T9" s="72"/>
      <c r="U9" s="72"/>
      <c r="V9" s="72"/>
      <c r="W9" s="72"/>
      <c r="X9" s="72"/>
      <c r="Y9" s="72"/>
      <c r="Z9" s="72"/>
      <c r="AA9" s="11"/>
      <c r="AB9" s="158" t="s">
        <v>16</v>
      </c>
      <c r="AC9" s="101">
        <v>4</v>
      </c>
      <c r="AD9" s="102" t="s">
        <v>66</v>
      </c>
      <c r="AE9" s="102" t="s">
        <v>14</v>
      </c>
      <c r="AF9" s="102"/>
      <c r="AG9" s="103" t="s">
        <v>59</v>
      </c>
    </row>
    <row r="10" spans="2:45" x14ac:dyDescent="0.2">
      <c r="C10" s="83"/>
      <c r="D10" s="79"/>
      <c r="E10" s="80"/>
      <c r="J10" s="147" t="s">
        <v>24</v>
      </c>
      <c r="K10" s="13" t="s">
        <v>40</v>
      </c>
      <c r="L10" s="13" t="s">
        <v>40</v>
      </c>
      <c r="M10" s="13" t="s">
        <v>40</v>
      </c>
      <c r="N10" s="13" t="s">
        <v>40</v>
      </c>
      <c r="O10" s="13" t="s">
        <v>40</v>
      </c>
      <c r="P10" s="13" t="s">
        <v>40</v>
      </c>
      <c r="Q10" s="12" t="s">
        <v>40</v>
      </c>
      <c r="S10" s="160" t="s">
        <v>16</v>
      </c>
      <c r="T10" s="84" t="s">
        <v>205</v>
      </c>
      <c r="U10" s="84" t="s">
        <v>205</v>
      </c>
      <c r="V10" s="84" t="s">
        <v>205</v>
      </c>
      <c r="W10" s="84" t="s">
        <v>205</v>
      </c>
      <c r="X10" s="84" t="s">
        <v>205</v>
      </c>
      <c r="Y10" s="84"/>
      <c r="Z10" s="85"/>
      <c r="AA10" s="11"/>
      <c r="AB10" s="159" t="s">
        <v>90</v>
      </c>
      <c r="AC10" s="11"/>
      <c r="AD10" s="11"/>
      <c r="AE10" s="11"/>
      <c r="AF10" s="11"/>
      <c r="AG10" s="11"/>
    </row>
    <row r="11" spans="2:45" x14ac:dyDescent="0.3">
      <c r="C11" s="113" t="s">
        <v>14</v>
      </c>
      <c r="D11" s="114">
        <v>0.75</v>
      </c>
      <c r="E11" s="115">
        <v>0.375</v>
      </c>
    </row>
    <row r="13" spans="2:45" x14ac:dyDescent="0.3">
      <c r="B13" s="166" t="s">
        <v>198</v>
      </c>
      <c r="J13" s="149" t="s">
        <v>41</v>
      </c>
      <c r="K13" s="30"/>
      <c r="L13" s="29"/>
      <c r="M13" s="7"/>
      <c r="N13" s="8"/>
      <c r="O13" s="7"/>
      <c r="P13" s="6"/>
      <c r="Q13" s="7"/>
      <c r="R13" s="1"/>
      <c r="S13" s="149" t="s">
        <v>41</v>
      </c>
      <c r="T13" s="28"/>
      <c r="U13" s="20"/>
      <c r="V13" s="17"/>
      <c r="W13" s="19"/>
      <c r="X13" s="17"/>
      <c r="Y13" s="18"/>
      <c r="Z13" s="17"/>
      <c r="AA13" s="11"/>
      <c r="AB13" s="156" t="s">
        <v>83</v>
      </c>
      <c r="AC13" s="1"/>
      <c r="AD13" s="1"/>
      <c r="AE13" s="1"/>
      <c r="AF13" s="1"/>
      <c r="AG13" s="1"/>
      <c r="AH13" s="1"/>
      <c r="AI13" s="1"/>
      <c r="AJ13" s="94" t="s">
        <v>82</v>
      </c>
      <c r="AK13" s="1"/>
      <c r="AL13" s="1"/>
      <c r="AM13" s="1"/>
      <c r="AN13" s="1"/>
      <c r="AO13" s="1"/>
      <c r="AP13" s="1"/>
      <c r="AQ13" s="1"/>
      <c r="AR13" s="1"/>
      <c r="AS13" s="1"/>
    </row>
    <row r="14" spans="2:45" x14ac:dyDescent="0.3">
      <c r="B14" s="166" t="s">
        <v>199</v>
      </c>
      <c r="J14" s="150" t="s">
        <v>32</v>
      </c>
      <c r="K14" s="169" t="s">
        <v>7</v>
      </c>
      <c r="L14" s="66" t="s">
        <v>6</v>
      </c>
      <c r="M14" s="66" t="s">
        <v>5</v>
      </c>
      <c r="N14" s="66" t="s">
        <v>4</v>
      </c>
      <c r="O14" s="66" t="s">
        <v>3</v>
      </c>
      <c r="P14" s="170" t="s">
        <v>2</v>
      </c>
      <c r="Q14" s="171" t="s">
        <v>204</v>
      </c>
      <c r="R14" s="1"/>
      <c r="S14" s="146" t="s">
        <v>32</v>
      </c>
      <c r="T14" s="27" t="s">
        <v>7</v>
      </c>
      <c r="U14" s="27" t="s">
        <v>6</v>
      </c>
      <c r="V14" s="27" t="s">
        <v>5</v>
      </c>
      <c r="W14" s="27" t="s">
        <v>4</v>
      </c>
      <c r="X14" s="27" t="s">
        <v>3</v>
      </c>
      <c r="Y14" s="177" t="s">
        <v>2</v>
      </c>
      <c r="Z14" s="172" t="s">
        <v>8</v>
      </c>
      <c r="AA14" s="11"/>
      <c r="AB14" s="95" t="s">
        <v>71</v>
      </c>
      <c r="AC14" s="96" t="s">
        <v>9</v>
      </c>
      <c r="AD14" s="97" t="s">
        <v>72</v>
      </c>
      <c r="AE14" s="97" t="s">
        <v>73</v>
      </c>
      <c r="AF14" s="97" t="s">
        <v>74</v>
      </c>
      <c r="AG14" s="97" t="s">
        <v>75</v>
      </c>
      <c r="AH14" s="98" t="s">
        <v>76</v>
      </c>
      <c r="AI14" s="1"/>
      <c r="AJ14" s="95" t="s">
        <v>71</v>
      </c>
      <c r="AK14" s="96" t="s">
        <v>9</v>
      </c>
      <c r="AL14" s="97" t="s">
        <v>72</v>
      </c>
      <c r="AM14" s="97" t="s">
        <v>73</v>
      </c>
      <c r="AN14" s="97" t="s">
        <v>74</v>
      </c>
      <c r="AO14" s="97" t="s">
        <v>75</v>
      </c>
      <c r="AP14" s="97" t="s">
        <v>76</v>
      </c>
      <c r="AQ14" s="97" t="s">
        <v>79</v>
      </c>
      <c r="AR14" s="98" t="s">
        <v>80</v>
      </c>
      <c r="AS14" s="142"/>
    </row>
    <row r="15" spans="2:45" x14ac:dyDescent="0.3">
      <c r="J15" s="14" t="s">
        <v>12</v>
      </c>
      <c r="K15" s="73" t="s">
        <v>60</v>
      </c>
      <c r="L15" s="73"/>
      <c r="M15" s="73"/>
      <c r="N15" s="73" t="s">
        <v>101</v>
      </c>
      <c r="O15" s="73" t="s">
        <v>102</v>
      </c>
      <c r="P15" s="73" t="s">
        <v>60</v>
      </c>
      <c r="Q15" s="5"/>
      <c r="R15" s="1"/>
      <c r="S15" s="14" t="s">
        <v>12</v>
      </c>
      <c r="T15" s="73"/>
      <c r="U15" s="73" t="s">
        <v>0</v>
      </c>
      <c r="V15" s="73" t="s">
        <v>0</v>
      </c>
      <c r="W15" s="73" t="s">
        <v>15</v>
      </c>
      <c r="X15" s="73" t="s">
        <v>14</v>
      </c>
      <c r="Y15" s="73"/>
      <c r="Z15" s="173"/>
      <c r="AA15" s="11"/>
      <c r="AB15" s="157" t="s">
        <v>19</v>
      </c>
      <c r="AC15" s="92">
        <v>5</v>
      </c>
      <c r="AD15" s="99" t="s">
        <v>67</v>
      </c>
      <c r="AE15" s="99" t="s">
        <v>84</v>
      </c>
      <c r="AF15" s="99" t="s">
        <v>68</v>
      </c>
      <c r="AG15" s="99"/>
      <c r="AH15" s="100"/>
      <c r="AI15" s="1"/>
      <c r="AJ15" s="93" t="s">
        <v>19</v>
      </c>
      <c r="AK15" s="92">
        <v>4</v>
      </c>
      <c r="AL15" s="99" t="s">
        <v>59</v>
      </c>
      <c r="AM15" s="99" t="s">
        <v>66</v>
      </c>
      <c r="AN15" s="99" t="s">
        <v>14</v>
      </c>
      <c r="AO15" s="99"/>
      <c r="AP15" s="99"/>
      <c r="AQ15" s="99"/>
      <c r="AR15" s="100"/>
      <c r="AS15" s="143"/>
    </row>
    <row r="16" spans="2:45" x14ac:dyDescent="0.3">
      <c r="B16" s="167" t="s">
        <v>200</v>
      </c>
      <c r="J16" s="14" t="s">
        <v>11</v>
      </c>
      <c r="K16" s="73"/>
      <c r="L16" s="73" t="s">
        <v>101</v>
      </c>
      <c r="M16" s="73" t="s">
        <v>102</v>
      </c>
      <c r="N16" s="73" t="s">
        <v>60</v>
      </c>
      <c r="O16" s="73"/>
      <c r="P16" s="73"/>
      <c r="Q16" s="5" t="s">
        <v>101</v>
      </c>
      <c r="R16" s="1"/>
      <c r="S16" s="14" t="s">
        <v>11</v>
      </c>
      <c r="T16" s="73" t="s">
        <v>0</v>
      </c>
      <c r="U16" s="73" t="s">
        <v>15</v>
      </c>
      <c r="V16" s="73" t="s">
        <v>14</v>
      </c>
      <c r="W16" s="73"/>
      <c r="X16" s="73" t="s">
        <v>0</v>
      </c>
      <c r="Y16" s="73" t="s">
        <v>0</v>
      </c>
      <c r="Z16" s="5" t="s">
        <v>15</v>
      </c>
      <c r="AA16" s="11"/>
      <c r="AB16" s="157" t="s">
        <v>18</v>
      </c>
      <c r="AC16" s="92">
        <v>5</v>
      </c>
      <c r="AD16" s="99"/>
      <c r="AE16" s="99" t="s">
        <v>67</v>
      </c>
      <c r="AF16" s="99" t="s">
        <v>84</v>
      </c>
      <c r="AG16" s="99" t="s">
        <v>68</v>
      </c>
      <c r="AH16" s="100"/>
      <c r="AI16" s="1"/>
      <c r="AJ16" s="93" t="s">
        <v>18</v>
      </c>
      <c r="AK16" s="92">
        <v>4</v>
      </c>
      <c r="AL16" s="99"/>
      <c r="AM16" s="99" t="s">
        <v>59</v>
      </c>
      <c r="AN16" s="99" t="s">
        <v>66</v>
      </c>
      <c r="AO16" s="99" t="s">
        <v>14</v>
      </c>
      <c r="AP16" s="99"/>
      <c r="AQ16" s="99"/>
      <c r="AR16" s="100"/>
      <c r="AS16" s="143"/>
    </row>
    <row r="17" spans="2:45" x14ac:dyDescent="0.3">
      <c r="B17" s="165" t="s">
        <v>197</v>
      </c>
      <c r="J17" s="14" t="s">
        <v>10</v>
      </c>
      <c r="K17" s="73" t="s">
        <v>102</v>
      </c>
      <c r="L17" s="73" t="s">
        <v>60</v>
      </c>
      <c r="M17" s="73"/>
      <c r="N17" s="73"/>
      <c r="O17" s="73" t="s">
        <v>101</v>
      </c>
      <c r="P17" s="73" t="s">
        <v>102</v>
      </c>
      <c r="Q17" s="5" t="s">
        <v>60</v>
      </c>
      <c r="R17" s="1"/>
      <c r="S17" s="14" t="s">
        <v>10</v>
      </c>
      <c r="T17" s="73" t="s">
        <v>14</v>
      </c>
      <c r="U17" s="73"/>
      <c r="V17" s="73" t="s">
        <v>0</v>
      </c>
      <c r="W17" s="73" t="s">
        <v>59</v>
      </c>
      <c r="X17" s="73" t="s">
        <v>15</v>
      </c>
      <c r="Y17" s="73" t="s">
        <v>14</v>
      </c>
      <c r="Z17" s="5"/>
      <c r="AA17" s="11"/>
      <c r="AB17" s="157" t="s">
        <v>10</v>
      </c>
      <c r="AC17" s="92">
        <v>5</v>
      </c>
      <c r="AD17" s="99"/>
      <c r="AE17" s="99"/>
      <c r="AF17" s="99" t="s">
        <v>67</v>
      </c>
      <c r="AG17" s="99" t="s">
        <v>84</v>
      </c>
      <c r="AH17" s="100" t="s">
        <v>68</v>
      </c>
      <c r="AI17" s="1"/>
      <c r="AJ17" s="93" t="s">
        <v>10</v>
      </c>
      <c r="AK17" s="92">
        <v>4</v>
      </c>
      <c r="AL17" s="99" t="s">
        <v>14</v>
      </c>
      <c r="AM17" s="99"/>
      <c r="AN17" s="99" t="s">
        <v>59</v>
      </c>
      <c r="AO17" s="99" t="s">
        <v>66</v>
      </c>
      <c r="AP17" s="99"/>
      <c r="AQ17" s="99"/>
      <c r="AR17" s="100"/>
      <c r="AS17" s="143"/>
    </row>
    <row r="18" spans="2:45" x14ac:dyDescent="0.3">
      <c r="J18" s="14" t="s">
        <v>16</v>
      </c>
      <c r="K18" s="73"/>
      <c r="L18" s="73"/>
      <c r="M18" s="73" t="s">
        <v>101</v>
      </c>
      <c r="N18" s="73" t="s">
        <v>102</v>
      </c>
      <c r="O18" s="73" t="s">
        <v>60</v>
      </c>
      <c r="P18" s="73"/>
      <c r="Q18" s="5"/>
      <c r="R18" s="1"/>
      <c r="S18" s="14" t="s">
        <v>16</v>
      </c>
      <c r="T18" s="73" t="s">
        <v>0</v>
      </c>
      <c r="U18" s="73" t="s">
        <v>0</v>
      </c>
      <c r="V18" s="73" t="s">
        <v>15</v>
      </c>
      <c r="W18" s="73" t="s">
        <v>14</v>
      </c>
      <c r="X18" s="73"/>
      <c r="Y18" s="73"/>
      <c r="Z18" s="5" t="s">
        <v>0</v>
      </c>
      <c r="AA18" s="11"/>
      <c r="AB18" s="157" t="s">
        <v>16</v>
      </c>
      <c r="AC18" s="92">
        <v>5</v>
      </c>
      <c r="AD18" s="99" t="s">
        <v>68</v>
      </c>
      <c r="AE18" s="99"/>
      <c r="AF18" s="99"/>
      <c r="AG18" s="99" t="s">
        <v>67</v>
      </c>
      <c r="AH18" s="100" t="s">
        <v>84</v>
      </c>
      <c r="AI18" s="1"/>
      <c r="AJ18" s="93" t="s">
        <v>16</v>
      </c>
      <c r="AK18" s="92">
        <v>4</v>
      </c>
      <c r="AL18" s="99" t="s">
        <v>66</v>
      </c>
      <c r="AM18" s="99" t="s">
        <v>14</v>
      </c>
      <c r="AN18" s="99"/>
      <c r="AO18" s="99" t="s">
        <v>59</v>
      </c>
      <c r="AP18" s="99"/>
      <c r="AQ18" s="99"/>
      <c r="AR18" s="100"/>
      <c r="AS18" s="143"/>
    </row>
    <row r="19" spans="2:45" x14ac:dyDescent="0.3">
      <c r="J19" s="14" t="s">
        <v>20</v>
      </c>
      <c r="K19" s="73" t="s">
        <v>101</v>
      </c>
      <c r="L19" s="73" t="s">
        <v>102</v>
      </c>
      <c r="M19" s="73" t="s">
        <v>60</v>
      </c>
      <c r="N19" s="73"/>
      <c r="O19" s="73"/>
      <c r="P19" s="73" t="s">
        <v>101</v>
      </c>
      <c r="Q19" s="5" t="s">
        <v>102</v>
      </c>
      <c r="R19" s="1"/>
      <c r="S19" s="14" t="s">
        <v>20</v>
      </c>
      <c r="T19" s="73" t="s">
        <v>15</v>
      </c>
      <c r="U19" s="73" t="s">
        <v>14</v>
      </c>
      <c r="V19" s="73"/>
      <c r="W19" s="73" t="s">
        <v>0</v>
      </c>
      <c r="X19" s="73" t="s">
        <v>0</v>
      </c>
      <c r="Y19" s="73" t="s">
        <v>15</v>
      </c>
      <c r="Z19" s="5" t="s">
        <v>14</v>
      </c>
      <c r="AA19" s="11"/>
      <c r="AB19" s="158" t="s">
        <v>20</v>
      </c>
      <c r="AC19" s="101">
        <v>5</v>
      </c>
      <c r="AD19" s="102" t="s">
        <v>84</v>
      </c>
      <c r="AE19" s="102" t="s">
        <v>68</v>
      </c>
      <c r="AF19" s="102"/>
      <c r="AG19" s="102"/>
      <c r="AH19" s="103" t="s">
        <v>67</v>
      </c>
      <c r="AI19" s="1"/>
      <c r="AJ19" s="105" t="s">
        <v>69</v>
      </c>
      <c r="AK19" s="116">
        <v>7</v>
      </c>
      <c r="AL19" s="106" t="s">
        <v>1</v>
      </c>
      <c r="AM19" s="106" t="s">
        <v>1</v>
      </c>
      <c r="AN19" s="106" t="s">
        <v>1</v>
      </c>
      <c r="AO19" s="106" t="s">
        <v>1</v>
      </c>
      <c r="AP19" s="106" t="s">
        <v>1</v>
      </c>
      <c r="AQ19" s="106"/>
      <c r="AR19" s="107"/>
      <c r="AS19" s="144"/>
    </row>
    <row r="20" spans="2:45" x14ac:dyDescent="0.2">
      <c r="J20" s="147" t="s">
        <v>24</v>
      </c>
      <c r="K20" s="13" t="s">
        <v>40</v>
      </c>
      <c r="L20" s="13" t="s">
        <v>40</v>
      </c>
      <c r="M20" s="13" t="s">
        <v>40</v>
      </c>
      <c r="N20" s="13" t="s">
        <v>40</v>
      </c>
      <c r="O20" s="13" t="s">
        <v>40</v>
      </c>
      <c r="P20" s="13" t="s">
        <v>40</v>
      </c>
      <c r="Q20" s="12" t="s">
        <v>40</v>
      </c>
      <c r="R20" s="1"/>
      <c r="S20" s="147" t="s">
        <v>24</v>
      </c>
      <c r="T20" s="13" t="s">
        <v>38</v>
      </c>
      <c r="U20" s="13" t="s">
        <v>38</v>
      </c>
      <c r="V20" s="13" t="s">
        <v>38</v>
      </c>
      <c r="W20" s="13" t="s">
        <v>38</v>
      </c>
      <c r="X20" s="13" t="s">
        <v>38</v>
      </c>
      <c r="Y20" s="111" t="s">
        <v>40</v>
      </c>
      <c r="Z20" s="112" t="s">
        <v>63</v>
      </c>
      <c r="AA20" s="11"/>
      <c r="AB20" s="159" t="s">
        <v>123</v>
      </c>
      <c r="AC20" s="1"/>
      <c r="AD20" s="1"/>
      <c r="AE20" s="1"/>
      <c r="AF20" s="1"/>
      <c r="AG20" s="1"/>
      <c r="AH20" s="1"/>
      <c r="AI20" s="1"/>
      <c r="AJ20" s="104" t="s">
        <v>85</v>
      </c>
      <c r="AK20" s="1"/>
      <c r="AL20" s="1"/>
      <c r="AM20" s="1"/>
      <c r="AN20" s="1"/>
      <c r="AO20" s="1"/>
      <c r="AP20" s="1"/>
      <c r="AQ20" s="1"/>
      <c r="AR20" s="1"/>
      <c r="AS20" s="1"/>
    </row>
    <row r="23" spans="2:45" x14ac:dyDescent="0.3">
      <c r="J23" s="149" t="s">
        <v>39</v>
      </c>
      <c r="K23" s="11"/>
      <c r="L23" s="11"/>
      <c r="M23" s="11"/>
      <c r="N23" s="11"/>
      <c r="O23" s="11"/>
      <c r="P23" s="11"/>
      <c r="Q23" s="11"/>
      <c r="R23" s="11"/>
      <c r="S23" s="149" t="s">
        <v>39</v>
      </c>
      <c r="T23" s="11"/>
      <c r="U23" s="11"/>
      <c r="V23" s="11"/>
      <c r="W23" s="11"/>
      <c r="X23" s="11"/>
      <c r="Y23" s="11"/>
      <c r="Z23" s="11"/>
      <c r="AA23" s="11"/>
      <c r="AB23" s="156" t="s">
        <v>81</v>
      </c>
      <c r="AC23" s="28"/>
      <c r="AD23" s="20"/>
      <c r="AE23" s="17"/>
      <c r="AF23" s="19"/>
      <c r="AG23" s="17"/>
      <c r="AH23" s="18"/>
      <c r="AI23" s="17"/>
      <c r="AJ23" s="11"/>
      <c r="AK23" s="156" t="s">
        <v>77</v>
      </c>
      <c r="AL23" s="1"/>
      <c r="AM23" s="1"/>
      <c r="AN23" s="1"/>
      <c r="AO23" s="1"/>
      <c r="AP23" s="1"/>
      <c r="AQ23" s="1"/>
      <c r="AR23" s="1"/>
      <c r="AS23" s="1"/>
    </row>
    <row r="24" spans="2:45" x14ac:dyDescent="0.3">
      <c r="J24" s="150" t="s">
        <v>32</v>
      </c>
      <c r="K24" s="169" t="s">
        <v>7</v>
      </c>
      <c r="L24" s="66" t="s">
        <v>6</v>
      </c>
      <c r="M24" s="66" t="s">
        <v>5</v>
      </c>
      <c r="N24" s="66" t="s">
        <v>4</v>
      </c>
      <c r="O24" s="66" t="s">
        <v>3</v>
      </c>
      <c r="P24" s="170" t="s">
        <v>2</v>
      </c>
      <c r="Q24" s="171" t="s">
        <v>204</v>
      </c>
      <c r="R24" s="11"/>
      <c r="S24" s="150" t="s">
        <v>32</v>
      </c>
      <c r="T24" s="169" t="s">
        <v>7</v>
      </c>
      <c r="U24" s="66" t="s">
        <v>6</v>
      </c>
      <c r="V24" s="66" t="s">
        <v>5</v>
      </c>
      <c r="W24" s="66" t="s">
        <v>4</v>
      </c>
      <c r="X24" s="66" t="s">
        <v>3</v>
      </c>
      <c r="Y24" s="170" t="s">
        <v>2</v>
      </c>
      <c r="Z24" s="171" t="s">
        <v>204</v>
      </c>
      <c r="AA24" s="11"/>
      <c r="AB24" s="146" t="s">
        <v>32</v>
      </c>
      <c r="AC24" s="169" t="s">
        <v>7</v>
      </c>
      <c r="AD24" s="66" t="s">
        <v>6</v>
      </c>
      <c r="AE24" s="66" t="s">
        <v>5</v>
      </c>
      <c r="AF24" s="66" t="s">
        <v>4</v>
      </c>
      <c r="AG24" s="66" t="s">
        <v>3</v>
      </c>
      <c r="AH24" s="170" t="s">
        <v>2</v>
      </c>
      <c r="AI24" s="171" t="s">
        <v>204</v>
      </c>
      <c r="AJ24" s="11"/>
      <c r="AK24" s="95" t="s">
        <v>71</v>
      </c>
      <c r="AL24" s="96" t="s">
        <v>9</v>
      </c>
      <c r="AM24" s="97" t="s">
        <v>72</v>
      </c>
      <c r="AN24" s="97" t="s">
        <v>73</v>
      </c>
      <c r="AO24" s="97" t="s">
        <v>74</v>
      </c>
      <c r="AP24" s="97" t="s">
        <v>75</v>
      </c>
      <c r="AQ24" s="97" t="s">
        <v>76</v>
      </c>
      <c r="AR24" s="97" t="s">
        <v>79</v>
      </c>
      <c r="AS24" s="98" t="s">
        <v>80</v>
      </c>
    </row>
    <row r="25" spans="2:45" x14ac:dyDescent="0.3">
      <c r="J25" s="14" t="s">
        <v>12</v>
      </c>
      <c r="K25" s="73" t="s">
        <v>14</v>
      </c>
      <c r="L25" s="73"/>
      <c r="M25" s="73"/>
      <c r="N25" s="73" t="s">
        <v>127</v>
      </c>
      <c r="O25" s="73" t="s">
        <v>120</v>
      </c>
      <c r="P25" s="73" t="s">
        <v>15</v>
      </c>
      <c r="Q25" s="5" t="s">
        <v>14</v>
      </c>
      <c r="R25" s="11"/>
      <c r="S25" s="14" t="s">
        <v>12</v>
      </c>
      <c r="T25" s="73" t="s">
        <v>14</v>
      </c>
      <c r="U25" s="73"/>
      <c r="V25" s="73"/>
      <c r="W25" s="73" t="s">
        <v>0</v>
      </c>
      <c r="X25" s="73" t="s">
        <v>15</v>
      </c>
      <c r="Y25" s="73" t="s">
        <v>15</v>
      </c>
      <c r="Z25" s="5" t="s">
        <v>14</v>
      </c>
      <c r="AA25" s="11"/>
      <c r="AB25" s="14" t="s">
        <v>12</v>
      </c>
      <c r="AC25" s="73" t="s">
        <v>59</v>
      </c>
      <c r="AD25" s="73" t="s">
        <v>66</v>
      </c>
      <c r="AE25" s="73" t="s">
        <v>14</v>
      </c>
      <c r="AF25" s="73" t="s">
        <v>14</v>
      </c>
      <c r="AG25" s="73"/>
      <c r="AH25" s="73"/>
      <c r="AI25" s="5" t="s">
        <v>59</v>
      </c>
      <c r="AJ25" s="11"/>
      <c r="AK25" s="157" t="s">
        <v>19</v>
      </c>
      <c r="AL25" s="92">
        <v>5</v>
      </c>
      <c r="AM25" s="99" t="s">
        <v>0</v>
      </c>
      <c r="AN25" s="99" t="s">
        <v>15</v>
      </c>
      <c r="AO25" s="99" t="s">
        <v>14</v>
      </c>
      <c r="AP25" s="99"/>
      <c r="AQ25" s="99"/>
      <c r="AR25" s="99"/>
      <c r="AS25" s="100"/>
    </row>
    <row r="26" spans="2:45" x14ac:dyDescent="0.3">
      <c r="J26" s="14" t="s">
        <v>11</v>
      </c>
      <c r="K26" s="73"/>
      <c r="L26" s="73"/>
      <c r="M26" s="73" t="s">
        <v>127</v>
      </c>
      <c r="N26" s="73" t="s">
        <v>120</v>
      </c>
      <c r="O26" s="73" t="s">
        <v>15</v>
      </c>
      <c r="P26" s="73" t="s">
        <v>14</v>
      </c>
      <c r="Q26" s="5"/>
      <c r="R26" s="11"/>
      <c r="S26" s="14" t="s">
        <v>11</v>
      </c>
      <c r="T26" s="73"/>
      <c r="U26" s="73"/>
      <c r="V26" s="73" t="s">
        <v>0</v>
      </c>
      <c r="W26" s="73" t="s">
        <v>15</v>
      </c>
      <c r="X26" s="73" t="s">
        <v>15</v>
      </c>
      <c r="Y26" s="73" t="s">
        <v>14</v>
      </c>
      <c r="Z26" s="5"/>
      <c r="AA26" s="11"/>
      <c r="AB26" s="14" t="s">
        <v>11</v>
      </c>
      <c r="AC26" s="73" t="s">
        <v>66</v>
      </c>
      <c r="AD26" s="73" t="s">
        <v>14</v>
      </c>
      <c r="AE26" s="73" t="s">
        <v>14</v>
      </c>
      <c r="AF26" s="73"/>
      <c r="AG26" s="73"/>
      <c r="AH26" s="73" t="s">
        <v>59</v>
      </c>
      <c r="AI26" s="5" t="s">
        <v>66</v>
      </c>
      <c r="AJ26" s="11"/>
      <c r="AK26" s="157" t="s">
        <v>18</v>
      </c>
      <c r="AL26" s="92">
        <v>5</v>
      </c>
      <c r="AM26" s="99"/>
      <c r="AN26" s="99" t="s">
        <v>0</v>
      </c>
      <c r="AO26" s="99" t="s">
        <v>15</v>
      </c>
      <c r="AP26" s="99" t="s">
        <v>14</v>
      </c>
      <c r="AQ26" s="99"/>
      <c r="AR26" s="99"/>
      <c r="AS26" s="100"/>
    </row>
    <row r="27" spans="2:45" x14ac:dyDescent="0.3">
      <c r="J27" s="14" t="s">
        <v>10</v>
      </c>
      <c r="K27" s="73"/>
      <c r="L27" s="73" t="s">
        <v>127</v>
      </c>
      <c r="M27" s="73" t="s">
        <v>120</v>
      </c>
      <c r="N27" s="73" t="s">
        <v>15</v>
      </c>
      <c r="O27" s="73" t="s">
        <v>14</v>
      </c>
      <c r="P27" s="73"/>
      <c r="Q27" s="5"/>
      <c r="R27" s="11"/>
      <c r="S27" s="14" t="s">
        <v>10</v>
      </c>
      <c r="T27" s="73"/>
      <c r="U27" s="73" t="s">
        <v>0</v>
      </c>
      <c r="V27" s="73" t="s">
        <v>15</v>
      </c>
      <c r="W27" s="73" t="s">
        <v>15</v>
      </c>
      <c r="X27" s="73" t="s">
        <v>14</v>
      </c>
      <c r="Y27" s="73"/>
      <c r="Z27" s="5"/>
      <c r="AA27" s="11"/>
      <c r="AB27" s="14" t="s">
        <v>10</v>
      </c>
      <c r="AC27" s="73" t="s">
        <v>14</v>
      </c>
      <c r="AD27" s="73" t="s">
        <v>14</v>
      </c>
      <c r="AE27" s="73"/>
      <c r="AF27" s="73"/>
      <c r="AG27" s="73" t="s">
        <v>59</v>
      </c>
      <c r="AH27" s="73" t="s">
        <v>66</v>
      </c>
      <c r="AI27" s="23" t="s">
        <v>14</v>
      </c>
      <c r="AJ27" s="11"/>
      <c r="AK27" s="157" t="s">
        <v>10</v>
      </c>
      <c r="AL27" s="92">
        <v>5</v>
      </c>
      <c r="AM27" s="99"/>
      <c r="AN27" s="99"/>
      <c r="AO27" s="99" t="s">
        <v>0</v>
      </c>
      <c r="AP27" s="99" t="s">
        <v>15</v>
      </c>
      <c r="AQ27" s="99" t="s">
        <v>14</v>
      </c>
      <c r="AR27" s="99"/>
      <c r="AS27" s="100"/>
    </row>
    <row r="28" spans="2:45" x14ac:dyDescent="0.3">
      <c r="J28" s="14" t="s">
        <v>16</v>
      </c>
      <c r="K28" s="73" t="s">
        <v>127</v>
      </c>
      <c r="L28" s="73" t="s">
        <v>120</v>
      </c>
      <c r="M28" s="73" t="s">
        <v>15</v>
      </c>
      <c r="N28" s="73" t="s">
        <v>14</v>
      </c>
      <c r="O28" s="73"/>
      <c r="P28" s="73"/>
      <c r="Q28" s="5" t="s">
        <v>127</v>
      </c>
      <c r="R28" s="11"/>
      <c r="S28" s="14" t="s">
        <v>16</v>
      </c>
      <c r="T28" s="73" t="s">
        <v>0</v>
      </c>
      <c r="U28" s="73" t="s">
        <v>15</v>
      </c>
      <c r="V28" s="73" t="s">
        <v>15</v>
      </c>
      <c r="W28" s="73" t="s">
        <v>14</v>
      </c>
      <c r="X28" s="73"/>
      <c r="Y28" s="73"/>
      <c r="Z28" s="5" t="s">
        <v>0</v>
      </c>
      <c r="AA28" s="11"/>
      <c r="AB28" s="14" t="s">
        <v>16</v>
      </c>
      <c r="AC28" s="24" t="s">
        <v>14</v>
      </c>
      <c r="AD28" s="73"/>
      <c r="AE28" s="73"/>
      <c r="AF28" s="73" t="s">
        <v>59</v>
      </c>
      <c r="AG28" s="73" t="s">
        <v>66</v>
      </c>
      <c r="AH28" s="73" t="s">
        <v>14</v>
      </c>
      <c r="AI28" s="5" t="s">
        <v>14</v>
      </c>
      <c r="AJ28" s="11"/>
      <c r="AK28" s="157" t="s">
        <v>16</v>
      </c>
      <c r="AL28" s="92">
        <v>5</v>
      </c>
      <c r="AM28" s="99" t="s">
        <v>14</v>
      </c>
      <c r="AN28" s="99"/>
      <c r="AO28" s="99"/>
      <c r="AP28" s="99" t="s">
        <v>0</v>
      </c>
      <c r="AQ28" s="99" t="s">
        <v>15</v>
      </c>
      <c r="AR28" s="99"/>
      <c r="AS28" s="100"/>
    </row>
    <row r="29" spans="2:45" x14ac:dyDescent="0.3">
      <c r="J29" s="14" t="s">
        <v>20</v>
      </c>
      <c r="K29" s="73" t="s">
        <v>120</v>
      </c>
      <c r="L29" s="73" t="s">
        <v>15</v>
      </c>
      <c r="M29" s="73" t="s">
        <v>14</v>
      </c>
      <c r="N29" s="73"/>
      <c r="O29" s="73"/>
      <c r="P29" s="73" t="s">
        <v>127</v>
      </c>
      <c r="Q29" s="5" t="s">
        <v>120</v>
      </c>
      <c r="R29" s="11"/>
      <c r="S29" s="14" t="s">
        <v>20</v>
      </c>
      <c r="T29" s="73" t="s">
        <v>15</v>
      </c>
      <c r="U29" s="73" t="s">
        <v>15</v>
      </c>
      <c r="V29" s="73" t="s">
        <v>14</v>
      </c>
      <c r="W29" s="73"/>
      <c r="X29" s="73"/>
      <c r="Y29" s="73" t="s">
        <v>0</v>
      </c>
      <c r="Z29" s="5" t="s">
        <v>15</v>
      </c>
      <c r="AA29" s="11"/>
      <c r="AB29" s="14" t="s">
        <v>20</v>
      </c>
      <c r="AC29" s="24"/>
      <c r="AD29" s="73"/>
      <c r="AE29" s="73" t="s">
        <v>59</v>
      </c>
      <c r="AF29" s="73" t="s">
        <v>66</v>
      </c>
      <c r="AG29" s="73" t="s">
        <v>14</v>
      </c>
      <c r="AH29" s="73" t="s">
        <v>14</v>
      </c>
      <c r="AI29" s="5"/>
      <c r="AJ29" s="11"/>
      <c r="AK29" s="157" t="s">
        <v>20</v>
      </c>
      <c r="AL29" s="92">
        <v>5</v>
      </c>
      <c r="AM29" s="99" t="s">
        <v>15</v>
      </c>
      <c r="AN29" s="99" t="s">
        <v>14</v>
      </c>
      <c r="AO29" s="99"/>
      <c r="AP29" s="99"/>
      <c r="AQ29" s="99" t="s">
        <v>0</v>
      </c>
      <c r="AR29" s="99"/>
      <c r="AS29" s="100"/>
    </row>
    <row r="30" spans="2:45" x14ac:dyDescent="0.3">
      <c r="J30" s="14" t="s">
        <v>23</v>
      </c>
      <c r="K30" s="73" t="s">
        <v>15</v>
      </c>
      <c r="L30" s="73" t="s">
        <v>14</v>
      </c>
      <c r="M30" s="73"/>
      <c r="N30" s="73"/>
      <c r="O30" s="73" t="s">
        <v>127</v>
      </c>
      <c r="P30" s="73" t="s">
        <v>120</v>
      </c>
      <c r="Q30" s="5" t="s">
        <v>15</v>
      </c>
      <c r="R30" s="11"/>
      <c r="S30" s="14" t="s">
        <v>23</v>
      </c>
      <c r="T30" s="73" t="s">
        <v>15</v>
      </c>
      <c r="U30" s="73" t="s">
        <v>14</v>
      </c>
      <c r="V30" s="73"/>
      <c r="W30" s="73"/>
      <c r="X30" s="73" t="s">
        <v>0</v>
      </c>
      <c r="Y30" s="73" t="s">
        <v>15</v>
      </c>
      <c r="Z30" s="5" t="s">
        <v>15</v>
      </c>
      <c r="AA30" s="11"/>
      <c r="AB30" s="14" t="s">
        <v>23</v>
      </c>
      <c r="AC30" s="73"/>
      <c r="AD30" s="73" t="s">
        <v>59</v>
      </c>
      <c r="AE30" s="73" t="s">
        <v>66</v>
      </c>
      <c r="AF30" s="73" t="s">
        <v>14</v>
      </c>
      <c r="AG30" s="73" t="s">
        <v>14</v>
      </c>
      <c r="AH30" s="73"/>
      <c r="AI30" s="23"/>
      <c r="AJ30" s="11"/>
      <c r="AK30" s="105" t="s">
        <v>69</v>
      </c>
      <c r="AL30" s="106" t="s">
        <v>78</v>
      </c>
      <c r="AM30" s="106" t="s">
        <v>1</v>
      </c>
      <c r="AN30" s="106" t="s">
        <v>1</v>
      </c>
      <c r="AO30" s="106" t="s">
        <v>1</v>
      </c>
      <c r="AP30" s="106" t="s">
        <v>1</v>
      </c>
      <c r="AQ30" s="106" t="s">
        <v>1</v>
      </c>
      <c r="AR30" s="106"/>
      <c r="AS30" s="107"/>
    </row>
    <row r="31" spans="2:45" x14ac:dyDescent="0.2">
      <c r="J31" s="151" t="s">
        <v>92</v>
      </c>
      <c r="K31" s="13" t="s">
        <v>124</v>
      </c>
      <c r="L31" s="13" t="s">
        <v>64</v>
      </c>
      <c r="M31" s="13" t="s">
        <v>64</v>
      </c>
      <c r="N31" s="13" t="s">
        <v>64</v>
      </c>
      <c r="O31" s="13" t="s">
        <v>64</v>
      </c>
      <c r="P31" s="13" t="s">
        <v>64</v>
      </c>
      <c r="Q31" s="12" t="s">
        <v>64</v>
      </c>
      <c r="R31" s="11"/>
      <c r="S31" s="151" t="s">
        <v>202</v>
      </c>
      <c r="T31" s="86" t="s">
        <v>201</v>
      </c>
      <c r="U31" s="86" t="s">
        <v>201</v>
      </c>
      <c r="V31" s="86" t="s">
        <v>201</v>
      </c>
      <c r="W31" s="86" t="s">
        <v>201</v>
      </c>
      <c r="X31" s="86" t="s">
        <v>201</v>
      </c>
      <c r="Y31" s="86" t="s">
        <v>201</v>
      </c>
      <c r="Z31" s="87" t="s">
        <v>201</v>
      </c>
      <c r="AA31" s="11"/>
      <c r="AB31" s="147" t="s">
        <v>24</v>
      </c>
      <c r="AC31" s="13" t="s">
        <v>36</v>
      </c>
      <c r="AD31" s="13" t="s">
        <v>36</v>
      </c>
      <c r="AE31" s="13" t="s">
        <v>36</v>
      </c>
      <c r="AF31" s="13" t="s">
        <v>36</v>
      </c>
      <c r="AG31" s="13" t="s">
        <v>36</v>
      </c>
      <c r="AH31" s="13" t="s">
        <v>36</v>
      </c>
      <c r="AI31" s="12" t="s">
        <v>36</v>
      </c>
      <c r="AJ31" s="11"/>
      <c r="AK31" s="159" t="s">
        <v>86</v>
      </c>
      <c r="AL31" s="1"/>
      <c r="AM31" s="1"/>
      <c r="AN31" s="1"/>
      <c r="AO31" s="1"/>
      <c r="AP31" s="1"/>
      <c r="AQ31" s="1"/>
      <c r="AR31" s="1"/>
      <c r="AS31" s="1"/>
    </row>
    <row r="32" spans="2:45" x14ac:dyDescent="0.3">
      <c r="S32" s="168" t="s">
        <v>203</v>
      </c>
      <c r="AB32"/>
    </row>
    <row r="34" spans="10:45" x14ac:dyDescent="0.3">
      <c r="J34" s="152" t="s">
        <v>37</v>
      </c>
      <c r="K34" s="11"/>
      <c r="L34" s="11"/>
      <c r="M34" s="11"/>
      <c r="N34" s="11"/>
      <c r="O34" s="11"/>
      <c r="P34" s="11"/>
      <c r="Q34" s="11"/>
      <c r="R34" s="11"/>
      <c r="S34" s="152" t="s">
        <v>37</v>
      </c>
      <c r="T34" s="109" t="s">
        <v>91</v>
      </c>
      <c r="U34" s="20"/>
      <c r="V34" s="17"/>
      <c r="W34" s="19"/>
      <c r="X34" s="17"/>
      <c r="Y34" s="18"/>
      <c r="Z34" s="17"/>
      <c r="AB34" s="181" t="s">
        <v>255</v>
      </c>
      <c r="AD34" s="182" t="s">
        <v>256</v>
      </c>
      <c r="AK34" s="148"/>
    </row>
    <row r="35" spans="10:45" x14ac:dyDescent="0.3">
      <c r="J35" s="150" t="s">
        <v>32</v>
      </c>
      <c r="K35" s="74" t="s">
        <v>7</v>
      </c>
      <c r="L35" s="74" t="s">
        <v>6</v>
      </c>
      <c r="M35" s="74" t="s">
        <v>5</v>
      </c>
      <c r="N35" s="74" t="s">
        <v>4</v>
      </c>
      <c r="O35" s="74" t="s">
        <v>3</v>
      </c>
      <c r="P35" s="178" t="s">
        <v>2</v>
      </c>
      <c r="Q35" s="174" t="s">
        <v>8</v>
      </c>
      <c r="R35" s="11"/>
      <c r="S35" s="153" t="s">
        <v>32</v>
      </c>
      <c r="T35" s="169" t="s">
        <v>7</v>
      </c>
      <c r="U35" s="66" t="s">
        <v>6</v>
      </c>
      <c r="V35" s="66" t="s">
        <v>5</v>
      </c>
      <c r="W35" s="66" t="s">
        <v>4</v>
      </c>
      <c r="X35" s="66" t="s">
        <v>3</v>
      </c>
      <c r="Y35" s="170" t="s">
        <v>2</v>
      </c>
      <c r="Z35" s="171" t="s">
        <v>204</v>
      </c>
      <c r="AB35" s="95" t="s">
        <v>257</v>
      </c>
      <c r="AC35" s="96" t="s">
        <v>258</v>
      </c>
      <c r="AD35" s="169" t="s">
        <v>7</v>
      </c>
      <c r="AE35" s="66" t="s">
        <v>6</v>
      </c>
      <c r="AF35" s="66" t="s">
        <v>5</v>
      </c>
      <c r="AG35" s="66" t="s">
        <v>4</v>
      </c>
      <c r="AH35" s="66" t="s">
        <v>3</v>
      </c>
      <c r="AI35" s="170" t="s">
        <v>2</v>
      </c>
      <c r="AJ35" s="171" t="s">
        <v>17</v>
      </c>
      <c r="AK35" s="148"/>
    </row>
    <row r="36" spans="10:45" x14ac:dyDescent="0.3">
      <c r="J36" s="14" t="s">
        <v>12</v>
      </c>
      <c r="K36" s="42" t="s">
        <v>0</v>
      </c>
      <c r="L36" s="42" t="s">
        <v>1</v>
      </c>
      <c r="M36" s="42" t="s">
        <v>15</v>
      </c>
      <c r="N36" s="42" t="s">
        <v>14</v>
      </c>
      <c r="O36" s="42"/>
      <c r="P36" s="42"/>
      <c r="Q36" s="175" t="s">
        <v>207</v>
      </c>
      <c r="R36" s="11"/>
      <c r="S36" s="14" t="s">
        <v>31</v>
      </c>
      <c r="T36" s="73" t="s">
        <v>0</v>
      </c>
      <c r="U36" s="73" t="s">
        <v>15</v>
      </c>
      <c r="V36" s="73" t="s">
        <v>14</v>
      </c>
      <c r="W36" s="73" t="s">
        <v>14</v>
      </c>
      <c r="X36" s="73"/>
      <c r="Y36" s="73"/>
      <c r="Z36" s="5" t="s">
        <v>0</v>
      </c>
      <c r="AB36" s="93" t="s">
        <v>259</v>
      </c>
      <c r="AC36" s="92">
        <v>6</v>
      </c>
      <c r="AD36" s="99" t="s">
        <v>14</v>
      </c>
      <c r="AE36" s="99"/>
      <c r="AF36" s="99"/>
      <c r="AG36" s="99" t="s">
        <v>0</v>
      </c>
      <c r="AH36" s="99" t="s">
        <v>1</v>
      </c>
      <c r="AI36" s="99" t="s">
        <v>15</v>
      </c>
      <c r="AJ36" s="100"/>
      <c r="AK36" s="148"/>
    </row>
    <row r="37" spans="10:45" x14ac:dyDescent="0.3">
      <c r="J37" s="14" t="s">
        <v>11</v>
      </c>
      <c r="K37" s="42" t="s">
        <v>208</v>
      </c>
      <c r="L37" s="42" t="s">
        <v>209</v>
      </c>
      <c r="M37" s="42" t="s">
        <v>205</v>
      </c>
      <c r="N37" s="42"/>
      <c r="O37" s="42"/>
      <c r="P37" s="42" t="s">
        <v>207</v>
      </c>
      <c r="Q37" s="67" t="s">
        <v>206</v>
      </c>
      <c r="R37" s="11"/>
      <c r="S37" s="14" t="s">
        <v>30</v>
      </c>
      <c r="T37" s="73" t="s">
        <v>15</v>
      </c>
      <c r="U37" s="73" t="s">
        <v>14</v>
      </c>
      <c r="V37" s="73" t="s">
        <v>14</v>
      </c>
      <c r="W37" s="73"/>
      <c r="X37" s="73"/>
      <c r="Y37" s="73" t="s">
        <v>0</v>
      </c>
      <c r="Z37" s="5" t="s">
        <v>15</v>
      </c>
      <c r="AB37" s="93" t="s">
        <v>260</v>
      </c>
      <c r="AC37" s="92">
        <v>6</v>
      </c>
      <c r="AD37" s="99"/>
      <c r="AE37" s="99"/>
      <c r="AF37" s="99" t="s">
        <v>0</v>
      </c>
      <c r="AG37" s="99" t="s">
        <v>1</v>
      </c>
      <c r="AH37" s="99" t="s">
        <v>15</v>
      </c>
      <c r="AI37" s="99" t="s">
        <v>14</v>
      </c>
      <c r="AJ37" s="100"/>
      <c r="AK37" s="148"/>
    </row>
    <row r="38" spans="10:45" x14ac:dyDescent="0.3">
      <c r="J38" s="14" t="s">
        <v>10</v>
      </c>
      <c r="K38" s="42" t="s">
        <v>209</v>
      </c>
      <c r="L38" s="42" t="s">
        <v>205</v>
      </c>
      <c r="M38" s="42"/>
      <c r="N38" s="42"/>
      <c r="O38" s="42" t="s">
        <v>207</v>
      </c>
      <c r="P38" s="42" t="s">
        <v>206</v>
      </c>
      <c r="Q38" s="67" t="s">
        <v>209</v>
      </c>
      <c r="R38" s="11"/>
      <c r="S38" s="14" t="s">
        <v>29</v>
      </c>
      <c r="T38" s="73" t="s">
        <v>14</v>
      </c>
      <c r="U38" s="73" t="s">
        <v>14</v>
      </c>
      <c r="V38" s="73"/>
      <c r="W38" s="73"/>
      <c r="X38" s="73" t="s">
        <v>0</v>
      </c>
      <c r="Y38" s="73" t="s">
        <v>15</v>
      </c>
      <c r="Z38" s="23" t="s">
        <v>14</v>
      </c>
      <c r="AB38" s="93" t="s">
        <v>261</v>
      </c>
      <c r="AC38" s="92">
        <v>6</v>
      </c>
      <c r="AD38" s="99"/>
      <c r="AE38" s="99" t="s">
        <v>0</v>
      </c>
      <c r="AF38" s="99" t="s">
        <v>1</v>
      </c>
      <c r="AG38" s="99" t="s">
        <v>15</v>
      </c>
      <c r="AH38" s="99" t="s">
        <v>14</v>
      </c>
      <c r="AI38" s="99"/>
      <c r="AJ38" s="100"/>
      <c r="AK38" s="148"/>
    </row>
    <row r="39" spans="10:45" x14ac:dyDescent="0.3">
      <c r="J39" s="14" t="s">
        <v>16</v>
      </c>
      <c r="K39" s="42" t="s">
        <v>205</v>
      </c>
      <c r="L39" s="42"/>
      <c r="M39" s="42"/>
      <c r="N39" s="42" t="s">
        <v>0</v>
      </c>
      <c r="O39" s="42" t="s">
        <v>1</v>
      </c>
      <c r="P39" s="42" t="s">
        <v>15</v>
      </c>
      <c r="Q39" s="67" t="s">
        <v>14</v>
      </c>
      <c r="R39" s="11"/>
      <c r="S39" s="14" t="s">
        <v>28</v>
      </c>
      <c r="T39" s="24" t="s">
        <v>14</v>
      </c>
      <c r="U39" s="73"/>
      <c r="V39" s="73"/>
      <c r="W39" s="73" t="s">
        <v>0</v>
      </c>
      <c r="X39" s="73" t="s">
        <v>15</v>
      </c>
      <c r="Y39" s="73" t="s">
        <v>14</v>
      </c>
      <c r="Z39" s="5" t="s">
        <v>14</v>
      </c>
      <c r="AB39" s="93" t="s">
        <v>262</v>
      </c>
      <c r="AC39" s="92">
        <v>6</v>
      </c>
      <c r="AD39" s="99" t="s">
        <v>0</v>
      </c>
      <c r="AE39" s="99" t="s">
        <v>1</v>
      </c>
      <c r="AF39" s="99" t="s">
        <v>15</v>
      </c>
      <c r="AG39" s="99" t="s">
        <v>14</v>
      </c>
      <c r="AH39" s="99"/>
      <c r="AI39" s="99"/>
      <c r="AJ39" s="100"/>
      <c r="AK39" s="148"/>
    </row>
    <row r="40" spans="10:45" x14ac:dyDescent="0.3">
      <c r="J40" s="14" t="s">
        <v>20</v>
      </c>
      <c r="K40" s="42"/>
      <c r="L40" s="42"/>
      <c r="M40" s="42" t="s">
        <v>0</v>
      </c>
      <c r="N40" s="42" t="s">
        <v>1</v>
      </c>
      <c r="O40" s="42" t="s">
        <v>15</v>
      </c>
      <c r="P40" s="42" t="s">
        <v>14</v>
      </c>
      <c r="Q40" s="67"/>
      <c r="R40" s="11"/>
      <c r="S40" s="14" t="s">
        <v>27</v>
      </c>
      <c r="T40" s="25"/>
      <c r="U40" s="73"/>
      <c r="V40" s="73" t="s">
        <v>0</v>
      </c>
      <c r="W40" s="73" t="s">
        <v>15</v>
      </c>
      <c r="X40" s="73" t="s">
        <v>14</v>
      </c>
      <c r="Y40" s="73" t="s">
        <v>14</v>
      </c>
      <c r="Z40" s="5"/>
      <c r="AB40" s="93" t="s">
        <v>263</v>
      </c>
      <c r="AC40" s="92">
        <v>6</v>
      </c>
      <c r="AD40" s="99" t="s">
        <v>1</v>
      </c>
      <c r="AE40" s="99" t="s">
        <v>15</v>
      </c>
      <c r="AF40" s="99" t="s">
        <v>14</v>
      </c>
      <c r="AG40" s="99"/>
      <c r="AH40" s="99"/>
      <c r="AI40" s="99" t="s">
        <v>0</v>
      </c>
      <c r="AJ40" s="100"/>
      <c r="AK40" s="148"/>
    </row>
    <row r="41" spans="10:45" x14ac:dyDescent="0.3">
      <c r="J41" s="14" t="s">
        <v>23</v>
      </c>
      <c r="K41" s="42"/>
      <c r="L41" s="42" t="s">
        <v>0</v>
      </c>
      <c r="M41" s="42" t="s">
        <v>1</v>
      </c>
      <c r="N41" s="42" t="s">
        <v>15</v>
      </c>
      <c r="O41" s="42" t="s">
        <v>14</v>
      </c>
      <c r="P41" s="42"/>
      <c r="Q41" s="175"/>
      <c r="R41" s="11"/>
      <c r="S41" s="14" t="s">
        <v>26</v>
      </c>
      <c r="T41" s="24"/>
      <c r="U41" s="73" t="s">
        <v>0</v>
      </c>
      <c r="V41" s="73" t="s">
        <v>15</v>
      </c>
      <c r="W41" s="73" t="s">
        <v>14</v>
      </c>
      <c r="X41" s="73" t="s">
        <v>14</v>
      </c>
      <c r="Y41" s="73"/>
      <c r="Z41" s="5"/>
      <c r="AB41" s="93" t="s">
        <v>264</v>
      </c>
      <c r="AC41" s="92">
        <v>6</v>
      </c>
      <c r="AD41" s="99" t="s">
        <v>15</v>
      </c>
      <c r="AE41" s="99" t="s">
        <v>14</v>
      </c>
      <c r="AF41" s="99"/>
      <c r="AG41" s="99"/>
      <c r="AH41" s="99" t="s">
        <v>0</v>
      </c>
      <c r="AI41" s="99" t="s">
        <v>1</v>
      </c>
      <c r="AJ41" s="100"/>
      <c r="AK41" s="148"/>
    </row>
    <row r="42" spans="10:45" x14ac:dyDescent="0.3">
      <c r="J42" s="14" t="s">
        <v>21</v>
      </c>
      <c r="K42" s="42" t="s">
        <v>206</v>
      </c>
      <c r="L42" s="176" t="s">
        <v>206</v>
      </c>
      <c r="M42" s="42" t="s">
        <v>206</v>
      </c>
      <c r="N42" s="42" t="s">
        <v>206</v>
      </c>
      <c r="O42" s="42" t="s">
        <v>206</v>
      </c>
      <c r="P42" s="42"/>
      <c r="Q42" s="67"/>
      <c r="R42" s="11"/>
      <c r="S42" s="14" t="s">
        <v>25</v>
      </c>
      <c r="T42" s="73" t="s">
        <v>1</v>
      </c>
      <c r="U42" s="73" t="s">
        <v>1</v>
      </c>
      <c r="V42" s="73" t="s">
        <v>1</v>
      </c>
      <c r="W42" s="73" t="s">
        <v>1</v>
      </c>
      <c r="X42" s="73" t="s">
        <v>1</v>
      </c>
      <c r="Y42" s="73"/>
      <c r="Z42" s="23"/>
      <c r="AB42" s="93" t="s">
        <v>265</v>
      </c>
      <c r="AC42" s="92">
        <v>7</v>
      </c>
      <c r="AD42" s="99" t="s">
        <v>1</v>
      </c>
      <c r="AE42" s="99" t="s">
        <v>1</v>
      </c>
      <c r="AF42" s="99" t="s">
        <v>1</v>
      </c>
      <c r="AG42" s="99" t="s">
        <v>1</v>
      </c>
      <c r="AH42" s="99" t="s">
        <v>1</v>
      </c>
      <c r="AI42" s="99"/>
      <c r="AJ42" s="100"/>
      <c r="AK42" s="148"/>
    </row>
    <row r="43" spans="10:45" x14ac:dyDescent="0.3">
      <c r="J43" s="151" t="s">
        <v>92</v>
      </c>
      <c r="K43" s="13" t="s">
        <v>126</v>
      </c>
      <c r="L43" s="13" t="s">
        <v>125</v>
      </c>
      <c r="M43" s="13" t="s">
        <v>125</v>
      </c>
      <c r="N43" s="13" t="s">
        <v>125</v>
      </c>
      <c r="O43" s="13" t="s">
        <v>125</v>
      </c>
      <c r="P43" s="111" t="s">
        <v>64</v>
      </c>
      <c r="Q43" s="112" t="s">
        <v>64</v>
      </c>
      <c r="R43" s="11"/>
      <c r="S43" s="151" t="s">
        <v>92</v>
      </c>
      <c r="T43" s="13" t="s">
        <v>94</v>
      </c>
      <c r="U43" s="13" t="s">
        <v>93</v>
      </c>
      <c r="V43" s="13" t="s">
        <v>93</v>
      </c>
      <c r="W43" s="13" t="s">
        <v>93</v>
      </c>
      <c r="X43" s="13" t="s">
        <v>93</v>
      </c>
      <c r="Y43" s="111" t="s">
        <v>210</v>
      </c>
      <c r="Z43" s="112" t="s">
        <v>210</v>
      </c>
      <c r="AB43" s="151" t="s">
        <v>266</v>
      </c>
      <c r="AC43" s="185"/>
      <c r="AD43" s="13" t="s">
        <v>267</v>
      </c>
      <c r="AE43" s="13" t="s">
        <v>125</v>
      </c>
      <c r="AF43" s="13" t="s">
        <v>125</v>
      </c>
      <c r="AG43" s="13" t="s">
        <v>125</v>
      </c>
      <c r="AH43" s="13" t="s">
        <v>125</v>
      </c>
      <c r="AI43" s="111" t="s">
        <v>64</v>
      </c>
      <c r="AJ43" s="112" t="s">
        <v>64</v>
      </c>
      <c r="AK43" s="148"/>
    </row>
    <row r="46" spans="10:45" x14ac:dyDescent="0.3">
      <c r="J46" s="152" t="s">
        <v>35</v>
      </c>
      <c r="K46" s="21"/>
      <c r="L46" s="20"/>
      <c r="M46" s="17"/>
      <c r="N46" s="19"/>
      <c r="O46" s="17"/>
      <c r="P46" s="18"/>
      <c r="Q46" s="17"/>
      <c r="R46" s="11"/>
      <c r="S46" s="152" t="s">
        <v>35</v>
      </c>
      <c r="T46" s="21"/>
      <c r="U46" s="20"/>
      <c r="V46" s="17"/>
      <c r="W46" s="19"/>
      <c r="X46" s="17"/>
      <c r="Y46" s="18"/>
      <c r="Z46" s="17"/>
      <c r="AA46" s="11"/>
      <c r="AB46" s="152" t="s">
        <v>95</v>
      </c>
      <c r="AC46" s="109" t="s">
        <v>91</v>
      </c>
      <c r="AD46" s="20"/>
      <c r="AE46" s="17"/>
      <c r="AF46" s="19"/>
      <c r="AG46" s="17"/>
      <c r="AH46" s="18"/>
      <c r="AI46" s="17"/>
      <c r="AJ46" s="11"/>
      <c r="AK46" s="22" t="s">
        <v>35</v>
      </c>
      <c r="AL46" s="26" t="s">
        <v>91</v>
      </c>
      <c r="AM46" s="110" t="s">
        <v>100</v>
      </c>
      <c r="AN46" s="17"/>
      <c r="AO46" s="19"/>
      <c r="AP46" s="17"/>
      <c r="AQ46" s="18"/>
      <c r="AR46" s="17"/>
      <c r="AS46" s="11"/>
    </row>
    <row r="47" spans="10:45" x14ac:dyDescent="0.3">
      <c r="J47" s="153" t="s">
        <v>32</v>
      </c>
      <c r="K47" s="74" t="s">
        <v>7</v>
      </c>
      <c r="L47" s="74" t="s">
        <v>6</v>
      </c>
      <c r="M47" s="74" t="s">
        <v>5</v>
      </c>
      <c r="N47" s="74" t="s">
        <v>4</v>
      </c>
      <c r="O47" s="74" t="s">
        <v>3</v>
      </c>
      <c r="P47" s="178" t="s">
        <v>2</v>
      </c>
      <c r="Q47" s="174" t="s">
        <v>8</v>
      </c>
      <c r="R47" s="11"/>
      <c r="S47" s="153" t="s">
        <v>32</v>
      </c>
      <c r="T47" s="169" t="s">
        <v>7</v>
      </c>
      <c r="U47" s="66" t="s">
        <v>6</v>
      </c>
      <c r="V47" s="66" t="s">
        <v>5</v>
      </c>
      <c r="W47" s="66" t="s">
        <v>4</v>
      </c>
      <c r="X47" s="66" t="s">
        <v>3</v>
      </c>
      <c r="Y47" s="170" t="s">
        <v>2</v>
      </c>
      <c r="Z47" s="171" t="s">
        <v>204</v>
      </c>
      <c r="AA47" s="11"/>
      <c r="AB47" s="153" t="s">
        <v>32</v>
      </c>
      <c r="AC47" s="169" t="s">
        <v>7</v>
      </c>
      <c r="AD47" s="66" t="s">
        <v>6</v>
      </c>
      <c r="AE47" s="66" t="s">
        <v>5</v>
      </c>
      <c r="AF47" s="66" t="s">
        <v>4</v>
      </c>
      <c r="AG47" s="66" t="s">
        <v>3</v>
      </c>
      <c r="AH47" s="170" t="s">
        <v>2</v>
      </c>
      <c r="AI47" s="171" t="s">
        <v>204</v>
      </c>
      <c r="AJ47" s="11"/>
      <c r="AK47" s="153" t="s">
        <v>32</v>
      </c>
      <c r="AL47" s="169" t="s">
        <v>7</v>
      </c>
      <c r="AM47" s="66" t="s">
        <v>6</v>
      </c>
      <c r="AN47" s="66" t="s">
        <v>5</v>
      </c>
      <c r="AO47" s="66" t="s">
        <v>4</v>
      </c>
      <c r="AP47" s="66" t="s">
        <v>3</v>
      </c>
      <c r="AQ47" s="170" t="s">
        <v>2</v>
      </c>
      <c r="AR47" s="171" t="s">
        <v>204</v>
      </c>
      <c r="AS47" s="11"/>
    </row>
    <row r="48" spans="10:45" x14ac:dyDescent="0.3">
      <c r="J48" s="14" t="s">
        <v>12</v>
      </c>
      <c r="K48" s="42" t="s">
        <v>0</v>
      </c>
      <c r="L48" s="42" t="s">
        <v>1</v>
      </c>
      <c r="M48" s="42" t="s">
        <v>15</v>
      </c>
      <c r="N48" s="42" t="s">
        <v>14</v>
      </c>
      <c r="O48" s="42"/>
      <c r="P48" s="42"/>
      <c r="Q48" s="175" t="s">
        <v>207</v>
      </c>
      <c r="R48" s="11"/>
      <c r="S48" s="14" t="s">
        <v>12</v>
      </c>
      <c r="T48" s="73" t="s">
        <v>14</v>
      </c>
      <c r="U48" s="73"/>
      <c r="V48" s="73"/>
      <c r="W48" s="73" t="s">
        <v>121</v>
      </c>
      <c r="X48" s="73"/>
      <c r="Y48" s="73" t="s">
        <v>0</v>
      </c>
      <c r="Z48" s="5" t="s">
        <v>1</v>
      </c>
      <c r="AA48" s="11"/>
      <c r="AB48" s="14" t="s">
        <v>12</v>
      </c>
      <c r="AC48" s="73" t="s">
        <v>0</v>
      </c>
      <c r="AD48" s="73" t="s">
        <v>15</v>
      </c>
      <c r="AE48" s="73" t="s">
        <v>14</v>
      </c>
      <c r="AF48" s="73" t="s">
        <v>14</v>
      </c>
      <c r="AG48" s="73"/>
      <c r="AH48" s="73"/>
      <c r="AI48" s="5" t="s">
        <v>0</v>
      </c>
      <c r="AJ48" s="11"/>
      <c r="AK48" s="14" t="s">
        <v>12</v>
      </c>
      <c r="AL48" s="73" t="s">
        <v>14</v>
      </c>
      <c r="AM48" s="73"/>
      <c r="AN48" s="73" t="s">
        <v>0</v>
      </c>
      <c r="AO48" s="73" t="s">
        <v>15</v>
      </c>
      <c r="AP48" s="73" t="s">
        <v>14</v>
      </c>
      <c r="AQ48" s="73"/>
      <c r="AR48" s="5" t="s">
        <v>0</v>
      </c>
      <c r="AS48" s="11"/>
    </row>
    <row r="49" spans="10:45" x14ac:dyDescent="0.3">
      <c r="J49" s="14" t="s">
        <v>11</v>
      </c>
      <c r="K49" s="42" t="s">
        <v>208</v>
      </c>
      <c r="L49" s="42" t="s">
        <v>209</v>
      </c>
      <c r="M49" s="42" t="s">
        <v>205</v>
      </c>
      <c r="N49" s="42"/>
      <c r="O49" s="42"/>
      <c r="P49" s="42" t="s">
        <v>207</v>
      </c>
      <c r="Q49" s="67" t="s">
        <v>206</v>
      </c>
      <c r="R49" s="11"/>
      <c r="S49" s="14" t="s">
        <v>11</v>
      </c>
      <c r="T49" s="73" t="s">
        <v>15</v>
      </c>
      <c r="U49" s="73" t="s">
        <v>14</v>
      </c>
      <c r="V49" s="73"/>
      <c r="W49" s="73"/>
      <c r="X49" s="73" t="s">
        <v>121</v>
      </c>
      <c r="Y49" s="73"/>
      <c r="Z49" s="5" t="s">
        <v>0</v>
      </c>
      <c r="AA49" s="11"/>
      <c r="AB49" s="14" t="s">
        <v>11</v>
      </c>
      <c r="AC49" s="73" t="s">
        <v>15</v>
      </c>
      <c r="AD49" s="73" t="s">
        <v>14</v>
      </c>
      <c r="AE49" s="73" t="s">
        <v>14</v>
      </c>
      <c r="AF49" s="73"/>
      <c r="AG49" s="73"/>
      <c r="AH49" s="73" t="s">
        <v>0</v>
      </c>
      <c r="AI49" s="5" t="s">
        <v>15</v>
      </c>
      <c r="AJ49" s="11"/>
      <c r="AK49" s="14" t="s">
        <v>11</v>
      </c>
      <c r="AL49" s="73" t="s">
        <v>15</v>
      </c>
      <c r="AM49" s="73" t="s">
        <v>14</v>
      </c>
      <c r="AN49" s="73"/>
      <c r="AO49" s="73" t="s">
        <v>0</v>
      </c>
      <c r="AP49" s="73" t="s">
        <v>15</v>
      </c>
      <c r="AQ49" s="73" t="s">
        <v>14</v>
      </c>
      <c r="AR49" s="5"/>
      <c r="AS49" s="11"/>
    </row>
    <row r="50" spans="10:45" x14ac:dyDescent="0.3">
      <c r="J50" s="14" t="s">
        <v>10</v>
      </c>
      <c r="K50" s="42" t="s">
        <v>209</v>
      </c>
      <c r="L50" s="42" t="s">
        <v>205</v>
      </c>
      <c r="M50" s="42"/>
      <c r="N50" s="42"/>
      <c r="O50" s="42" t="s">
        <v>207</v>
      </c>
      <c r="P50" s="42" t="s">
        <v>206</v>
      </c>
      <c r="Q50" s="67" t="s">
        <v>209</v>
      </c>
      <c r="R50" s="11"/>
      <c r="S50" s="14" t="s">
        <v>10</v>
      </c>
      <c r="T50" s="73" t="s">
        <v>1</v>
      </c>
      <c r="U50" s="73" t="s">
        <v>15</v>
      </c>
      <c r="V50" s="73" t="s">
        <v>14</v>
      </c>
      <c r="W50" s="73"/>
      <c r="X50" s="73"/>
      <c r="Y50" s="73" t="s">
        <v>121</v>
      </c>
      <c r="Z50" s="5"/>
      <c r="AA50" s="11"/>
      <c r="AB50" s="14" t="s">
        <v>10</v>
      </c>
      <c r="AC50" s="73" t="s">
        <v>14</v>
      </c>
      <c r="AD50" s="73" t="s">
        <v>14</v>
      </c>
      <c r="AE50" s="73"/>
      <c r="AF50" s="73"/>
      <c r="AG50" s="73" t="s">
        <v>0</v>
      </c>
      <c r="AH50" s="73" t="s">
        <v>15</v>
      </c>
      <c r="AI50" s="23" t="s">
        <v>14</v>
      </c>
      <c r="AJ50" s="11"/>
      <c r="AK50" s="14" t="s">
        <v>10</v>
      </c>
      <c r="AL50" s="73" t="s">
        <v>0</v>
      </c>
      <c r="AM50" s="73" t="s">
        <v>15</v>
      </c>
      <c r="AN50" s="73" t="s">
        <v>14</v>
      </c>
      <c r="AO50" s="73"/>
      <c r="AP50" s="73" t="s">
        <v>0</v>
      </c>
      <c r="AQ50" s="73" t="s">
        <v>15</v>
      </c>
      <c r="AR50" s="5" t="s">
        <v>14</v>
      </c>
      <c r="AS50" s="11"/>
    </row>
    <row r="51" spans="10:45" x14ac:dyDescent="0.3">
      <c r="J51" s="14" t="s">
        <v>16</v>
      </c>
      <c r="K51" s="42" t="s">
        <v>205</v>
      </c>
      <c r="L51" s="42"/>
      <c r="M51" s="42"/>
      <c r="N51" s="42" t="s">
        <v>0</v>
      </c>
      <c r="O51" s="42" t="s">
        <v>1</v>
      </c>
      <c r="P51" s="42" t="s">
        <v>15</v>
      </c>
      <c r="Q51" s="67" t="s">
        <v>14</v>
      </c>
      <c r="R51" s="11"/>
      <c r="S51" s="14" t="s">
        <v>16</v>
      </c>
      <c r="T51" s="73" t="s">
        <v>0</v>
      </c>
      <c r="U51" s="73" t="s">
        <v>1</v>
      </c>
      <c r="V51" s="73" t="s">
        <v>15</v>
      </c>
      <c r="W51" s="73" t="s">
        <v>14</v>
      </c>
      <c r="X51" s="73"/>
      <c r="Y51" s="73"/>
      <c r="Z51" s="5" t="s">
        <v>121</v>
      </c>
      <c r="AA51" s="11"/>
      <c r="AB51" s="14" t="s">
        <v>16</v>
      </c>
      <c r="AC51" s="24" t="s">
        <v>14</v>
      </c>
      <c r="AD51" s="73"/>
      <c r="AE51" s="73"/>
      <c r="AF51" s="73" t="s">
        <v>0</v>
      </c>
      <c r="AG51" s="73" t="s">
        <v>15</v>
      </c>
      <c r="AH51" s="73" t="s">
        <v>14</v>
      </c>
      <c r="AI51" s="5" t="s">
        <v>14</v>
      </c>
      <c r="AJ51" s="11"/>
      <c r="AK51" s="14" t="s">
        <v>16</v>
      </c>
      <c r="AL51" s="73"/>
      <c r="AM51" s="73" t="s">
        <v>0</v>
      </c>
      <c r="AN51" s="73" t="s">
        <v>15</v>
      </c>
      <c r="AO51" s="73" t="s">
        <v>14</v>
      </c>
      <c r="AP51" s="73"/>
      <c r="AQ51" s="73" t="s">
        <v>0</v>
      </c>
      <c r="AR51" s="5" t="s">
        <v>15</v>
      </c>
      <c r="AS51" s="11"/>
    </row>
    <row r="52" spans="10:45" x14ac:dyDescent="0.3">
      <c r="J52" s="14" t="s">
        <v>20</v>
      </c>
      <c r="K52" s="42"/>
      <c r="L52" s="42"/>
      <c r="M52" s="42" t="s">
        <v>0</v>
      </c>
      <c r="N52" s="42" t="s">
        <v>1</v>
      </c>
      <c r="O52" s="42" t="s">
        <v>15</v>
      </c>
      <c r="P52" s="42" t="s">
        <v>14</v>
      </c>
      <c r="Q52" s="67"/>
      <c r="R52" s="11"/>
      <c r="S52" s="14" t="s">
        <v>20</v>
      </c>
      <c r="T52" s="73"/>
      <c r="U52" s="73" t="s">
        <v>0</v>
      </c>
      <c r="V52" s="73" t="s">
        <v>1</v>
      </c>
      <c r="W52" s="73" t="s">
        <v>15</v>
      </c>
      <c r="X52" s="73" t="s">
        <v>14</v>
      </c>
      <c r="Y52" s="73"/>
      <c r="Z52" s="5"/>
      <c r="AA52" s="11"/>
      <c r="AB52" s="14" t="s">
        <v>20</v>
      </c>
      <c r="AC52" s="25"/>
      <c r="AD52" s="73"/>
      <c r="AE52" s="73" t="s">
        <v>0</v>
      </c>
      <c r="AF52" s="73" t="s">
        <v>15</v>
      </c>
      <c r="AG52" s="73" t="s">
        <v>14</v>
      </c>
      <c r="AH52" s="73" t="s">
        <v>14</v>
      </c>
      <c r="AI52" s="5"/>
      <c r="AJ52" s="11"/>
      <c r="AK52" s="14" t="s">
        <v>20</v>
      </c>
      <c r="AL52" s="73" t="s">
        <v>14</v>
      </c>
      <c r="AM52" s="73"/>
      <c r="AN52" s="73" t="s">
        <v>0</v>
      </c>
      <c r="AO52" s="73" t="s">
        <v>15</v>
      </c>
      <c r="AP52" s="73" t="s">
        <v>14</v>
      </c>
      <c r="AQ52" s="73"/>
      <c r="AR52" s="5" t="s">
        <v>0</v>
      </c>
      <c r="AS52" s="11"/>
    </row>
    <row r="53" spans="10:45" x14ac:dyDescent="0.3">
      <c r="J53" s="14" t="s">
        <v>23</v>
      </c>
      <c r="K53" s="42"/>
      <c r="L53" s="42" t="s">
        <v>0</v>
      </c>
      <c r="M53" s="42" t="s">
        <v>1</v>
      </c>
      <c r="N53" s="42" t="s">
        <v>15</v>
      </c>
      <c r="O53" s="42" t="s">
        <v>14</v>
      </c>
      <c r="P53" s="42"/>
      <c r="Q53" s="175"/>
      <c r="R53" s="11"/>
      <c r="S53" s="14" t="s">
        <v>23</v>
      </c>
      <c r="T53" s="73" t="s">
        <v>121</v>
      </c>
      <c r="U53" s="73"/>
      <c r="V53" s="73" t="s">
        <v>0</v>
      </c>
      <c r="W53" s="73" t="s">
        <v>1</v>
      </c>
      <c r="X53" s="73" t="s">
        <v>15</v>
      </c>
      <c r="Y53" s="73" t="s">
        <v>14</v>
      </c>
      <c r="Z53" s="5"/>
      <c r="AA53" s="11"/>
      <c r="AB53" s="14" t="s">
        <v>23</v>
      </c>
      <c r="AC53" s="24"/>
      <c r="AD53" s="73" t="s">
        <v>0</v>
      </c>
      <c r="AE53" s="73" t="s">
        <v>15</v>
      </c>
      <c r="AF53" s="73" t="s">
        <v>14</v>
      </c>
      <c r="AG53" s="73" t="s">
        <v>14</v>
      </c>
      <c r="AH53" s="73"/>
      <c r="AI53" s="5"/>
      <c r="AJ53" s="11"/>
      <c r="AK53" s="14" t="s">
        <v>23</v>
      </c>
      <c r="AL53" s="73" t="s">
        <v>15</v>
      </c>
      <c r="AM53" s="73" t="s">
        <v>14</v>
      </c>
      <c r="AN53" s="73"/>
      <c r="AO53" s="73" t="s">
        <v>0</v>
      </c>
      <c r="AP53" s="73" t="s">
        <v>15</v>
      </c>
      <c r="AQ53" s="73" t="s">
        <v>14</v>
      </c>
      <c r="AR53" s="5"/>
      <c r="AS53" s="11"/>
    </row>
    <row r="54" spans="10:45" x14ac:dyDescent="0.3">
      <c r="J54" s="14" t="s">
        <v>21</v>
      </c>
      <c r="K54" s="42" t="s">
        <v>206</v>
      </c>
      <c r="L54" s="176" t="s">
        <v>206</v>
      </c>
      <c r="M54" s="42" t="s">
        <v>206</v>
      </c>
      <c r="N54" s="42" t="s">
        <v>206</v>
      </c>
      <c r="O54" s="42" t="s">
        <v>206</v>
      </c>
      <c r="P54" s="42"/>
      <c r="Q54" s="67"/>
      <c r="R54" s="11"/>
      <c r="S54" s="14" t="s">
        <v>21</v>
      </c>
      <c r="T54" s="73"/>
      <c r="U54" s="73" t="s">
        <v>121</v>
      </c>
      <c r="V54" s="73"/>
      <c r="W54" s="73" t="s">
        <v>0</v>
      </c>
      <c r="X54" s="73" t="s">
        <v>1</v>
      </c>
      <c r="Y54" s="73" t="s">
        <v>15</v>
      </c>
      <c r="Z54" s="5" t="s">
        <v>14</v>
      </c>
      <c r="AA54" s="11"/>
      <c r="AB54" s="14" t="s">
        <v>21</v>
      </c>
      <c r="AC54" s="73" t="s">
        <v>0</v>
      </c>
      <c r="AD54" s="73" t="s">
        <v>0</v>
      </c>
      <c r="AE54" s="73" t="s">
        <v>0</v>
      </c>
      <c r="AF54" s="73" t="s">
        <v>0</v>
      </c>
      <c r="AG54" s="73" t="s">
        <v>0</v>
      </c>
      <c r="AH54" s="73"/>
      <c r="AI54" s="23"/>
      <c r="AJ54" s="11"/>
      <c r="AK54" s="14" t="s">
        <v>21</v>
      </c>
      <c r="AL54" s="73" t="s">
        <v>0</v>
      </c>
      <c r="AM54" s="73" t="s">
        <v>15</v>
      </c>
      <c r="AN54" s="73" t="s">
        <v>14</v>
      </c>
      <c r="AO54" s="73"/>
      <c r="AP54" s="73" t="s">
        <v>0</v>
      </c>
      <c r="AQ54" s="73" t="s">
        <v>15</v>
      </c>
      <c r="AR54" s="5" t="s">
        <v>14</v>
      </c>
      <c r="AS54" s="11"/>
    </row>
    <row r="55" spans="10:45" x14ac:dyDescent="0.3">
      <c r="J55" s="14" t="s">
        <v>22</v>
      </c>
      <c r="K55" s="42" t="s">
        <v>206</v>
      </c>
      <c r="L55" s="176" t="s">
        <v>206</v>
      </c>
      <c r="M55" s="42" t="s">
        <v>206</v>
      </c>
      <c r="N55" s="42" t="s">
        <v>206</v>
      </c>
      <c r="O55" s="42" t="s">
        <v>206</v>
      </c>
      <c r="P55" s="42"/>
      <c r="Q55" s="5"/>
      <c r="R55" s="11"/>
      <c r="S55" s="14" t="s">
        <v>22</v>
      </c>
      <c r="T55" s="73"/>
      <c r="U55" s="73"/>
      <c r="V55" s="73" t="s">
        <v>121</v>
      </c>
      <c r="W55" s="73"/>
      <c r="X55" s="73" t="s">
        <v>0</v>
      </c>
      <c r="Y55" s="73" t="s">
        <v>1</v>
      </c>
      <c r="Z55" s="5" t="s">
        <v>15</v>
      </c>
      <c r="AA55" s="11"/>
      <c r="AB55" s="14" t="s">
        <v>22</v>
      </c>
      <c r="AC55" s="73" t="s">
        <v>15</v>
      </c>
      <c r="AD55" s="73" t="s">
        <v>15</v>
      </c>
      <c r="AE55" s="73" t="s">
        <v>15</v>
      </c>
      <c r="AF55" s="73" t="s">
        <v>15</v>
      </c>
      <c r="AG55" s="73" t="s">
        <v>15</v>
      </c>
      <c r="AH55" s="73"/>
      <c r="AI55" s="23"/>
      <c r="AJ55" s="11"/>
      <c r="AK55" s="14" t="s">
        <v>22</v>
      </c>
      <c r="AL55" s="73"/>
      <c r="AM55" s="73" t="s">
        <v>0</v>
      </c>
      <c r="AN55" s="73" t="s">
        <v>15</v>
      </c>
      <c r="AO55" s="73" t="s">
        <v>14</v>
      </c>
      <c r="AP55" s="73"/>
      <c r="AQ55" s="73" t="s">
        <v>0</v>
      </c>
      <c r="AR55" s="5" t="s">
        <v>15</v>
      </c>
      <c r="AS55" s="11"/>
    </row>
    <row r="56" spans="10:45" x14ac:dyDescent="0.3">
      <c r="J56" s="151" t="s">
        <v>92</v>
      </c>
      <c r="K56" s="13" t="s">
        <v>132</v>
      </c>
      <c r="L56" s="13" t="s">
        <v>131</v>
      </c>
      <c r="M56" s="13" t="s">
        <v>131</v>
      </c>
      <c r="N56" s="13" t="s">
        <v>131</v>
      </c>
      <c r="O56" s="13" t="s">
        <v>131</v>
      </c>
      <c r="P56" s="111" t="s">
        <v>64</v>
      </c>
      <c r="Q56" s="112" t="s">
        <v>64</v>
      </c>
      <c r="R56" s="11"/>
      <c r="S56" s="151" t="s">
        <v>128</v>
      </c>
      <c r="T56" s="86" t="s">
        <v>130</v>
      </c>
      <c r="U56" s="86" t="s">
        <v>130</v>
      </c>
      <c r="V56" s="86" t="s">
        <v>130</v>
      </c>
      <c r="W56" s="86" t="s">
        <v>130</v>
      </c>
      <c r="X56" s="86" t="s">
        <v>130</v>
      </c>
      <c r="Y56" s="86" t="s">
        <v>130</v>
      </c>
      <c r="Z56" s="162" t="s">
        <v>129</v>
      </c>
      <c r="AA56" s="11"/>
      <c r="AB56" s="91" t="s">
        <v>24</v>
      </c>
      <c r="AC56" s="13" t="s">
        <v>33</v>
      </c>
      <c r="AD56" s="13" t="s">
        <v>33</v>
      </c>
      <c r="AE56" s="13" t="s">
        <v>33</v>
      </c>
      <c r="AF56" s="13" t="s">
        <v>33</v>
      </c>
      <c r="AG56" s="13" t="s">
        <v>33</v>
      </c>
      <c r="AH56" s="111" t="s">
        <v>104</v>
      </c>
      <c r="AI56" s="112" t="s">
        <v>36</v>
      </c>
      <c r="AJ56" s="11"/>
      <c r="AK56" s="91" t="s">
        <v>24</v>
      </c>
      <c r="AL56" s="13" t="s">
        <v>33</v>
      </c>
      <c r="AM56" s="13" t="s">
        <v>33</v>
      </c>
      <c r="AN56" s="13" t="s">
        <v>33</v>
      </c>
      <c r="AO56" s="13" t="s">
        <v>33</v>
      </c>
      <c r="AP56" s="13" t="s">
        <v>33</v>
      </c>
      <c r="AQ56" s="13" t="s">
        <v>33</v>
      </c>
      <c r="AR56" s="12" t="s">
        <v>33</v>
      </c>
      <c r="AS56" s="11"/>
    </row>
    <row r="57" spans="10:45" x14ac:dyDescent="0.3">
      <c r="J57" s="163" t="s">
        <v>144</v>
      </c>
      <c r="S57" s="163" t="s">
        <v>136</v>
      </c>
      <c r="AB57" s="163" t="s">
        <v>151</v>
      </c>
      <c r="AK57" s="163" t="s">
        <v>140</v>
      </c>
    </row>
    <row r="58" spans="10:45" x14ac:dyDescent="0.3">
      <c r="J58" s="404" t="s">
        <v>333</v>
      </c>
      <c r="AB58" s="404" t="s">
        <v>333</v>
      </c>
      <c r="AK58" s="404"/>
    </row>
    <row r="59" spans="10:45" x14ac:dyDescent="0.3">
      <c r="J59" s="404"/>
      <c r="S59"/>
      <c r="AB59"/>
    </row>
    <row r="61" spans="10:45" x14ac:dyDescent="0.3">
      <c r="J61" s="22" t="s">
        <v>34</v>
      </c>
      <c r="K61" s="21"/>
      <c r="L61" s="20"/>
      <c r="M61" s="17"/>
      <c r="N61" s="19"/>
      <c r="O61" s="17"/>
      <c r="P61" s="18"/>
      <c r="Q61" s="17"/>
      <c r="R61" s="11"/>
      <c r="S61" s="22" t="s">
        <v>34</v>
      </c>
      <c r="T61" s="21"/>
      <c r="U61" s="20"/>
      <c r="V61" s="17"/>
      <c r="W61" s="19"/>
      <c r="X61" s="17"/>
      <c r="Y61" s="18"/>
      <c r="Z61" s="17"/>
      <c r="AA61" s="11"/>
      <c r="AB61" s="22" t="s">
        <v>96</v>
      </c>
      <c r="AC61" s="109" t="s">
        <v>91</v>
      </c>
      <c r="AD61" s="20"/>
      <c r="AE61" s="17"/>
      <c r="AF61" s="19"/>
      <c r="AG61" s="17"/>
      <c r="AH61" s="18"/>
      <c r="AI61" s="17"/>
      <c r="AJ61" s="11"/>
      <c r="AK61" s="22" t="s">
        <v>34</v>
      </c>
      <c r="AL61" s="109" t="s">
        <v>91</v>
      </c>
      <c r="AM61" s="20"/>
      <c r="AN61" s="17"/>
      <c r="AO61" s="19"/>
      <c r="AP61" s="17"/>
      <c r="AQ61" s="18"/>
      <c r="AR61" s="17"/>
    </row>
    <row r="62" spans="10:45" x14ac:dyDescent="0.3">
      <c r="J62" s="153" t="s">
        <v>32</v>
      </c>
      <c r="K62" s="74" t="s">
        <v>7</v>
      </c>
      <c r="L62" s="74" t="s">
        <v>6</v>
      </c>
      <c r="M62" s="74" t="s">
        <v>5</v>
      </c>
      <c r="N62" s="74" t="s">
        <v>4</v>
      </c>
      <c r="O62" s="74" t="s">
        <v>3</v>
      </c>
      <c r="P62" s="178" t="s">
        <v>2</v>
      </c>
      <c r="Q62" s="174" t="s">
        <v>8</v>
      </c>
      <c r="R62" s="11"/>
      <c r="S62" s="153" t="s">
        <v>32</v>
      </c>
      <c r="T62" s="15" t="s">
        <v>7</v>
      </c>
      <c r="U62" s="15" t="s">
        <v>6</v>
      </c>
      <c r="V62" s="15" t="s">
        <v>5</v>
      </c>
      <c r="W62" s="15" t="s">
        <v>4</v>
      </c>
      <c r="X62" s="15" t="s">
        <v>3</v>
      </c>
      <c r="Y62" s="179" t="s">
        <v>2</v>
      </c>
      <c r="Z62" s="180" t="s">
        <v>8</v>
      </c>
      <c r="AA62" s="11"/>
      <c r="AB62" s="153" t="s">
        <v>32</v>
      </c>
      <c r="AC62" s="169" t="s">
        <v>7</v>
      </c>
      <c r="AD62" s="66" t="s">
        <v>6</v>
      </c>
      <c r="AE62" s="66" t="s">
        <v>5</v>
      </c>
      <c r="AF62" s="66" t="s">
        <v>4</v>
      </c>
      <c r="AG62" s="66" t="s">
        <v>3</v>
      </c>
      <c r="AH62" s="170" t="s">
        <v>2</v>
      </c>
      <c r="AI62" s="171" t="s">
        <v>204</v>
      </c>
      <c r="AJ62" s="11"/>
      <c r="AK62" s="16" t="s">
        <v>32</v>
      </c>
      <c r="AL62" s="169" t="s">
        <v>7</v>
      </c>
      <c r="AM62" s="66" t="s">
        <v>6</v>
      </c>
      <c r="AN62" s="66" t="s">
        <v>5</v>
      </c>
      <c r="AO62" s="66" t="s">
        <v>4</v>
      </c>
      <c r="AP62" s="66" t="s">
        <v>3</v>
      </c>
      <c r="AQ62" s="170" t="s">
        <v>2</v>
      </c>
      <c r="AR62" s="171" t="s">
        <v>204</v>
      </c>
    </row>
    <row r="63" spans="10:45" x14ac:dyDescent="0.3">
      <c r="J63" s="14" t="s">
        <v>12</v>
      </c>
      <c r="K63" s="42" t="s">
        <v>0</v>
      </c>
      <c r="L63" s="42" t="s">
        <v>1</v>
      </c>
      <c r="M63" s="42" t="s">
        <v>15</v>
      </c>
      <c r="N63" s="42" t="s">
        <v>14</v>
      </c>
      <c r="O63" s="42"/>
      <c r="P63" s="42"/>
      <c r="Q63" s="175" t="s">
        <v>207</v>
      </c>
      <c r="R63" s="11"/>
      <c r="S63" s="14" t="s">
        <v>12</v>
      </c>
      <c r="T63" s="73" t="s">
        <v>121</v>
      </c>
      <c r="U63" s="73"/>
      <c r="V63" s="73" t="s">
        <v>0</v>
      </c>
      <c r="W63" s="73" t="s">
        <v>1</v>
      </c>
      <c r="X63" s="73" t="s">
        <v>15</v>
      </c>
      <c r="Y63" s="73" t="s">
        <v>14</v>
      </c>
      <c r="Z63" s="5"/>
      <c r="AA63" s="11"/>
      <c r="AB63" s="14" t="s">
        <v>12</v>
      </c>
      <c r="AC63" s="73" t="s">
        <v>0</v>
      </c>
      <c r="AD63" s="73" t="s">
        <v>15</v>
      </c>
      <c r="AE63" s="73" t="s">
        <v>14</v>
      </c>
      <c r="AF63" s="73" t="s">
        <v>14</v>
      </c>
      <c r="AG63" s="73"/>
      <c r="AH63" s="73"/>
      <c r="AI63" s="5" t="s">
        <v>0</v>
      </c>
      <c r="AJ63" s="11"/>
      <c r="AK63" s="14" t="s">
        <v>12</v>
      </c>
      <c r="AL63" s="73" t="s">
        <v>14</v>
      </c>
      <c r="AM63" s="73"/>
      <c r="AN63" s="73" t="s">
        <v>0</v>
      </c>
      <c r="AO63" s="73" t="s">
        <v>15</v>
      </c>
      <c r="AP63" s="73" t="s">
        <v>14</v>
      </c>
      <c r="AQ63" s="73"/>
      <c r="AR63" s="5" t="s">
        <v>0</v>
      </c>
    </row>
    <row r="64" spans="10:45" x14ac:dyDescent="0.3">
      <c r="J64" s="14" t="s">
        <v>11</v>
      </c>
      <c r="K64" s="42" t="s">
        <v>208</v>
      </c>
      <c r="L64" s="42" t="s">
        <v>209</v>
      </c>
      <c r="M64" s="42" t="s">
        <v>205</v>
      </c>
      <c r="N64" s="42"/>
      <c r="O64" s="42"/>
      <c r="P64" s="42" t="s">
        <v>207</v>
      </c>
      <c r="Q64" s="67" t="s">
        <v>206</v>
      </c>
      <c r="R64" s="11"/>
      <c r="S64" s="14" t="s">
        <v>11</v>
      </c>
      <c r="T64" s="73"/>
      <c r="U64" s="73" t="s">
        <v>121</v>
      </c>
      <c r="V64" s="73"/>
      <c r="W64" s="73" t="s">
        <v>0</v>
      </c>
      <c r="X64" s="73" t="s">
        <v>1</v>
      </c>
      <c r="Y64" s="73" t="s">
        <v>15</v>
      </c>
      <c r="Z64" s="5" t="s">
        <v>14</v>
      </c>
      <c r="AA64" s="11"/>
      <c r="AB64" s="14" t="s">
        <v>11</v>
      </c>
      <c r="AC64" s="73" t="s">
        <v>15</v>
      </c>
      <c r="AD64" s="73" t="s">
        <v>14</v>
      </c>
      <c r="AE64" s="73" t="s">
        <v>14</v>
      </c>
      <c r="AF64" s="73"/>
      <c r="AG64" s="73"/>
      <c r="AH64" s="73" t="s">
        <v>0</v>
      </c>
      <c r="AI64" s="5" t="s">
        <v>15</v>
      </c>
      <c r="AJ64" s="11"/>
      <c r="AK64" s="14" t="s">
        <v>11</v>
      </c>
      <c r="AL64" s="73" t="s">
        <v>15</v>
      </c>
      <c r="AM64" s="73" t="s">
        <v>14</v>
      </c>
      <c r="AN64" s="73"/>
      <c r="AO64" s="73" t="s">
        <v>0</v>
      </c>
      <c r="AP64" s="73" t="s">
        <v>15</v>
      </c>
      <c r="AQ64" s="73" t="s">
        <v>14</v>
      </c>
      <c r="AR64" s="5"/>
    </row>
    <row r="65" spans="10:44" x14ac:dyDescent="0.3">
      <c r="J65" s="14" t="s">
        <v>10</v>
      </c>
      <c r="K65" s="42" t="s">
        <v>209</v>
      </c>
      <c r="L65" s="42" t="s">
        <v>205</v>
      </c>
      <c r="M65" s="42"/>
      <c r="N65" s="42"/>
      <c r="O65" s="42" t="s">
        <v>207</v>
      </c>
      <c r="P65" s="42" t="s">
        <v>206</v>
      </c>
      <c r="Q65" s="67" t="s">
        <v>209</v>
      </c>
      <c r="R65" s="11"/>
      <c r="S65" s="14" t="s">
        <v>10</v>
      </c>
      <c r="T65" s="73"/>
      <c r="U65" s="73"/>
      <c r="V65" s="73" t="s">
        <v>121</v>
      </c>
      <c r="W65" s="73"/>
      <c r="X65" s="73" t="s">
        <v>0</v>
      </c>
      <c r="Y65" s="73" t="s">
        <v>1</v>
      </c>
      <c r="Z65" s="5" t="s">
        <v>15</v>
      </c>
      <c r="AA65" s="11"/>
      <c r="AB65" s="14" t="s">
        <v>10</v>
      </c>
      <c r="AC65" s="73" t="s">
        <v>14</v>
      </c>
      <c r="AD65" s="73" t="s">
        <v>14</v>
      </c>
      <c r="AE65" s="73"/>
      <c r="AF65" s="73"/>
      <c r="AG65" s="73" t="s">
        <v>0</v>
      </c>
      <c r="AH65" s="73" t="s">
        <v>15</v>
      </c>
      <c r="AI65" s="23" t="s">
        <v>14</v>
      </c>
      <c r="AJ65" s="11"/>
      <c r="AK65" s="14" t="s">
        <v>10</v>
      </c>
      <c r="AL65" s="73" t="s">
        <v>0</v>
      </c>
      <c r="AM65" s="73" t="s">
        <v>15</v>
      </c>
      <c r="AN65" s="73" t="s">
        <v>14</v>
      </c>
      <c r="AO65" s="73"/>
      <c r="AP65" s="73"/>
      <c r="AQ65" s="73" t="s">
        <v>15</v>
      </c>
      <c r="AR65" s="5" t="s">
        <v>14</v>
      </c>
    </row>
    <row r="66" spans="10:44" x14ac:dyDescent="0.3">
      <c r="J66" s="14" t="s">
        <v>16</v>
      </c>
      <c r="K66" s="42" t="s">
        <v>205</v>
      </c>
      <c r="L66" s="42"/>
      <c r="M66" s="42"/>
      <c r="N66" s="42" t="s">
        <v>0</v>
      </c>
      <c r="O66" s="42" t="s">
        <v>1</v>
      </c>
      <c r="P66" s="42" t="s">
        <v>15</v>
      </c>
      <c r="Q66" s="67" t="s">
        <v>14</v>
      </c>
      <c r="R66" s="11"/>
      <c r="S66" s="14" t="s">
        <v>16</v>
      </c>
      <c r="T66" s="73" t="s">
        <v>14</v>
      </c>
      <c r="U66" s="73"/>
      <c r="V66" s="73"/>
      <c r="W66" s="73" t="s">
        <v>121</v>
      </c>
      <c r="X66" s="73"/>
      <c r="Y66" s="73" t="s">
        <v>0</v>
      </c>
      <c r="Z66" s="5" t="s">
        <v>1</v>
      </c>
      <c r="AA66" s="11"/>
      <c r="AB66" s="14" t="s">
        <v>16</v>
      </c>
      <c r="AC66" s="24" t="s">
        <v>14</v>
      </c>
      <c r="AD66" s="73"/>
      <c r="AE66" s="73"/>
      <c r="AF66" s="73" t="s">
        <v>0</v>
      </c>
      <c r="AG66" s="73" t="s">
        <v>15</v>
      </c>
      <c r="AH66" s="73" t="s">
        <v>14</v>
      </c>
      <c r="AI66" s="5" t="s">
        <v>14</v>
      </c>
      <c r="AJ66" s="11"/>
      <c r="AK66" s="14" t="s">
        <v>16</v>
      </c>
      <c r="AL66" s="73"/>
      <c r="AM66" s="73" t="s">
        <v>0</v>
      </c>
      <c r="AN66" s="73" t="s">
        <v>15</v>
      </c>
      <c r="AO66" s="73" t="s">
        <v>14</v>
      </c>
      <c r="AP66" s="73"/>
      <c r="AQ66" s="73" t="s">
        <v>0</v>
      </c>
      <c r="AR66" s="5" t="s">
        <v>15</v>
      </c>
    </row>
    <row r="67" spans="10:44" x14ac:dyDescent="0.3">
      <c r="J67" s="14" t="s">
        <v>20</v>
      </c>
      <c r="K67" s="42"/>
      <c r="L67" s="42"/>
      <c r="M67" s="42" t="s">
        <v>0</v>
      </c>
      <c r="N67" s="42" t="s">
        <v>1</v>
      </c>
      <c r="O67" s="42" t="s">
        <v>15</v>
      </c>
      <c r="P67" s="42" t="s">
        <v>14</v>
      </c>
      <c r="Q67" s="67"/>
      <c r="R67" s="11"/>
      <c r="S67" s="14" t="s">
        <v>20</v>
      </c>
      <c r="T67" s="73" t="s">
        <v>15</v>
      </c>
      <c r="U67" s="73" t="s">
        <v>14</v>
      </c>
      <c r="V67" s="73"/>
      <c r="W67" s="73"/>
      <c r="X67" s="73" t="s">
        <v>121</v>
      </c>
      <c r="Y67" s="73"/>
      <c r="Z67" s="5" t="s">
        <v>0</v>
      </c>
      <c r="AA67" s="11"/>
      <c r="AB67" s="14" t="s">
        <v>20</v>
      </c>
      <c r="AC67" s="25"/>
      <c r="AD67" s="73"/>
      <c r="AE67" s="73" t="s">
        <v>0</v>
      </c>
      <c r="AF67" s="73" t="s">
        <v>15</v>
      </c>
      <c r="AG67" s="73" t="s">
        <v>14</v>
      </c>
      <c r="AH67" s="73" t="s">
        <v>14</v>
      </c>
      <c r="AI67" s="5"/>
      <c r="AJ67" s="11"/>
      <c r="AK67" s="14" t="s">
        <v>20</v>
      </c>
      <c r="AL67" s="73" t="s">
        <v>14</v>
      </c>
      <c r="AM67" s="73"/>
      <c r="AN67" s="73" t="s">
        <v>0</v>
      </c>
      <c r="AO67" s="73" t="s">
        <v>15</v>
      </c>
      <c r="AP67" s="73" t="s">
        <v>14</v>
      </c>
      <c r="AQ67" s="73"/>
      <c r="AR67" s="5" t="s">
        <v>0</v>
      </c>
    </row>
    <row r="68" spans="10:44" x14ac:dyDescent="0.3">
      <c r="J68" s="14" t="s">
        <v>23</v>
      </c>
      <c r="K68" s="42"/>
      <c r="L68" s="42" t="s">
        <v>0</v>
      </c>
      <c r="M68" s="42" t="s">
        <v>1</v>
      </c>
      <c r="N68" s="42" t="s">
        <v>15</v>
      </c>
      <c r="O68" s="42" t="s">
        <v>14</v>
      </c>
      <c r="P68" s="42"/>
      <c r="Q68" s="175"/>
      <c r="R68" s="11"/>
      <c r="S68" s="14" t="s">
        <v>23</v>
      </c>
      <c r="T68" s="73" t="s">
        <v>1</v>
      </c>
      <c r="U68" s="73" t="s">
        <v>15</v>
      </c>
      <c r="V68" s="73" t="s">
        <v>14</v>
      </c>
      <c r="W68" s="73"/>
      <c r="X68" s="73"/>
      <c r="Y68" s="73" t="s">
        <v>121</v>
      </c>
      <c r="Z68" s="173"/>
      <c r="AA68" s="11"/>
      <c r="AB68" s="14" t="s">
        <v>23</v>
      </c>
      <c r="AC68" s="24"/>
      <c r="AD68" s="73" t="s">
        <v>0</v>
      </c>
      <c r="AE68" s="73" t="s">
        <v>15</v>
      </c>
      <c r="AF68" s="73" t="s">
        <v>14</v>
      </c>
      <c r="AG68" s="73" t="s">
        <v>14</v>
      </c>
      <c r="AH68" s="73"/>
      <c r="AI68" s="5"/>
      <c r="AJ68" s="11"/>
      <c r="AK68" s="14" t="s">
        <v>23</v>
      </c>
      <c r="AL68" s="73" t="s">
        <v>15</v>
      </c>
      <c r="AM68" s="73" t="s">
        <v>14</v>
      </c>
      <c r="AN68" s="73"/>
      <c r="AO68" s="73" t="s">
        <v>0</v>
      </c>
      <c r="AP68" s="73" t="s">
        <v>15</v>
      </c>
      <c r="AQ68" s="73" t="s">
        <v>14</v>
      </c>
      <c r="AR68" s="5"/>
    </row>
    <row r="69" spans="10:44" x14ac:dyDescent="0.3">
      <c r="J69" s="14" t="s">
        <v>21</v>
      </c>
      <c r="K69" s="73" t="s">
        <v>0</v>
      </c>
      <c r="L69" s="73" t="s">
        <v>0</v>
      </c>
      <c r="M69" s="73" t="s">
        <v>0</v>
      </c>
      <c r="N69" s="73" t="s">
        <v>0</v>
      </c>
      <c r="O69" s="73" t="s">
        <v>0</v>
      </c>
      <c r="P69" s="73"/>
      <c r="Q69" s="5"/>
      <c r="R69" s="11"/>
      <c r="S69" s="14" t="s">
        <v>21</v>
      </c>
      <c r="T69" s="73" t="s">
        <v>0</v>
      </c>
      <c r="U69" s="73" t="s">
        <v>1</v>
      </c>
      <c r="V69" s="73" t="s">
        <v>15</v>
      </c>
      <c r="W69" s="73" t="s">
        <v>14</v>
      </c>
      <c r="X69" s="73"/>
      <c r="Y69" s="73"/>
      <c r="Z69" s="5" t="s">
        <v>121</v>
      </c>
      <c r="AA69" s="11"/>
      <c r="AB69" s="14" t="s">
        <v>21</v>
      </c>
      <c r="AC69" s="73" t="s">
        <v>0</v>
      </c>
      <c r="AD69" s="73" t="s">
        <v>0</v>
      </c>
      <c r="AE69" s="73" t="s">
        <v>0</v>
      </c>
      <c r="AF69" s="73" t="s">
        <v>0</v>
      </c>
      <c r="AG69" s="73" t="s">
        <v>0</v>
      </c>
      <c r="AH69" s="73"/>
      <c r="AI69" s="23"/>
      <c r="AJ69" s="11"/>
      <c r="AK69" s="14" t="s">
        <v>21</v>
      </c>
      <c r="AL69" s="73" t="s">
        <v>0</v>
      </c>
      <c r="AM69" s="73" t="s">
        <v>15</v>
      </c>
      <c r="AN69" s="73" t="s">
        <v>14</v>
      </c>
      <c r="AO69" s="73"/>
      <c r="AP69" s="73" t="s">
        <v>0</v>
      </c>
      <c r="AQ69" s="73"/>
      <c r="AR69" s="5" t="s">
        <v>14</v>
      </c>
    </row>
    <row r="70" spans="10:44" x14ac:dyDescent="0.3">
      <c r="J70" s="14" t="s">
        <v>97</v>
      </c>
      <c r="K70" s="73" t="s">
        <v>15</v>
      </c>
      <c r="L70" s="73" t="s">
        <v>15</v>
      </c>
      <c r="M70" s="73" t="s">
        <v>15</v>
      </c>
      <c r="N70" s="73" t="s">
        <v>15</v>
      </c>
      <c r="O70" s="73" t="s">
        <v>15</v>
      </c>
      <c r="P70" s="73"/>
      <c r="Q70" s="5"/>
      <c r="R70" s="11"/>
      <c r="S70" s="14" t="s">
        <v>97</v>
      </c>
      <c r="T70" s="73"/>
      <c r="U70" s="73" t="s">
        <v>0</v>
      </c>
      <c r="V70" s="73" t="s">
        <v>1</v>
      </c>
      <c r="W70" s="73" t="s">
        <v>15</v>
      </c>
      <c r="X70" s="73" t="s">
        <v>14</v>
      </c>
      <c r="Y70" s="73"/>
      <c r="Z70" s="5"/>
      <c r="AA70" s="11"/>
      <c r="AB70" s="14" t="s">
        <v>97</v>
      </c>
      <c r="AC70" s="73" t="s">
        <v>15</v>
      </c>
      <c r="AD70" s="73" t="s">
        <v>15</v>
      </c>
      <c r="AE70" s="73" t="s">
        <v>15</v>
      </c>
      <c r="AF70" s="73" t="s">
        <v>15</v>
      </c>
      <c r="AG70" s="73" t="s">
        <v>15</v>
      </c>
      <c r="AH70" s="73"/>
      <c r="AI70" s="23"/>
      <c r="AJ70" s="11"/>
      <c r="AK70" s="14" t="s">
        <v>97</v>
      </c>
      <c r="AL70" s="73"/>
      <c r="AM70" s="73" t="s">
        <v>0</v>
      </c>
      <c r="AN70" s="73" t="s">
        <v>15</v>
      </c>
      <c r="AO70" s="73" t="s">
        <v>14</v>
      </c>
      <c r="AP70" s="73"/>
      <c r="AQ70" s="73" t="s">
        <v>0</v>
      </c>
      <c r="AR70" s="5" t="s">
        <v>15</v>
      </c>
    </row>
    <row r="71" spans="10:44" x14ac:dyDescent="0.3">
      <c r="J71" s="14" t="s">
        <v>98</v>
      </c>
      <c r="K71" s="73" t="s">
        <v>1</v>
      </c>
      <c r="L71" s="73" t="s">
        <v>1</v>
      </c>
      <c r="M71" s="73" t="s">
        <v>1</v>
      </c>
      <c r="N71" s="73" t="s">
        <v>1</v>
      </c>
      <c r="O71" s="73" t="s">
        <v>1</v>
      </c>
      <c r="P71" s="73"/>
      <c r="Q71" s="5"/>
      <c r="R71" s="11"/>
      <c r="S71" s="14" t="s">
        <v>98</v>
      </c>
      <c r="T71" s="73" t="s">
        <v>1</v>
      </c>
      <c r="U71" s="73" t="s">
        <v>1</v>
      </c>
      <c r="V71" s="73" t="s">
        <v>1</v>
      </c>
      <c r="W71" s="73" t="s">
        <v>1</v>
      </c>
      <c r="X71" s="73" t="s">
        <v>1</v>
      </c>
      <c r="Y71" s="88"/>
      <c r="Z71" s="5"/>
      <c r="AA71" s="11"/>
      <c r="AB71" s="14" t="s">
        <v>98</v>
      </c>
      <c r="AC71" s="73" t="s">
        <v>1</v>
      </c>
      <c r="AD71" s="73" t="s">
        <v>1</v>
      </c>
      <c r="AE71" s="73" t="s">
        <v>1</v>
      </c>
      <c r="AF71" s="73" t="s">
        <v>1</v>
      </c>
      <c r="AG71" s="73" t="s">
        <v>1</v>
      </c>
      <c r="AH71" s="73"/>
      <c r="AI71" s="23"/>
      <c r="AJ71" s="11"/>
      <c r="AK71" s="14" t="s">
        <v>98</v>
      </c>
      <c r="AL71" s="73"/>
      <c r="AM71" s="73" t="s">
        <v>1</v>
      </c>
      <c r="AN71" s="73" t="s">
        <v>1</v>
      </c>
      <c r="AO71" s="73" t="s">
        <v>1</v>
      </c>
      <c r="AP71" s="73" t="s">
        <v>0</v>
      </c>
      <c r="AQ71" s="73" t="s">
        <v>15</v>
      </c>
      <c r="AR71" s="5"/>
    </row>
    <row r="72" spans="10:44" x14ac:dyDescent="0.3">
      <c r="J72" s="151" t="s">
        <v>92</v>
      </c>
      <c r="K72" s="13" t="s">
        <v>142</v>
      </c>
      <c r="L72" s="13" t="s">
        <v>142</v>
      </c>
      <c r="M72" s="13" t="s">
        <v>142</v>
      </c>
      <c r="N72" s="13" t="s">
        <v>142</v>
      </c>
      <c r="O72" s="13" t="s">
        <v>142</v>
      </c>
      <c r="P72" s="111" t="s">
        <v>64</v>
      </c>
      <c r="Q72" s="112" t="s">
        <v>64</v>
      </c>
      <c r="R72" s="11"/>
      <c r="S72" s="151" t="s">
        <v>128</v>
      </c>
      <c r="T72" s="86" t="s">
        <v>134</v>
      </c>
      <c r="U72" s="86" t="s">
        <v>133</v>
      </c>
      <c r="V72" s="86" t="s">
        <v>133</v>
      </c>
      <c r="W72" s="86" t="s">
        <v>133</v>
      </c>
      <c r="X72" s="86" t="s">
        <v>133</v>
      </c>
      <c r="Y72" s="164" t="s">
        <v>130</v>
      </c>
      <c r="Z72" s="161" t="s">
        <v>129</v>
      </c>
      <c r="AA72" s="11"/>
      <c r="AB72" s="151" t="s">
        <v>92</v>
      </c>
      <c r="AC72" s="13" t="s">
        <v>99</v>
      </c>
      <c r="AD72" s="13" t="s">
        <v>99</v>
      </c>
      <c r="AE72" s="13" t="s">
        <v>99</v>
      </c>
      <c r="AF72" s="13" t="s">
        <v>99</v>
      </c>
      <c r="AG72" s="13" t="s">
        <v>99</v>
      </c>
      <c r="AH72" s="111" t="s">
        <v>103</v>
      </c>
      <c r="AI72" s="112" t="s">
        <v>103</v>
      </c>
      <c r="AJ72" s="11"/>
      <c r="AK72" s="151" t="s">
        <v>92</v>
      </c>
      <c r="AL72" s="89" t="s">
        <v>138</v>
      </c>
      <c r="AM72" s="89" t="s">
        <v>139</v>
      </c>
      <c r="AN72" s="89" t="s">
        <v>99</v>
      </c>
      <c r="AO72" s="89" t="s">
        <v>99</v>
      </c>
      <c r="AP72" s="89" t="s">
        <v>137</v>
      </c>
      <c r="AQ72" s="89" t="s">
        <v>137</v>
      </c>
      <c r="AR72" s="90" t="s">
        <v>137</v>
      </c>
    </row>
    <row r="73" spans="10:44" x14ac:dyDescent="0.3">
      <c r="J73" s="163" t="s">
        <v>145</v>
      </c>
      <c r="S73" s="163" t="s">
        <v>135</v>
      </c>
      <c r="AB73" s="163" t="s">
        <v>145</v>
      </c>
    </row>
    <row r="74" spans="10:44" x14ac:dyDescent="0.3">
      <c r="J74" s="404" t="s">
        <v>333</v>
      </c>
      <c r="AB74" s="404" t="s">
        <v>333</v>
      </c>
    </row>
    <row r="76" spans="10:44" x14ac:dyDescent="0.3">
      <c r="J76" s="22" t="s">
        <v>141</v>
      </c>
      <c r="K76" s="21"/>
      <c r="L76" s="20"/>
      <c r="M76" s="17"/>
      <c r="N76" s="19"/>
      <c r="O76" s="17"/>
      <c r="P76" s="18"/>
      <c r="Q76" s="17"/>
      <c r="R76" s="11"/>
      <c r="S76" s="22" t="s">
        <v>141</v>
      </c>
      <c r="T76" s="21"/>
      <c r="U76" s="20"/>
      <c r="V76" s="17"/>
      <c r="W76" s="19"/>
      <c r="X76" s="17"/>
      <c r="Y76" s="18"/>
      <c r="Z76" s="17"/>
      <c r="AA76" s="11"/>
      <c r="AB76" s="22" t="s">
        <v>141</v>
      </c>
      <c r="AC76" s="109" t="s">
        <v>91</v>
      </c>
      <c r="AD76" s="20"/>
      <c r="AE76" s="17"/>
      <c r="AF76" s="19"/>
      <c r="AG76" s="17"/>
      <c r="AH76" s="18"/>
      <c r="AI76" s="17"/>
      <c r="AJ76" s="11"/>
      <c r="AK76" s="22" t="s">
        <v>141</v>
      </c>
      <c r="AL76" s="109" t="s">
        <v>91</v>
      </c>
      <c r="AM76" s="110" t="s">
        <v>152</v>
      </c>
      <c r="AN76" s="17"/>
      <c r="AO76" s="19"/>
      <c r="AP76" s="17"/>
      <c r="AQ76" s="18"/>
      <c r="AR76" s="17"/>
    </row>
    <row r="77" spans="10:44" x14ac:dyDescent="0.3">
      <c r="J77" s="153" t="s">
        <v>32</v>
      </c>
      <c r="K77" s="74" t="s">
        <v>7</v>
      </c>
      <c r="L77" s="74" t="s">
        <v>6</v>
      </c>
      <c r="M77" s="74" t="s">
        <v>5</v>
      </c>
      <c r="N77" s="74" t="s">
        <v>4</v>
      </c>
      <c r="O77" s="74" t="s">
        <v>3</v>
      </c>
      <c r="P77" s="178" t="s">
        <v>2</v>
      </c>
      <c r="Q77" s="174" t="s">
        <v>8</v>
      </c>
      <c r="R77" s="11"/>
      <c r="S77" s="153" t="s">
        <v>32</v>
      </c>
      <c r="T77" s="15" t="s">
        <v>7</v>
      </c>
      <c r="U77" s="15" t="s">
        <v>6</v>
      </c>
      <c r="V77" s="15" t="s">
        <v>5</v>
      </c>
      <c r="W77" s="15" t="s">
        <v>4</v>
      </c>
      <c r="X77" s="15" t="s">
        <v>3</v>
      </c>
      <c r="Y77" s="179" t="s">
        <v>2</v>
      </c>
      <c r="Z77" s="180" t="s">
        <v>8</v>
      </c>
      <c r="AA77" s="11"/>
      <c r="AB77" s="153" t="s">
        <v>32</v>
      </c>
      <c r="AC77" s="169" t="s">
        <v>7</v>
      </c>
      <c r="AD77" s="66" t="s">
        <v>6</v>
      </c>
      <c r="AE77" s="66" t="s">
        <v>5</v>
      </c>
      <c r="AF77" s="66" t="s">
        <v>4</v>
      </c>
      <c r="AG77" s="66" t="s">
        <v>3</v>
      </c>
      <c r="AH77" s="170" t="s">
        <v>2</v>
      </c>
      <c r="AI77" s="171" t="s">
        <v>204</v>
      </c>
      <c r="AJ77" s="11"/>
      <c r="AK77" s="16" t="s">
        <v>32</v>
      </c>
      <c r="AL77" s="169" t="s">
        <v>7</v>
      </c>
      <c r="AM77" s="66" t="s">
        <v>6</v>
      </c>
      <c r="AN77" s="66" t="s">
        <v>5</v>
      </c>
      <c r="AO77" s="66" t="s">
        <v>4</v>
      </c>
      <c r="AP77" s="66" t="s">
        <v>3</v>
      </c>
      <c r="AQ77" s="170" t="s">
        <v>2</v>
      </c>
      <c r="AR77" s="171" t="s">
        <v>204</v>
      </c>
    </row>
    <row r="78" spans="10:44" x14ac:dyDescent="0.3">
      <c r="J78" s="14" t="s">
        <v>12</v>
      </c>
      <c r="K78" s="42" t="s">
        <v>0</v>
      </c>
      <c r="L78" s="42" t="s">
        <v>1</v>
      </c>
      <c r="M78" s="42" t="s">
        <v>15</v>
      </c>
      <c r="N78" s="42" t="s">
        <v>14</v>
      </c>
      <c r="O78" s="42"/>
      <c r="P78" s="42"/>
      <c r="Q78" s="175" t="s">
        <v>207</v>
      </c>
      <c r="R78" s="11"/>
      <c r="S78" s="14" t="s">
        <v>12</v>
      </c>
      <c r="T78" s="73" t="s">
        <v>121</v>
      </c>
      <c r="U78" s="73"/>
      <c r="V78" s="73" t="s">
        <v>0</v>
      </c>
      <c r="W78" s="73" t="s">
        <v>1</v>
      </c>
      <c r="X78" s="73" t="s">
        <v>15</v>
      </c>
      <c r="Y78" s="73" t="s">
        <v>14</v>
      </c>
      <c r="Z78" s="5"/>
      <c r="AA78" s="11"/>
      <c r="AB78" s="14" t="s">
        <v>12</v>
      </c>
      <c r="AC78" s="73" t="s">
        <v>0</v>
      </c>
      <c r="AD78" s="73" t="s">
        <v>15</v>
      </c>
      <c r="AE78" s="73" t="s">
        <v>14</v>
      </c>
      <c r="AF78" s="73" t="s">
        <v>14</v>
      </c>
      <c r="AG78" s="73"/>
      <c r="AH78" s="73"/>
      <c r="AI78" s="5" t="s">
        <v>0</v>
      </c>
      <c r="AJ78" s="11"/>
      <c r="AK78" s="14" t="s">
        <v>12</v>
      </c>
      <c r="AL78" s="73" t="s">
        <v>14</v>
      </c>
      <c r="AM78" s="73"/>
      <c r="AN78" s="73"/>
      <c r="AO78" s="73" t="s">
        <v>0</v>
      </c>
      <c r="AP78" s="73" t="s">
        <v>15</v>
      </c>
      <c r="AQ78" s="73" t="s">
        <v>14</v>
      </c>
      <c r="AR78" s="5"/>
    </row>
    <row r="79" spans="10:44" x14ac:dyDescent="0.3">
      <c r="J79" s="14" t="s">
        <v>11</v>
      </c>
      <c r="K79" s="42" t="s">
        <v>208</v>
      </c>
      <c r="L79" s="42" t="s">
        <v>209</v>
      </c>
      <c r="M79" s="42" t="s">
        <v>205</v>
      </c>
      <c r="N79" s="42"/>
      <c r="O79" s="42"/>
      <c r="P79" s="42" t="s">
        <v>207</v>
      </c>
      <c r="Q79" s="67" t="s">
        <v>206</v>
      </c>
      <c r="R79" s="11"/>
      <c r="S79" s="14" t="s">
        <v>11</v>
      </c>
      <c r="T79" s="73"/>
      <c r="U79" s="73" t="s">
        <v>121</v>
      </c>
      <c r="V79" s="73"/>
      <c r="W79" s="73" t="s">
        <v>0</v>
      </c>
      <c r="X79" s="73" t="s">
        <v>1</v>
      </c>
      <c r="Y79" s="73" t="s">
        <v>15</v>
      </c>
      <c r="Z79" s="5" t="s">
        <v>14</v>
      </c>
      <c r="AA79" s="11"/>
      <c r="AB79" s="14" t="s">
        <v>11</v>
      </c>
      <c r="AC79" s="73" t="s">
        <v>15</v>
      </c>
      <c r="AD79" s="73" t="s">
        <v>14</v>
      </c>
      <c r="AE79" s="73" t="s">
        <v>14</v>
      </c>
      <c r="AF79" s="73"/>
      <c r="AG79" s="73"/>
      <c r="AH79" s="73" t="s">
        <v>0</v>
      </c>
      <c r="AI79" s="5" t="s">
        <v>15</v>
      </c>
      <c r="AJ79" s="11"/>
      <c r="AK79" s="14" t="s">
        <v>11</v>
      </c>
      <c r="AL79" s="73"/>
      <c r="AM79" s="73" t="s">
        <v>0</v>
      </c>
      <c r="AN79" s="73" t="s">
        <v>15</v>
      </c>
      <c r="AO79" s="73" t="s">
        <v>14</v>
      </c>
      <c r="AP79" s="73"/>
      <c r="AQ79" s="73"/>
      <c r="AR79" s="5" t="s">
        <v>0</v>
      </c>
    </row>
    <row r="80" spans="10:44" x14ac:dyDescent="0.3">
      <c r="J80" s="14" t="s">
        <v>10</v>
      </c>
      <c r="K80" s="42" t="s">
        <v>209</v>
      </c>
      <c r="L80" s="42" t="s">
        <v>205</v>
      </c>
      <c r="M80" s="42"/>
      <c r="N80" s="42"/>
      <c r="O80" s="42" t="s">
        <v>207</v>
      </c>
      <c r="P80" s="42" t="s">
        <v>206</v>
      </c>
      <c r="Q80" s="67" t="s">
        <v>209</v>
      </c>
      <c r="R80" s="11"/>
      <c r="S80" s="14" t="s">
        <v>10</v>
      </c>
      <c r="T80" s="73"/>
      <c r="U80" s="73"/>
      <c r="V80" s="73" t="s">
        <v>121</v>
      </c>
      <c r="W80" s="73"/>
      <c r="X80" s="73" t="s">
        <v>0</v>
      </c>
      <c r="Y80" s="73" t="s">
        <v>1</v>
      </c>
      <c r="Z80" s="5" t="s">
        <v>15</v>
      </c>
      <c r="AA80" s="11"/>
      <c r="AB80" s="14" t="s">
        <v>10</v>
      </c>
      <c r="AC80" s="73" t="s">
        <v>14</v>
      </c>
      <c r="AD80" s="73" t="s">
        <v>14</v>
      </c>
      <c r="AE80" s="73"/>
      <c r="AF80" s="73"/>
      <c r="AG80" s="73" t="s">
        <v>0</v>
      </c>
      <c r="AH80" s="73" t="s">
        <v>15</v>
      </c>
      <c r="AI80" s="23" t="s">
        <v>14</v>
      </c>
      <c r="AJ80" s="11"/>
      <c r="AK80" s="14" t="s">
        <v>10</v>
      </c>
      <c r="AL80" s="73" t="s">
        <v>15</v>
      </c>
      <c r="AM80" s="73" t="s">
        <v>14</v>
      </c>
      <c r="AN80" s="73"/>
      <c r="AO80" s="73"/>
      <c r="AP80" s="73" t="s">
        <v>0</v>
      </c>
      <c r="AQ80" s="73" t="s">
        <v>15</v>
      </c>
      <c r="AR80" s="5" t="s">
        <v>14</v>
      </c>
    </row>
    <row r="81" spans="10:44" x14ac:dyDescent="0.3">
      <c r="J81" s="14" t="s">
        <v>16</v>
      </c>
      <c r="K81" s="42" t="s">
        <v>205</v>
      </c>
      <c r="L81" s="42"/>
      <c r="M81" s="42"/>
      <c r="N81" s="42" t="s">
        <v>0</v>
      </c>
      <c r="O81" s="42" t="s">
        <v>1</v>
      </c>
      <c r="P81" s="42" t="s">
        <v>15</v>
      </c>
      <c r="Q81" s="67" t="s">
        <v>14</v>
      </c>
      <c r="R81" s="11"/>
      <c r="S81" s="14" t="s">
        <v>16</v>
      </c>
      <c r="T81" s="73" t="s">
        <v>14</v>
      </c>
      <c r="U81" s="73"/>
      <c r="V81" s="73"/>
      <c r="W81" s="73" t="s">
        <v>121</v>
      </c>
      <c r="X81" s="73"/>
      <c r="Y81" s="73" t="s">
        <v>0</v>
      </c>
      <c r="Z81" s="5" t="s">
        <v>1</v>
      </c>
      <c r="AA81" s="11"/>
      <c r="AB81" s="14" t="s">
        <v>16</v>
      </c>
      <c r="AC81" s="24" t="s">
        <v>14</v>
      </c>
      <c r="AD81" s="73"/>
      <c r="AE81" s="73"/>
      <c r="AF81" s="73" t="s">
        <v>0</v>
      </c>
      <c r="AG81" s="73" t="s">
        <v>15</v>
      </c>
      <c r="AH81" s="73" t="s">
        <v>14</v>
      </c>
      <c r="AI81" s="5" t="s">
        <v>14</v>
      </c>
      <c r="AJ81" s="11"/>
      <c r="AK81" s="14" t="s">
        <v>16</v>
      </c>
      <c r="AL81" s="73"/>
      <c r="AM81" s="73"/>
      <c r="AN81" s="73" t="s">
        <v>0</v>
      </c>
      <c r="AO81" s="73" t="s">
        <v>15</v>
      </c>
      <c r="AP81" s="73" t="s">
        <v>14</v>
      </c>
      <c r="AQ81" s="73"/>
      <c r="AR81" s="5"/>
    </row>
    <row r="82" spans="10:44" x14ac:dyDescent="0.3">
      <c r="J82" s="14" t="s">
        <v>20</v>
      </c>
      <c r="K82" s="42"/>
      <c r="L82" s="42"/>
      <c r="M82" s="42" t="s">
        <v>0</v>
      </c>
      <c r="N82" s="42" t="s">
        <v>1</v>
      </c>
      <c r="O82" s="42" t="s">
        <v>15</v>
      </c>
      <c r="P82" s="42" t="s">
        <v>14</v>
      </c>
      <c r="Q82" s="67"/>
      <c r="R82" s="11"/>
      <c r="S82" s="14" t="s">
        <v>20</v>
      </c>
      <c r="T82" s="73" t="s">
        <v>15</v>
      </c>
      <c r="U82" s="73" t="s">
        <v>14</v>
      </c>
      <c r="V82" s="73"/>
      <c r="W82" s="73"/>
      <c r="X82" s="73" t="s">
        <v>121</v>
      </c>
      <c r="Y82" s="73"/>
      <c r="Z82" s="5" t="s">
        <v>0</v>
      </c>
      <c r="AA82" s="11"/>
      <c r="AB82" s="14" t="s">
        <v>20</v>
      </c>
      <c r="AC82" s="25"/>
      <c r="AD82" s="73"/>
      <c r="AE82" s="73" t="s">
        <v>0</v>
      </c>
      <c r="AF82" s="73" t="s">
        <v>15</v>
      </c>
      <c r="AG82" s="73" t="s">
        <v>14</v>
      </c>
      <c r="AH82" s="73" t="s">
        <v>14</v>
      </c>
      <c r="AI82" s="5"/>
      <c r="AJ82" s="11"/>
      <c r="AK82" s="14" t="s">
        <v>20</v>
      </c>
      <c r="AL82" s="73" t="s">
        <v>0</v>
      </c>
      <c r="AM82" s="73" t="s">
        <v>15</v>
      </c>
      <c r="AN82" s="73" t="s">
        <v>14</v>
      </c>
      <c r="AO82" s="73"/>
      <c r="AP82" s="73"/>
      <c r="AQ82" s="73" t="s">
        <v>0</v>
      </c>
      <c r="AR82" s="5" t="s">
        <v>15</v>
      </c>
    </row>
    <row r="83" spans="10:44" x14ac:dyDescent="0.3">
      <c r="J83" s="14" t="s">
        <v>23</v>
      </c>
      <c r="K83" s="42"/>
      <c r="L83" s="42" t="s">
        <v>0</v>
      </c>
      <c r="M83" s="42" t="s">
        <v>1</v>
      </c>
      <c r="N83" s="42" t="s">
        <v>15</v>
      </c>
      <c r="O83" s="42" t="s">
        <v>14</v>
      </c>
      <c r="P83" s="42"/>
      <c r="Q83" s="175"/>
      <c r="R83" s="11"/>
      <c r="S83" s="14" t="s">
        <v>23</v>
      </c>
      <c r="T83" s="73" t="s">
        <v>1</v>
      </c>
      <c r="U83" s="73" t="s">
        <v>15</v>
      </c>
      <c r="V83" s="73" t="s">
        <v>14</v>
      </c>
      <c r="W83" s="73"/>
      <c r="X83" s="73"/>
      <c r="Y83" s="73" t="s">
        <v>121</v>
      </c>
      <c r="Z83" s="173"/>
      <c r="AA83" s="11"/>
      <c r="AB83" s="14" t="s">
        <v>23</v>
      </c>
      <c r="AC83" s="24"/>
      <c r="AD83" s="73" t="s">
        <v>0</v>
      </c>
      <c r="AE83" s="73" t="s">
        <v>15</v>
      </c>
      <c r="AF83" s="73" t="s">
        <v>14</v>
      </c>
      <c r="AG83" s="73" t="s">
        <v>14</v>
      </c>
      <c r="AH83" s="73"/>
      <c r="AI83" s="5"/>
      <c r="AJ83" s="11"/>
      <c r="AK83" s="14" t="s">
        <v>23</v>
      </c>
      <c r="AL83" s="73" t="s">
        <v>14</v>
      </c>
      <c r="AM83" s="73"/>
      <c r="AN83" s="73"/>
      <c r="AO83" s="73" t="s">
        <v>0</v>
      </c>
      <c r="AP83" s="73" t="s">
        <v>15</v>
      </c>
      <c r="AQ83" s="73" t="s">
        <v>14</v>
      </c>
      <c r="AR83" s="5"/>
    </row>
    <row r="84" spans="10:44" x14ac:dyDescent="0.3">
      <c r="J84" s="14" t="s">
        <v>21</v>
      </c>
      <c r="K84" s="73" t="s">
        <v>0</v>
      </c>
      <c r="L84" s="73" t="s">
        <v>0</v>
      </c>
      <c r="M84" s="73" t="s">
        <v>0</v>
      </c>
      <c r="N84" s="73" t="s">
        <v>0</v>
      </c>
      <c r="O84" s="73" t="s">
        <v>0</v>
      </c>
      <c r="P84" s="73"/>
      <c r="Q84" s="5"/>
      <c r="R84" s="11"/>
      <c r="S84" s="14" t="s">
        <v>21</v>
      </c>
      <c r="T84" s="73" t="s">
        <v>0</v>
      </c>
      <c r="U84" s="73" t="s">
        <v>1</v>
      </c>
      <c r="V84" s="73" t="s">
        <v>15</v>
      </c>
      <c r="W84" s="73" t="s">
        <v>14</v>
      </c>
      <c r="X84" s="73"/>
      <c r="Y84" s="73"/>
      <c r="Z84" s="5" t="s">
        <v>121</v>
      </c>
      <c r="AA84" s="11"/>
      <c r="AB84" s="14" t="s">
        <v>21</v>
      </c>
      <c r="AC84" s="73" t="s">
        <v>0</v>
      </c>
      <c r="AD84" s="73" t="s">
        <v>0</v>
      </c>
      <c r="AE84" s="73" t="s">
        <v>0</v>
      </c>
      <c r="AF84" s="73" t="s">
        <v>0</v>
      </c>
      <c r="AG84" s="73" t="s">
        <v>0</v>
      </c>
      <c r="AH84" s="73"/>
      <c r="AI84" s="23"/>
      <c r="AJ84" s="11"/>
      <c r="AK84" s="14" t="s">
        <v>21</v>
      </c>
      <c r="AL84" s="73"/>
      <c r="AM84" s="73" t="s">
        <v>0</v>
      </c>
      <c r="AN84" s="73" t="s">
        <v>15</v>
      </c>
      <c r="AO84" s="73" t="s">
        <v>14</v>
      </c>
      <c r="AP84" s="73"/>
      <c r="AQ84" s="73"/>
      <c r="AR84" s="5" t="s">
        <v>0</v>
      </c>
    </row>
    <row r="85" spans="10:44" x14ac:dyDescent="0.3">
      <c r="J85" s="14" t="s">
        <v>97</v>
      </c>
      <c r="K85" s="73" t="s">
        <v>15</v>
      </c>
      <c r="L85" s="73" t="s">
        <v>15</v>
      </c>
      <c r="M85" s="73" t="s">
        <v>15</v>
      </c>
      <c r="N85" s="73" t="s">
        <v>15</v>
      </c>
      <c r="O85" s="73" t="s">
        <v>15</v>
      </c>
      <c r="P85" s="73"/>
      <c r="Q85" s="5"/>
      <c r="R85" s="11"/>
      <c r="S85" s="14" t="s">
        <v>97</v>
      </c>
      <c r="T85" s="73"/>
      <c r="U85" s="73" t="s">
        <v>0</v>
      </c>
      <c r="V85" s="73" t="s">
        <v>1</v>
      </c>
      <c r="W85" s="73" t="s">
        <v>15</v>
      </c>
      <c r="X85" s="73" t="s">
        <v>14</v>
      </c>
      <c r="Y85" s="73"/>
      <c r="Z85" s="5"/>
      <c r="AA85" s="11"/>
      <c r="AB85" s="14" t="s">
        <v>97</v>
      </c>
      <c r="AC85" s="73" t="s">
        <v>15</v>
      </c>
      <c r="AD85" s="73" t="s">
        <v>15</v>
      </c>
      <c r="AE85" s="73" t="s">
        <v>15</v>
      </c>
      <c r="AF85" s="73" t="s">
        <v>15</v>
      </c>
      <c r="AG85" s="73" t="s">
        <v>15</v>
      </c>
      <c r="AH85" s="73"/>
      <c r="AI85" s="23"/>
      <c r="AJ85" s="11"/>
      <c r="AK85" s="14" t="s">
        <v>97</v>
      </c>
      <c r="AL85" s="73" t="s">
        <v>15</v>
      </c>
      <c r="AM85" s="73" t="s">
        <v>14</v>
      </c>
      <c r="AN85" s="73"/>
      <c r="AO85" s="73"/>
      <c r="AP85" s="73" t="s">
        <v>0</v>
      </c>
      <c r="AQ85" s="73" t="s">
        <v>15</v>
      </c>
      <c r="AR85" s="5" t="s">
        <v>14</v>
      </c>
    </row>
    <row r="86" spans="10:44" x14ac:dyDescent="0.3">
      <c r="J86" s="14" t="s">
        <v>98</v>
      </c>
      <c r="K86" s="73" t="s">
        <v>1</v>
      </c>
      <c r="L86" s="73" t="s">
        <v>1</v>
      </c>
      <c r="M86" s="73" t="s">
        <v>1</v>
      </c>
      <c r="N86" s="73" t="s">
        <v>1</v>
      </c>
      <c r="O86" s="73" t="s">
        <v>1</v>
      </c>
      <c r="P86" s="73"/>
      <c r="Q86" s="5"/>
      <c r="R86" s="11"/>
      <c r="S86" s="14" t="s">
        <v>98</v>
      </c>
      <c r="T86" s="73" t="s">
        <v>0</v>
      </c>
      <c r="U86" s="73" t="s">
        <v>0</v>
      </c>
      <c r="V86" s="73" t="s">
        <v>0</v>
      </c>
      <c r="W86" s="73" t="s">
        <v>0</v>
      </c>
      <c r="X86" s="73" t="s">
        <v>0</v>
      </c>
      <c r="Y86" s="73"/>
      <c r="Z86" s="5"/>
      <c r="AA86" s="11"/>
      <c r="AB86" s="14" t="s">
        <v>98</v>
      </c>
      <c r="AC86" s="73" t="s">
        <v>1</v>
      </c>
      <c r="AD86" s="73" t="s">
        <v>1</v>
      </c>
      <c r="AE86" s="73" t="s">
        <v>1</v>
      </c>
      <c r="AF86" s="73" t="s">
        <v>1</v>
      </c>
      <c r="AG86" s="73" t="s">
        <v>1</v>
      </c>
      <c r="AH86" s="73"/>
      <c r="AI86" s="23"/>
      <c r="AJ86" s="11"/>
      <c r="AK86" s="14" t="s">
        <v>98</v>
      </c>
      <c r="AL86" s="73"/>
      <c r="AM86" s="73"/>
      <c r="AN86" s="73" t="s">
        <v>0</v>
      </c>
      <c r="AO86" s="73" t="s">
        <v>15</v>
      </c>
      <c r="AP86" s="73" t="s">
        <v>14</v>
      </c>
      <c r="AQ86" s="73"/>
      <c r="AR86" s="5"/>
    </row>
    <row r="87" spans="10:44" x14ac:dyDescent="0.3">
      <c r="J87" s="14" t="s">
        <v>53</v>
      </c>
      <c r="K87" s="73" t="s">
        <v>1</v>
      </c>
      <c r="L87" s="73" t="s">
        <v>1</v>
      </c>
      <c r="M87" s="73" t="s">
        <v>1</v>
      </c>
      <c r="N87" s="73" t="s">
        <v>1</v>
      </c>
      <c r="O87" s="73" t="s">
        <v>1</v>
      </c>
      <c r="P87" s="73"/>
      <c r="Q87" s="5"/>
      <c r="R87" s="11"/>
      <c r="S87" s="14" t="s">
        <v>53</v>
      </c>
      <c r="T87" s="73" t="s">
        <v>15</v>
      </c>
      <c r="U87" s="73" t="s">
        <v>15</v>
      </c>
      <c r="V87" s="73" t="s">
        <v>15</v>
      </c>
      <c r="W87" s="73" t="s">
        <v>15</v>
      </c>
      <c r="X87" s="73" t="s">
        <v>15</v>
      </c>
      <c r="Y87" s="73"/>
      <c r="Z87" s="5"/>
      <c r="AA87" s="11"/>
      <c r="AB87" s="14" t="s">
        <v>53</v>
      </c>
      <c r="AC87" s="73" t="s">
        <v>1</v>
      </c>
      <c r="AD87" s="73" t="s">
        <v>1</v>
      </c>
      <c r="AE87" s="73" t="s">
        <v>1</v>
      </c>
      <c r="AF87" s="73" t="s">
        <v>1</v>
      </c>
      <c r="AG87" s="73" t="s">
        <v>1</v>
      </c>
      <c r="AH87" s="73"/>
      <c r="AI87" s="23"/>
      <c r="AJ87" s="11"/>
      <c r="AK87" s="14" t="s">
        <v>53</v>
      </c>
      <c r="AL87" s="73" t="s">
        <v>0</v>
      </c>
      <c r="AM87" s="73" t="s">
        <v>15</v>
      </c>
      <c r="AN87" s="73" t="s">
        <v>14</v>
      </c>
      <c r="AO87" s="73"/>
      <c r="AP87" s="73"/>
      <c r="AQ87" s="73" t="s">
        <v>0</v>
      </c>
      <c r="AR87" s="5" t="s">
        <v>15</v>
      </c>
    </row>
    <row r="88" spans="10:44" x14ac:dyDescent="0.3">
      <c r="J88" s="151" t="s">
        <v>92</v>
      </c>
      <c r="K88" s="13" t="s">
        <v>143</v>
      </c>
      <c r="L88" s="13" t="s">
        <v>143</v>
      </c>
      <c r="M88" s="13" t="s">
        <v>143</v>
      </c>
      <c r="N88" s="13" t="s">
        <v>143</v>
      </c>
      <c r="O88" s="13" t="s">
        <v>143</v>
      </c>
      <c r="P88" s="111" t="s">
        <v>64</v>
      </c>
      <c r="Q88" s="112" t="s">
        <v>64</v>
      </c>
      <c r="R88" s="11"/>
      <c r="S88" s="151" t="s">
        <v>128</v>
      </c>
      <c r="T88" s="86" t="s">
        <v>147</v>
      </c>
      <c r="U88" s="86" t="s">
        <v>147</v>
      </c>
      <c r="V88" s="86" t="s">
        <v>147</v>
      </c>
      <c r="W88" s="86" t="s">
        <v>147</v>
      </c>
      <c r="X88" s="86" t="s">
        <v>147</v>
      </c>
      <c r="Y88" s="164" t="s">
        <v>130</v>
      </c>
      <c r="Z88" s="161" t="s">
        <v>129</v>
      </c>
      <c r="AA88" s="11"/>
      <c r="AB88" s="151" t="s">
        <v>92</v>
      </c>
      <c r="AC88" s="13" t="s">
        <v>150</v>
      </c>
      <c r="AD88" s="13" t="s">
        <v>149</v>
      </c>
      <c r="AE88" s="13" t="s">
        <v>149</v>
      </c>
      <c r="AF88" s="13" t="s">
        <v>149</v>
      </c>
      <c r="AG88" s="13" t="s">
        <v>149</v>
      </c>
      <c r="AH88" s="111" t="s">
        <v>103</v>
      </c>
      <c r="AI88" s="112" t="s">
        <v>103</v>
      </c>
      <c r="AJ88" s="11"/>
      <c r="AK88" s="91" t="s">
        <v>24</v>
      </c>
      <c r="AL88" s="89" t="s">
        <v>33</v>
      </c>
      <c r="AM88" s="89" t="s">
        <v>33</v>
      </c>
      <c r="AN88" s="89" t="s">
        <v>33</v>
      </c>
      <c r="AO88" s="89" t="s">
        <v>33</v>
      </c>
      <c r="AP88" s="89" t="s">
        <v>33</v>
      </c>
      <c r="AQ88" s="89" t="s">
        <v>33</v>
      </c>
      <c r="AR88" s="90" t="s">
        <v>33</v>
      </c>
    </row>
    <row r="89" spans="10:44" x14ac:dyDescent="0.3">
      <c r="J89" s="163" t="s">
        <v>146</v>
      </c>
      <c r="S89" s="163" t="s">
        <v>148</v>
      </c>
      <c r="AB89" s="163" t="s">
        <v>146</v>
      </c>
    </row>
    <row r="90" spans="10:44" x14ac:dyDescent="0.3">
      <c r="J90" s="404" t="s">
        <v>333</v>
      </c>
      <c r="S90" s="404" t="s">
        <v>333</v>
      </c>
      <c r="AB90" s="404" t="s">
        <v>333</v>
      </c>
    </row>
    <row r="92" spans="10:44" x14ac:dyDescent="0.3">
      <c r="J92" s="22" t="s">
        <v>153</v>
      </c>
      <c r="K92" s="21"/>
      <c r="L92" s="20"/>
      <c r="M92" s="17"/>
      <c r="N92" s="19"/>
      <c r="O92" s="17"/>
      <c r="P92" s="18"/>
      <c r="Q92" s="17"/>
      <c r="R92" s="11"/>
      <c r="S92" s="22" t="s">
        <v>153</v>
      </c>
      <c r="T92" s="21"/>
      <c r="U92" s="20"/>
      <c r="V92" s="17"/>
      <c r="W92" s="19"/>
      <c r="X92" s="17"/>
      <c r="Y92" s="18"/>
      <c r="Z92" s="17"/>
      <c r="AA92" s="11"/>
      <c r="AB92" s="22" t="s">
        <v>153</v>
      </c>
      <c r="AC92" s="109" t="s">
        <v>91</v>
      </c>
      <c r="AD92" s="20"/>
      <c r="AE92" s="17"/>
      <c r="AF92" s="19"/>
      <c r="AG92" s="17"/>
      <c r="AH92" s="18"/>
      <c r="AI92" s="17"/>
      <c r="AJ92" s="11"/>
      <c r="AK92" s="22" t="s">
        <v>153</v>
      </c>
      <c r="AL92" s="109" t="s">
        <v>91</v>
      </c>
      <c r="AM92" s="110" t="s">
        <v>154</v>
      </c>
      <c r="AN92" s="17"/>
      <c r="AO92" s="19"/>
      <c r="AP92" s="17"/>
      <c r="AQ92" s="18"/>
      <c r="AR92" s="17"/>
    </row>
    <row r="93" spans="10:44" x14ac:dyDescent="0.3">
      <c r="J93" s="153" t="s">
        <v>32</v>
      </c>
      <c r="K93" s="74" t="s">
        <v>7</v>
      </c>
      <c r="L93" s="74" t="s">
        <v>6</v>
      </c>
      <c r="M93" s="74" t="s">
        <v>5</v>
      </c>
      <c r="N93" s="74" t="s">
        <v>4</v>
      </c>
      <c r="O93" s="74" t="s">
        <v>3</v>
      </c>
      <c r="P93" s="178" t="s">
        <v>2</v>
      </c>
      <c r="Q93" s="174" t="s">
        <v>8</v>
      </c>
      <c r="R93" s="11"/>
      <c r="S93" s="153" t="s">
        <v>32</v>
      </c>
      <c r="T93" s="15" t="s">
        <v>7</v>
      </c>
      <c r="U93" s="15" t="s">
        <v>6</v>
      </c>
      <c r="V93" s="15" t="s">
        <v>5</v>
      </c>
      <c r="W93" s="15" t="s">
        <v>4</v>
      </c>
      <c r="X93" s="15" t="s">
        <v>3</v>
      </c>
      <c r="Y93" s="179" t="s">
        <v>2</v>
      </c>
      <c r="Z93" s="180" t="s">
        <v>8</v>
      </c>
      <c r="AA93" s="11"/>
      <c r="AB93" s="153" t="s">
        <v>32</v>
      </c>
      <c r="AC93" s="169" t="s">
        <v>7</v>
      </c>
      <c r="AD93" s="66" t="s">
        <v>6</v>
      </c>
      <c r="AE93" s="66" t="s">
        <v>5</v>
      </c>
      <c r="AF93" s="66" t="s">
        <v>4</v>
      </c>
      <c r="AG93" s="66" t="s">
        <v>3</v>
      </c>
      <c r="AH93" s="170" t="s">
        <v>2</v>
      </c>
      <c r="AI93" s="171" t="s">
        <v>204</v>
      </c>
      <c r="AJ93" s="11"/>
      <c r="AK93" s="16" t="s">
        <v>32</v>
      </c>
      <c r="AL93" s="169" t="s">
        <v>7</v>
      </c>
      <c r="AM93" s="66" t="s">
        <v>6</v>
      </c>
      <c r="AN93" s="66" t="s">
        <v>5</v>
      </c>
      <c r="AO93" s="66" t="s">
        <v>4</v>
      </c>
      <c r="AP93" s="66" t="s">
        <v>3</v>
      </c>
      <c r="AQ93" s="170" t="s">
        <v>2</v>
      </c>
      <c r="AR93" s="171" t="s">
        <v>204</v>
      </c>
    </row>
    <row r="94" spans="10:44" x14ac:dyDescent="0.3">
      <c r="J94" s="14" t="s">
        <v>12</v>
      </c>
      <c r="K94" s="42" t="s">
        <v>0</v>
      </c>
      <c r="L94" s="42" t="s">
        <v>1</v>
      </c>
      <c r="M94" s="42" t="s">
        <v>15</v>
      </c>
      <c r="N94" s="42" t="s">
        <v>14</v>
      </c>
      <c r="O94" s="42"/>
      <c r="P94" s="42"/>
      <c r="Q94" s="175" t="s">
        <v>207</v>
      </c>
      <c r="R94" s="11"/>
      <c r="S94" s="14" t="s">
        <v>12</v>
      </c>
      <c r="T94" s="73" t="s">
        <v>121</v>
      </c>
      <c r="U94" s="73"/>
      <c r="V94" s="73" t="s">
        <v>0</v>
      </c>
      <c r="W94" s="73" t="s">
        <v>1</v>
      </c>
      <c r="X94" s="73" t="s">
        <v>15</v>
      </c>
      <c r="Y94" s="73" t="s">
        <v>14</v>
      </c>
      <c r="Z94" s="5"/>
      <c r="AA94" s="11"/>
      <c r="AB94" s="14" t="s">
        <v>12</v>
      </c>
      <c r="AC94" s="73" t="s">
        <v>0</v>
      </c>
      <c r="AD94" s="73" t="s">
        <v>15</v>
      </c>
      <c r="AE94" s="73" t="s">
        <v>14</v>
      </c>
      <c r="AF94" s="73" t="s">
        <v>14</v>
      </c>
      <c r="AG94" s="73"/>
      <c r="AH94" s="73"/>
      <c r="AI94" s="5" t="s">
        <v>0</v>
      </c>
      <c r="AJ94" s="11"/>
      <c r="AK94" s="14" t="s">
        <v>12</v>
      </c>
      <c r="AL94" s="73" t="s">
        <v>0</v>
      </c>
      <c r="AM94" s="73" t="s">
        <v>15</v>
      </c>
      <c r="AN94" s="73" t="s">
        <v>14</v>
      </c>
      <c r="AO94" s="73"/>
      <c r="AP94" s="73"/>
      <c r="AQ94" s="73" t="s">
        <v>0</v>
      </c>
      <c r="AR94" s="5" t="s">
        <v>15</v>
      </c>
    </row>
    <row r="95" spans="10:44" x14ac:dyDescent="0.3">
      <c r="J95" s="14" t="s">
        <v>11</v>
      </c>
      <c r="K95" s="42" t="s">
        <v>208</v>
      </c>
      <c r="L95" s="42" t="s">
        <v>209</v>
      </c>
      <c r="M95" s="42" t="s">
        <v>205</v>
      </c>
      <c r="N95" s="42"/>
      <c r="O95" s="42"/>
      <c r="P95" s="42" t="s">
        <v>207</v>
      </c>
      <c r="Q95" s="67" t="s">
        <v>206</v>
      </c>
      <c r="R95" s="11"/>
      <c r="S95" s="14" t="s">
        <v>11</v>
      </c>
      <c r="T95" s="73"/>
      <c r="U95" s="73" t="s">
        <v>121</v>
      </c>
      <c r="V95" s="73"/>
      <c r="W95" s="73" t="s">
        <v>0</v>
      </c>
      <c r="X95" s="73" t="s">
        <v>1</v>
      </c>
      <c r="Y95" s="73" t="s">
        <v>15</v>
      </c>
      <c r="Z95" s="5" t="s">
        <v>14</v>
      </c>
      <c r="AA95" s="11"/>
      <c r="AB95" s="14" t="s">
        <v>11</v>
      </c>
      <c r="AC95" s="73" t="s">
        <v>15</v>
      </c>
      <c r="AD95" s="73" t="s">
        <v>14</v>
      </c>
      <c r="AE95" s="73" t="s">
        <v>14</v>
      </c>
      <c r="AF95" s="73"/>
      <c r="AG95" s="73"/>
      <c r="AH95" s="73" t="s">
        <v>0</v>
      </c>
      <c r="AI95" s="5" t="s">
        <v>15</v>
      </c>
      <c r="AJ95" s="11"/>
      <c r="AK95" s="14" t="s">
        <v>11</v>
      </c>
      <c r="AL95" s="73" t="s">
        <v>14</v>
      </c>
      <c r="AM95" s="73"/>
      <c r="AN95" s="73"/>
      <c r="AO95" s="73" t="s">
        <v>0</v>
      </c>
      <c r="AP95" s="73" t="s">
        <v>15</v>
      </c>
      <c r="AQ95" s="73" t="s">
        <v>14</v>
      </c>
      <c r="AR95" s="5"/>
    </row>
    <row r="96" spans="10:44" x14ac:dyDescent="0.3">
      <c r="J96" s="14" t="s">
        <v>10</v>
      </c>
      <c r="K96" s="42" t="s">
        <v>209</v>
      </c>
      <c r="L96" s="42" t="s">
        <v>205</v>
      </c>
      <c r="M96" s="42"/>
      <c r="N96" s="42"/>
      <c r="O96" s="42" t="s">
        <v>207</v>
      </c>
      <c r="P96" s="42" t="s">
        <v>206</v>
      </c>
      <c r="Q96" s="67" t="s">
        <v>209</v>
      </c>
      <c r="R96" s="11"/>
      <c r="S96" s="14" t="s">
        <v>10</v>
      </c>
      <c r="T96" s="73"/>
      <c r="U96" s="73"/>
      <c r="V96" s="73" t="s">
        <v>121</v>
      </c>
      <c r="W96" s="73"/>
      <c r="X96" s="73" t="s">
        <v>0</v>
      </c>
      <c r="Y96" s="73" t="s">
        <v>1</v>
      </c>
      <c r="Z96" s="5" t="s">
        <v>15</v>
      </c>
      <c r="AA96" s="11"/>
      <c r="AB96" s="14" t="s">
        <v>10</v>
      </c>
      <c r="AC96" s="73" t="s">
        <v>14</v>
      </c>
      <c r="AD96" s="73" t="s">
        <v>14</v>
      </c>
      <c r="AE96" s="73"/>
      <c r="AF96" s="73"/>
      <c r="AG96" s="73" t="s">
        <v>0</v>
      </c>
      <c r="AH96" s="73" t="s">
        <v>15</v>
      </c>
      <c r="AI96" s="23" t="s">
        <v>14</v>
      </c>
      <c r="AJ96" s="11"/>
      <c r="AK96" s="14" t="s">
        <v>10</v>
      </c>
      <c r="AL96" s="73"/>
      <c r="AM96" s="73" t="s">
        <v>0</v>
      </c>
      <c r="AN96" s="73" t="s">
        <v>15</v>
      </c>
      <c r="AO96" s="73" t="s">
        <v>14</v>
      </c>
      <c r="AP96" s="73"/>
      <c r="AQ96" s="73"/>
      <c r="AR96" s="5" t="s">
        <v>0</v>
      </c>
    </row>
    <row r="97" spans="10:44" x14ac:dyDescent="0.3">
      <c r="J97" s="14" t="s">
        <v>16</v>
      </c>
      <c r="K97" s="42" t="s">
        <v>205</v>
      </c>
      <c r="L97" s="42"/>
      <c r="M97" s="42"/>
      <c r="N97" s="42" t="s">
        <v>0</v>
      </c>
      <c r="O97" s="42" t="s">
        <v>1</v>
      </c>
      <c r="P97" s="42" t="s">
        <v>15</v>
      </c>
      <c r="Q97" s="67" t="s">
        <v>14</v>
      </c>
      <c r="R97" s="11"/>
      <c r="S97" s="14" t="s">
        <v>16</v>
      </c>
      <c r="T97" s="73" t="s">
        <v>14</v>
      </c>
      <c r="U97" s="73"/>
      <c r="V97" s="73"/>
      <c r="W97" s="73" t="s">
        <v>121</v>
      </c>
      <c r="X97" s="73"/>
      <c r="Y97" s="73" t="s">
        <v>0</v>
      </c>
      <c r="Z97" s="5" t="s">
        <v>1</v>
      </c>
      <c r="AA97" s="11"/>
      <c r="AB97" s="14" t="s">
        <v>16</v>
      </c>
      <c r="AC97" s="24" t="s">
        <v>14</v>
      </c>
      <c r="AD97" s="73"/>
      <c r="AE97" s="73"/>
      <c r="AF97" s="73" t="s">
        <v>0</v>
      </c>
      <c r="AG97" s="73" t="s">
        <v>15</v>
      </c>
      <c r="AH97" s="73" t="s">
        <v>14</v>
      </c>
      <c r="AI97" s="5" t="s">
        <v>14</v>
      </c>
      <c r="AJ97" s="11"/>
      <c r="AK97" s="14" t="s">
        <v>16</v>
      </c>
      <c r="AL97" s="73" t="s">
        <v>15</v>
      </c>
      <c r="AM97" s="73" t="s">
        <v>14</v>
      </c>
      <c r="AN97" s="73"/>
      <c r="AO97" s="73"/>
      <c r="AP97" s="73" t="s">
        <v>0</v>
      </c>
      <c r="AQ97" s="73" t="s">
        <v>15</v>
      </c>
      <c r="AR97" s="5" t="s">
        <v>14</v>
      </c>
    </row>
    <row r="98" spans="10:44" x14ac:dyDescent="0.3">
      <c r="J98" s="14" t="s">
        <v>20</v>
      </c>
      <c r="K98" s="42"/>
      <c r="L98" s="42"/>
      <c r="M98" s="42" t="s">
        <v>0</v>
      </c>
      <c r="N98" s="42" t="s">
        <v>1</v>
      </c>
      <c r="O98" s="42" t="s">
        <v>15</v>
      </c>
      <c r="P98" s="42" t="s">
        <v>14</v>
      </c>
      <c r="Q98" s="67"/>
      <c r="R98" s="11"/>
      <c r="S98" s="14" t="s">
        <v>20</v>
      </c>
      <c r="T98" s="73" t="s">
        <v>15</v>
      </c>
      <c r="U98" s="73" t="s">
        <v>14</v>
      </c>
      <c r="V98" s="73"/>
      <c r="W98" s="73"/>
      <c r="X98" s="73" t="s">
        <v>121</v>
      </c>
      <c r="Y98" s="73"/>
      <c r="Z98" s="5" t="s">
        <v>0</v>
      </c>
      <c r="AA98" s="11"/>
      <c r="AB98" s="14" t="s">
        <v>20</v>
      </c>
      <c r="AC98" s="25"/>
      <c r="AD98" s="73"/>
      <c r="AE98" s="73" t="s">
        <v>0</v>
      </c>
      <c r="AF98" s="73" t="s">
        <v>15</v>
      </c>
      <c r="AG98" s="73" t="s">
        <v>14</v>
      </c>
      <c r="AH98" s="73" t="s">
        <v>14</v>
      </c>
      <c r="AI98" s="5"/>
      <c r="AJ98" s="11"/>
      <c r="AK98" s="14" t="s">
        <v>20</v>
      </c>
      <c r="AL98" s="73"/>
      <c r="AM98" s="73"/>
      <c r="AN98" s="73" t="s">
        <v>0</v>
      </c>
      <c r="AO98" s="73" t="s">
        <v>15</v>
      </c>
      <c r="AP98" s="73" t="s">
        <v>14</v>
      </c>
      <c r="AQ98" s="73"/>
      <c r="AR98" s="5"/>
    </row>
    <row r="99" spans="10:44" x14ac:dyDescent="0.3">
      <c r="J99" s="14" t="s">
        <v>23</v>
      </c>
      <c r="K99" s="42"/>
      <c r="L99" s="42" t="s">
        <v>0</v>
      </c>
      <c r="M99" s="42" t="s">
        <v>1</v>
      </c>
      <c r="N99" s="42" t="s">
        <v>15</v>
      </c>
      <c r="O99" s="42" t="s">
        <v>14</v>
      </c>
      <c r="P99" s="42"/>
      <c r="Q99" s="175"/>
      <c r="R99" s="11"/>
      <c r="S99" s="14" t="s">
        <v>23</v>
      </c>
      <c r="T99" s="73" t="s">
        <v>1</v>
      </c>
      <c r="U99" s="73" t="s">
        <v>15</v>
      </c>
      <c r="V99" s="73" t="s">
        <v>14</v>
      </c>
      <c r="W99" s="73"/>
      <c r="X99" s="73"/>
      <c r="Y99" s="73" t="s">
        <v>121</v>
      </c>
      <c r="Z99" s="173"/>
      <c r="AA99" s="11"/>
      <c r="AB99" s="14" t="s">
        <v>23</v>
      </c>
      <c r="AC99" s="24"/>
      <c r="AD99" s="73" t="s">
        <v>0</v>
      </c>
      <c r="AE99" s="73" t="s">
        <v>15</v>
      </c>
      <c r="AF99" s="73" t="s">
        <v>14</v>
      </c>
      <c r="AG99" s="73" t="s">
        <v>14</v>
      </c>
      <c r="AH99" s="73"/>
      <c r="AI99" s="5"/>
      <c r="AJ99" s="11"/>
      <c r="AK99" s="14" t="s">
        <v>23</v>
      </c>
      <c r="AL99" s="73" t="s">
        <v>0</v>
      </c>
      <c r="AM99" s="73" t="s">
        <v>15</v>
      </c>
      <c r="AN99" s="73" t="s">
        <v>14</v>
      </c>
      <c r="AO99" s="73"/>
      <c r="AP99" s="73"/>
      <c r="AQ99" s="73" t="s">
        <v>0</v>
      </c>
      <c r="AR99" s="5" t="s">
        <v>15</v>
      </c>
    </row>
    <row r="100" spans="10:44" x14ac:dyDescent="0.3">
      <c r="J100" s="14" t="s">
        <v>21</v>
      </c>
      <c r="K100" s="73" t="s">
        <v>0</v>
      </c>
      <c r="L100" s="73" t="s">
        <v>0</v>
      </c>
      <c r="M100" s="73" t="s">
        <v>0</v>
      </c>
      <c r="N100" s="73" t="s">
        <v>0</v>
      </c>
      <c r="O100" s="73" t="s">
        <v>0</v>
      </c>
      <c r="P100" s="73"/>
      <c r="Q100" s="5"/>
      <c r="R100" s="11"/>
      <c r="S100" s="14" t="s">
        <v>21</v>
      </c>
      <c r="T100" s="73" t="s">
        <v>0</v>
      </c>
      <c r="U100" s="73" t="s">
        <v>1</v>
      </c>
      <c r="V100" s="73" t="s">
        <v>15</v>
      </c>
      <c r="W100" s="73" t="s">
        <v>14</v>
      </c>
      <c r="X100" s="73"/>
      <c r="Y100" s="73"/>
      <c r="Z100" s="5" t="s">
        <v>121</v>
      </c>
      <c r="AA100" s="11"/>
      <c r="AB100" s="14" t="s">
        <v>21</v>
      </c>
      <c r="AC100" s="73" t="s">
        <v>0</v>
      </c>
      <c r="AD100" s="73" t="s">
        <v>0</v>
      </c>
      <c r="AE100" s="73" t="s">
        <v>0</v>
      </c>
      <c r="AF100" s="73" t="s">
        <v>0</v>
      </c>
      <c r="AG100" s="73" t="s">
        <v>0</v>
      </c>
      <c r="AH100" s="73"/>
      <c r="AI100" s="23"/>
      <c r="AJ100" s="11"/>
      <c r="AK100" s="14" t="s">
        <v>21</v>
      </c>
      <c r="AL100" s="73" t="s">
        <v>14</v>
      </c>
      <c r="AM100" s="73"/>
      <c r="AN100" s="73"/>
      <c r="AO100" s="73" t="s">
        <v>0</v>
      </c>
      <c r="AP100" s="73" t="s">
        <v>15</v>
      </c>
      <c r="AQ100" s="73" t="s">
        <v>14</v>
      </c>
      <c r="AR100" s="5"/>
    </row>
    <row r="101" spans="10:44" x14ac:dyDescent="0.3">
      <c r="J101" s="14" t="s">
        <v>97</v>
      </c>
      <c r="K101" s="73" t="s">
        <v>15</v>
      </c>
      <c r="L101" s="73" t="s">
        <v>15</v>
      </c>
      <c r="M101" s="73" t="s">
        <v>15</v>
      </c>
      <c r="N101" s="73" t="s">
        <v>15</v>
      </c>
      <c r="O101" s="73" t="s">
        <v>15</v>
      </c>
      <c r="P101" s="73"/>
      <c r="Q101" s="5"/>
      <c r="R101" s="11"/>
      <c r="S101" s="14" t="s">
        <v>97</v>
      </c>
      <c r="T101" s="73"/>
      <c r="U101" s="73" t="s">
        <v>0</v>
      </c>
      <c r="V101" s="73" t="s">
        <v>1</v>
      </c>
      <c r="W101" s="73" t="s">
        <v>15</v>
      </c>
      <c r="X101" s="73" t="s">
        <v>14</v>
      </c>
      <c r="Y101" s="73"/>
      <c r="Z101" s="5"/>
      <c r="AA101" s="11"/>
      <c r="AB101" s="14" t="s">
        <v>97</v>
      </c>
      <c r="AC101" s="73" t="s">
        <v>15</v>
      </c>
      <c r="AD101" s="73" t="s">
        <v>15</v>
      </c>
      <c r="AE101" s="73" t="s">
        <v>15</v>
      </c>
      <c r="AF101" s="73" t="s">
        <v>15</v>
      </c>
      <c r="AG101" s="73" t="s">
        <v>15</v>
      </c>
      <c r="AH101" s="73"/>
      <c r="AI101" s="23"/>
      <c r="AJ101" s="11"/>
      <c r="AK101" s="14" t="s">
        <v>97</v>
      </c>
      <c r="AL101" s="73"/>
      <c r="AM101" s="73" t="s">
        <v>0</v>
      </c>
      <c r="AN101" s="73" t="s">
        <v>15</v>
      </c>
      <c r="AO101" s="73" t="s">
        <v>14</v>
      </c>
      <c r="AP101" s="73"/>
      <c r="AQ101" s="73"/>
      <c r="AR101" s="5" t="s">
        <v>0</v>
      </c>
    </row>
    <row r="102" spans="10:44" x14ac:dyDescent="0.3">
      <c r="J102" s="14" t="s">
        <v>98</v>
      </c>
      <c r="K102" s="73" t="s">
        <v>1</v>
      </c>
      <c r="L102" s="73" t="s">
        <v>1</v>
      </c>
      <c r="M102" s="73" t="s">
        <v>1</v>
      </c>
      <c r="N102" s="73" t="s">
        <v>1</v>
      </c>
      <c r="O102" s="73" t="s">
        <v>1</v>
      </c>
      <c r="P102" s="73"/>
      <c r="Q102" s="5"/>
      <c r="R102" s="11"/>
      <c r="S102" s="14" t="s">
        <v>98</v>
      </c>
      <c r="T102" s="73" t="s">
        <v>0</v>
      </c>
      <c r="U102" s="73" t="s">
        <v>0</v>
      </c>
      <c r="V102" s="73" t="s">
        <v>0</v>
      </c>
      <c r="W102" s="73" t="s">
        <v>0</v>
      </c>
      <c r="X102" s="73" t="s">
        <v>0</v>
      </c>
      <c r="Y102" s="73"/>
      <c r="Z102" s="5"/>
      <c r="AA102" s="11"/>
      <c r="AB102" s="14" t="s">
        <v>98</v>
      </c>
      <c r="AC102" s="73" t="s">
        <v>1</v>
      </c>
      <c r="AD102" s="73" t="s">
        <v>1</v>
      </c>
      <c r="AE102" s="73" t="s">
        <v>1</v>
      </c>
      <c r="AF102" s="73" t="s">
        <v>1</v>
      </c>
      <c r="AG102" s="73" t="s">
        <v>1</v>
      </c>
      <c r="AH102" s="73"/>
      <c r="AI102" s="23"/>
      <c r="AJ102" s="11"/>
      <c r="AK102" s="14" t="s">
        <v>98</v>
      </c>
      <c r="AL102" s="73" t="s">
        <v>15</v>
      </c>
      <c r="AM102" s="73" t="s">
        <v>14</v>
      </c>
      <c r="AN102" s="73"/>
      <c r="AO102" s="73"/>
      <c r="AP102" s="73" t="s">
        <v>0</v>
      </c>
      <c r="AQ102" s="73" t="s">
        <v>15</v>
      </c>
      <c r="AR102" s="5" t="s">
        <v>14</v>
      </c>
    </row>
    <row r="103" spans="10:44" x14ac:dyDescent="0.3">
      <c r="J103" s="14" t="s">
        <v>53</v>
      </c>
      <c r="K103" s="73" t="s">
        <v>1</v>
      </c>
      <c r="L103" s="73" t="s">
        <v>1</v>
      </c>
      <c r="M103" s="73" t="s">
        <v>1</v>
      </c>
      <c r="N103" s="73" t="s">
        <v>1</v>
      </c>
      <c r="O103" s="73" t="s">
        <v>1</v>
      </c>
      <c r="P103" s="73"/>
      <c r="Q103" s="5"/>
      <c r="R103" s="11"/>
      <c r="S103" s="14" t="s">
        <v>53</v>
      </c>
      <c r="T103" s="73" t="s">
        <v>1</v>
      </c>
      <c r="U103" s="73" t="s">
        <v>1</v>
      </c>
      <c r="V103" s="73" t="s">
        <v>1</v>
      </c>
      <c r="W103" s="73" t="s">
        <v>1</v>
      </c>
      <c r="X103" s="73" t="s">
        <v>1</v>
      </c>
      <c r="Y103" s="73"/>
      <c r="Z103" s="5"/>
      <c r="AA103" s="11"/>
      <c r="AB103" s="14" t="s">
        <v>53</v>
      </c>
      <c r="AC103" s="73" t="s">
        <v>1</v>
      </c>
      <c r="AD103" s="73" t="s">
        <v>1</v>
      </c>
      <c r="AE103" s="73" t="s">
        <v>1</v>
      </c>
      <c r="AF103" s="73" t="s">
        <v>1</v>
      </c>
      <c r="AG103" s="73" t="s">
        <v>1</v>
      </c>
      <c r="AH103" s="73"/>
      <c r="AI103" s="23"/>
      <c r="AJ103" s="11"/>
      <c r="AK103" s="14" t="s">
        <v>53</v>
      </c>
      <c r="AL103" s="73"/>
      <c r="AM103" s="73"/>
      <c r="AN103" s="73" t="s">
        <v>0</v>
      </c>
      <c r="AO103" s="73" t="s">
        <v>15</v>
      </c>
      <c r="AP103" s="73" t="s">
        <v>14</v>
      </c>
      <c r="AQ103" s="73"/>
      <c r="AR103" s="5"/>
    </row>
    <row r="104" spans="10:44" x14ac:dyDescent="0.3">
      <c r="J104" s="14" t="s">
        <v>54</v>
      </c>
      <c r="K104" s="73" t="s">
        <v>1</v>
      </c>
      <c r="L104" s="73" t="s">
        <v>1</v>
      </c>
      <c r="M104" s="73" t="s">
        <v>1</v>
      </c>
      <c r="N104" s="73" t="s">
        <v>1</v>
      </c>
      <c r="O104" s="73" t="s">
        <v>1</v>
      </c>
      <c r="P104" s="73"/>
      <c r="Q104" s="5"/>
      <c r="R104" s="11"/>
      <c r="S104" s="14" t="s">
        <v>54</v>
      </c>
      <c r="T104" s="73" t="s">
        <v>15</v>
      </c>
      <c r="U104" s="73" t="s">
        <v>15</v>
      </c>
      <c r="V104" s="73" t="s">
        <v>15</v>
      </c>
      <c r="W104" s="73" t="s">
        <v>15</v>
      </c>
      <c r="X104" s="73" t="s">
        <v>15</v>
      </c>
      <c r="Y104" s="73"/>
      <c r="Z104" s="5"/>
      <c r="AA104" s="11"/>
      <c r="AB104" s="14" t="s">
        <v>54</v>
      </c>
      <c r="AC104" s="73" t="s">
        <v>1</v>
      </c>
      <c r="AD104" s="73" t="s">
        <v>1</v>
      </c>
      <c r="AE104" s="73" t="s">
        <v>1</v>
      </c>
      <c r="AF104" s="73" t="s">
        <v>1</v>
      </c>
      <c r="AG104" s="73" t="s">
        <v>1</v>
      </c>
      <c r="AH104" s="73"/>
      <c r="AI104" s="23"/>
      <c r="AJ104" s="11"/>
      <c r="AK104" s="14" t="s">
        <v>54</v>
      </c>
      <c r="AL104" s="73" t="s">
        <v>1</v>
      </c>
      <c r="AM104" s="73" t="s">
        <v>1</v>
      </c>
      <c r="AN104" s="73" t="s">
        <v>1</v>
      </c>
      <c r="AO104" s="73" t="s">
        <v>1</v>
      </c>
      <c r="AP104" s="73" t="s">
        <v>1</v>
      </c>
      <c r="AQ104" s="73"/>
      <c r="AR104" s="5"/>
    </row>
    <row r="105" spans="10:44" x14ac:dyDescent="0.3">
      <c r="J105" s="151" t="s">
        <v>92</v>
      </c>
      <c r="K105" s="13" t="s">
        <v>158</v>
      </c>
      <c r="L105" s="13" t="s">
        <v>158</v>
      </c>
      <c r="M105" s="13" t="s">
        <v>158</v>
      </c>
      <c r="N105" s="13" t="s">
        <v>158</v>
      </c>
      <c r="O105" s="13" t="s">
        <v>158</v>
      </c>
      <c r="P105" s="111" t="s">
        <v>64</v>
      </c>
      <c r="Q105" s="112" t="s">
        <v>64</v>
      </c>
      <c r="R105" s="11"/>
      <c r="S105" s="151" t="s">
        <v>128</v>
      </c>
      <c r="T105" s="86" t="s">
        <v>156</v>
      </c>
      <c r="U105" s="86" t="s">
        <v>156</v>
      </c>
      <c r="V105" s="86" t="s">
        <v>156</v>
      </c>
      <c r="W105" s="86" t="s">
        <v>156</v>
      </c>
      <c r="X105" s="86" t="s">
        <v>156</v>
      </c>
      <c r="Y105" s="164" t="s">
        <v>130</v>
      </c>
      <c r="Z105" s="161" t="s">
        <v>129</v>
      </c>
      <c r="AA105" s="11"/>
      <c r="AB105" s="151" t="s">
        <v>92</v>
      </c>
      <c r="AC105" s="13" t="s">
        <v>155</v>
      </c>
      <c r="AD105" s="13" t="s">
        <v>155</v>
      </c>
      <c r="AE105" s="13" t="s">
        <v>155</v>
      </c>
      <c r="AF105" s="13" t="s">
        <v>155</v>
      </c>
      <c r="AG105" s="13" t="s">
        <v>155</v>
      </c>
      <c r="AH105" s="111" t="s">
        <v>103</v>
      </c>
      <c r="AI105" s="112" t="s">
        <v>103</v>
      </c>
      <c r="AJ105" s="11"/>
      <c r="AK105" s="151" t="s">
        <v>92</v>
      </c>
      <c r="AL105" s="13" t="s">
        <v>139</v>
      </c>
      <c r="AM105" s="13" t="s">
        <v>139</v>
      </c>
      <c r="AN105" s="13" t="s">
        <v>139</v>
      </c>
      <c r="AO105" s="13" t="s">
        <v>139</v>
      </c>
      <c r="AP105" s="13" t="s">
        <v>139</v>
      </c>
      <c r="AQ105" s="111" t="s">
        <v>211</v>
      </c>
      <c r="AR105" s="112" t="s">
        <v>137</v>
      </c>
    </row>
    <row r="106" spans="10:44" x14ac:dyDescent="0.3">
      <c r="J106" s="163" t="s">
        <v>159</v>
      </c>
      <c r="S106" s="163" t="s">
        <v>165</v>
      </c>
      <c r="AB106" s="163" t="s">
        <v>157</v>
      </c>
    </row>
    <row r="107" spans="10:44" x14ac:dyDescent="0.3">
      <c r="J107" s="404" t="s">
        <v>333</v>
      </c>
      <c r="S107" s="404" t="s">
        <v>333</v>
      </c>
      <c r="AB107" s="404" t="s">
        <v>333</v>
      </c>
    </row>
    <row r="109" spans="10:44" x14ac:dyDescent="0.3">
      <c r="J109" s="22" t="s">
        <v>160</v>
      </c>
      <c r="K109" s="21"/>
      <c r="L109" s="20"/>
      <c r="M109" s="17"/>
      <c r="N109" s="19"/>
      <c r="O109" s="17"/>
      <c r="P109" s="18"/>
      <c r="Q109" s="17"/>
      <c r="R109" s="11"/>
      <c r="S109" s="22" t="s">
        <v>160</v>
      </c>
      <c r="T109" s="21"/>
      <c r="U109" s="20"/>
      <c r="V109" s="17"/>
      <c r="W109" s="19"/>
      <c r="X109" s="17"/>
      <c r="Y109" s="18"/>
      <c r="Z109" s="17"/>
      <c r="AA109" s="11"/>
      <c r="AB109" s="22" t="s">
        <v>160</v>
      </c>
      <c r="AC109" s="109" t="s">
        <v>91</v>
      </c>
      <c r="AD109" s="20"/>
      <c r="AE109" s="17"/>
      <c r="AF109" s="19"/>
      <c r="AG109" s="17"/>
      <c r="AH109" s="18"/>
      <c r="AI109" s="17"/>
      <c r="AJ109" s="11"/>
      <c r="AK109" s="22" t="s">
        <v>160</v>
      </c>
      <c r="AL109" s="109" t="s">
        <v>91</v>
      </c>
      <c r="AM109" s="110" t="s">
        <v>167</v>
      </c>
      <c r="AN109" s="17"/>
      <c r="AO109" s="19"/>
      <c r="AP109" s="17"/>
      <c r="AQ109" s="18"/>
      <c r="AR109" s="17"/>
    </row>
    <row r="110" spans="10:44" x14ac:dyDescent="0.3">
      <c r="J110" s="153" t="s">
        <v>32</v>
      </c>
      <c r="K110" s="74" t="s">
        <v>7</v>
      </c>
      <c r="L110" s="74" t="s">
        <v>6</v>
      </c>
      <c r="M110" s="74" t="s">
        <v>5</v>
      </c>
      <c r="N110" s="74" t="s">
        <v>4</v>
      </c>
      <c r="O110" s="74" t="s">
        <v>3</v>
      </c>
      <c r="P110" s="178" t="s">
        <v>2</v>
      </c>
      <c r="Q110" s="174" t="s">
        <v>8</v>
      </c>
      <c r="R110" s="11"/>
      <c r="S110" s="153" t="s">
        <v>32</v>
      </c>
      <c r="T110" s="15" t="s">
        <v>7</v>
      </c>
      <c r="U110" s="15" t="s">
        <v>6</v>
      </c>
      <c r="V110" s="15" t="s">
        <v>5</v>
      </c>
      <c r="W110" s="15" t="s">
        <v>4</v>
      </c>
      <c r="X110" s="15" t="s">
        <v>3</v>
      </c>
      <c r="Y110" s="179" t="s">
        <v>2</v>
      </c>
      <c r="Z110" s="180" t="s">
        <v>8</v>
      </c>
      <c r="AA110" s="11"/>
      <c r="AB110" s="153" t="s">
        <v>32</v>
      </c>
      <c r="AC110" s="169" t="s">
        <v>7</v>
      </c>
      <c r="AD110" s="66" t="s">
        <v>6</v>
      </c>
      <c r="AE110" s="66" t="s">
        <v>5</v>
      </c>
      <c r="AF110" s="66" t="s">
        <v>4</v>
      </c>
      <c r="AG110" s="66" t="s">
        <v>3</v>
      </c>
      <c r="AH110" s="170" t="s">
        <v>2</v>
      </c>
      <c r="AI110" s="171" t="s">
        <v>204</v>
      </c>
      <c r="AJ110" s="11"/>
      <c r="AK110" s="16" t="s">
        <v>32</v>
      </c>
      <c r="AL110" s="169" t="s">
        <v>7</v>
      </c>
      <c r="AM110" s="66" t="s">
        <v>6</v>
      </c>
      <c r="AN110" s="66" t="s">
        <v>5</v>
      </c>
      <c r="AO110" s="66" t="s">
        <v>4</v>
      </c>
      <c r="AP110" s="66" t="s">
        <v>3</v>
      </c>
      <c r="AQ110" s="170" t="s">
        <v>2</v>
      </c>
      <c r="AR110" s="171" t="s">
        <v>204</v>
      </c>
    </row>
    <row r="111" spans="10:44" x14ac:dyDescent="0.3">
      <c r="J111" s="14" t="s">
        <v>12</v>
      </c>
      <c r="K111" s="42" t="s">
        <v>0</v>
      </c>
      <c r="L111" s="42" t="s">
        <v>1</v>
      </c>
      <c r="M111" s="42" t="s">
        <v>15</v>
      </c>
      <c r="N111" s="42" t="s">
        <v>14</v>
      </c>
      <c r="O111" s="42"/>
      <c r="P111" s="42"/>
      <c r="Q111" s="175" t="s">
        <v>207</v>
      </c>
      <c r="R111" s="11"/>
      <c r="S111" s="14" t="s">
        <v>12</v>
      </c>
      <c r="T111" s="73" t="s">
        <v>121</v>
      </c>
      <c r="U111" s="73"/>
      <c r="V111" s="73" t="s">
        <v>0</v>
      </c>
      <c r="W111" s="73" t="s">
        <v>1</v>
      </c>
      <c r="X111" s="73" t="s">
        <v>15</v>
      </c>
      <c r="Y111" s="73" t="s">
        <v>14</v>
      </c>
      <c r="Z111" s="5"/>
      <c r="AA111" s="11"/>
      <c r="AB111" s="14" t="s">
        <v>12</v>
      </c>
      <c r="AC111" s="73" t="s">
        <v>0</v>
      </c>
      <c r="AD111" s="73" t="s">
        <v>15</v>
      </c>
      <c r="AE111" s="73" t="s">
        <v>14</v>
      </c>
      <c r="AF111" s="73" t="s">
        <v>14</v>
      </c>
      <c r="AG111" s="73"/>
      <c r="AH111" s="73"/>
      <c r="AI111" s="5" t="s">
        <v>0</v>
      </c>
      <c r="AJ111" s="11"/>
      <c r="AK111" s="14" t="s">
        <v>12</v>
      </c>
      <c r="AL111" s="73" t="s">
        <v>14</v>
      </c>
      <c r="AM111" s="73"/>
      <c r="AN111" s="73"/>
      <c r="AO111" s="73" t="s">
        <v>0</v>
      </c>
      <c r="AP111" s="73" t="s">
        <v>1</v>
      </c>
      <c r="AQ111" s="73" t="s">
        <v>15</v>
      </c>
      <c r="AR111" s="5" t="s">
        <v>14</v>
      </c>
    </row>
    <row r="112" spans="10:44" x14ac:dyDescent="0.3">
      <c r="J112" s="14" t="s">
        <v>11</v>
      </c>
      <c r="K112" s="42" t="s">
        <v>208</v>
      </c>
      <c r="L112" s="42" t="s">
        <v>209</v>
      </c>
      <c r="M112" s="42" t="s">
        <v>205</v>
      </c>
      <c r="N112" s="42"/>
      <c r="O112" s="42"/>
      <c r="P112" s="42" t="s">
        <v>207</v>
      </c>
      <c r="Q112" s="67" t="s">
        <v>206</v>
      </c>
      <c r="R112" s="11"/>
      <c r="S112" s="14" t="s">
        <v>11</v>
      </c>
      <c r="T112" s="73"/>
      <c r="U112" s="73" t="s">
        <v>121</v>
      </c>
      <c r="V112" s="73"/>
      <c r="W112" s="73" t="s">
        <v>0</v>
      </c>
      <c r="X112" s="73" t="s">
        <v>1</v>
      </c>
      <c r="Y112" s="73" t="s">
        <v>15</v>
      </c>
      <c r="Z112" s="5" t="s">
        <v>14</v>
      </c>
      <c r="AA112" s="11"/>
      <c r="AB112" s="14" t="s">
        <v>11</v>
      </c>
      <c r="AC112" s="73" t="s">
        <v>15</v>
      </c>
      <c r="AD112" s="73" t="s">
        <v>14</v>
      </c>
      <c r="AE112" s="73" t="s">
        <v>14</v>
      </c>
      <c r="AF112" s="73"/>
      <c r="AG112" s="73"/>
      <c r="AH112" s="73" t="s">
        <v>0</v>
      </c>
      <c r="AI112" s="5" t="s">
        <v>15</v>
      </c>
      <c r="AJ112" s="11"/>
      <c r="AK112" s="14" t="s">
        <v>11</v>
      </c>
      <c r="AL112" s="73"/>
      <c r="AM112" s="73"/>
      <c r="AN112" s="73" t="s">
        <v>0</v>
      </c>
      <c r="AO112" s="73" t="s">
        <v>1</v>
      </c>
      <c r="AP112" s="73" t="s">
        <v>15</v>
      </c>
      <c r="AQ112" s="73" t="s">
        <v>14</v>
      </c>
      <c r="AR112" s="5"/>
    </row>
    <row r="113" spans="10:44" x14ac:dyDescent="0.3">
      <c r="J113" s="14" t="s">
        <v>10</v>
      </c>
      <c r="K113" s="42" t="s">
        <v>209</v>
      </c>
      <c r="L113" s="42" t="s">
        <v>205</v>
      </c>
      <c r="M113" s="42"/>
      <c r="N113" s="42"/>
      <c r="O113" s="42" t="s">
        <v>207</v>
      </c>
      <c r="P113" s="42" t="s">
        <v>206</v>
      </c>
      <c r="Q113" s="67" t="s">
        <v>209</v>
      </c>
      <c r="R113" s="11"/>
      <c r="S113" s="14" t="s">
        <v>10</v>
      </c>
      <c r="T113" s="73"/>
      <c r="U113" s="73"/>
      <c r="V113" s="73" t="s">
        <v>121</v>
      </c>
      <c r="W113" s="73"/>
      <c r="X113" s="73" t="s">
        <v>0</v>
      </c>
      <c r="Y113" s="73" t="s">
        <v>1</v>
      </c>
      <c r="Z113" s="5" t="s">
        <v>15</v>
      </c>
      <c r="AA113" s="11"/>
      <c r="AB113" s="14" t="s">
        <v>10</v>
      </c>
      <c r="AC113" s="73" t="s">
        <v>14</v>
      </c>
      <c r="AD113" s="73" t="s">
        <v>14</v>
      </c>
      <c r="AE113" s="73"/>
      <c r="AF113" s="73"/>
      <c r="AG113" s="73" t="s">
        <v>0</v>
      </c>
      <c r="AH113" s="73" t="s">
        <v>15</v>
      </c>
      <c r="AI113" s="23" t="s">
        <v>14</v>
      </c>
      <c r="AJ113" s="11"/>
      <c r="AK113" s="14" t="s">
        <v>10</v>
      </c>
      <c r="AL113" s="73"/>
      <c r="AM113" s="73" t="s">
        <v>0</v>
      </c>
      <c r="AN113" s="73" t="s">
        <v>1</v>
      </c>
      <c r="AO113" s="73" t="s">
        <v>15</v>
      </c>
      <c r="AP113" s="73" t="s">
        <v>14</v>
      </c>
      <c r="AQ113" s="73"/>
      <c r="AR113" s="5"/>
    </row>
    <row r="114" spans="10:44" x14ac:dyDescent="0.3">
      <c r="J114" s="14" t="s">
        <v>16</v>
      </c>
      <c r="K114" s="42" t="s">
        <v>205</v>
      </c>
      <c r="L114" s="42"/>
      <c r="M114" s="42"/>
      <c r="N114" s="42" t="s">
        <v>0</v>
      </c>
      <c r="O114" s="42" t="s">
        <v>1</v>
      </c>
      <c r="P114" s="42" t="s">
        <v>15</v>
      </c>
      <c r="Q114" s="67" t="s">
        <v>14</v>
      </c>
      <c r="R114" s="11"/>
      <c r="S114" s="14" t="s">
        <v>16</v>
      </c>
      <c r="T114" s="73" t="s">
        <v>14</v>
      </c>
      <c r="U114" s="73"/>
      <c r="V114" s="73"/>
      <c r="W114" s="73" t="s">
        <v>121</v>
      </c>
      <c r="X114" s="73"/>
      <c r="Y114" s="73" t="s">
        <v>0</v>
      </c>
      <c r="Z114" s="5" t="s">
        <v>1</v>
      </c>
      <c r="AA114" s="11"/>
      <c r="AB114" s="14" t="s">
        <v>16</v>
      </c>
      <c r="AC114" s="24" t="s">
        <v>14</v>
      </c>
      <c r="AD114" s="73"/>
      <c r="AE114" s="73"/>
      <c r="AF114" s="73" t="s">
        <v>0</v>
      </c>
      <c r="AG114" s="73" t="s">
        <v>15</v>
      </c>
      <c r="AH114" s="73" t="s">
        <v>14</v>
      </c>
      <c r="AI114" s="5" t="s">
        <v>14</v>
      </c>
      <c r="AJ114" s="11"/>
      <c r="AK114" s="14" t="s">
        <v>16</v>
      </c>
      <c r="AL114" s="73" t="s">
        <v>0</v>
      </c>
      <c r="AM114" s="73" t="s">
        <v>1</v>
      </c>
      <c r="AN114" s="73" t="s">
        <v>15</v>
      </c>
      <c r="AO114" s="73" t="s">
        <v>14</v>
      </c>
      <c r="AP114" s="73"/>
      <c r="AQ114" s="73"/>
      <c r="AR114" s="5" t="s">
        <v>0</v>
      </c>
    </row>
    <row r="115" spans="10:44" x14ac:dyDescent="0.3">
      <c r="J115" s="14" t="s">
        <v>20</v>
      </c>
      <c r="K115" s="42"/>
      <c r="L115" s="42"/>
      <c r="M115" s="42" t="s">
        <v>0</v>
      </c>
      <c r="N115" s="42" t="s">
        <v>1</v>
      </c>
      <c r="O115" s="42" t="s">
        <v>15</v>
      </c>
      <c r="P115" s="42" t="s">
        <v>14</v>
      </c>
      <c r="Q115" s="67"/>
      <c r="R115" s="11"/>
      <c r="S115" s="14" t="s">
        <v>20</v>
      </c>
      <c r="T115" s="73" t="s">
        <v>15</v>
      </c>
      <c r="U115" s="73" t="s">
        <v>14</v>
      </c>
      <c r="V115" s="73"/>
      <c r="W115" s="73"/>
      <c r="X115" s="73" t="s">
        <v>121</v>
      </c>
      <c r="Y115" s="73"/>
      <c r="Z115" s="5" t="s">
        <v>0</v>
      </c>
      <c r="AA115" s="11"/>
      <c r="AB115" s="14" t="s">
        <v>20</v>
      </c>
      <c r="AC115" s="25"/>
      <c r="AD115" s="73"/>
      <c r="AE115" s="73" t="s">
        <v>0</v>
      </c>
      <c r="AF115" s="73" t="s">
        <v>15</v>
      </c>
      <c r="AG115" s="73" t="s">
        <v>14</v>
      </c>
      <c r="AH115" s="73" t="s">
        <v>14</v>
      </c>
      <c r="AI115" s="5"/>
      <c r="AJ115" s="11"/>
      <c r="AK115" s="14" t="s">
        <v>20</v>
      </c>
      <c r="AL115" s="73" t="s">
        <v>1</v>
      </c>
      <c r="AM115" s="73" t="s">
        <v>15</v>
      </c>
      <c r="AN115" s="73" t="s">
        <v>14</v>
      </c>
      <c r="AO115" s="73"/>
      <c r="AP115" s="73"/>
      <c r="AQ115" s="73" t="s">
        <v>0</v>
      </c>
      <c r="AR115" s="5" t="s">
        <v>1</v>
      </c>
    </row>
    <row r="116" spans="10:44" x14ac:dyDescent="0.3">
      <c r="J116" s="14" t="s">
        <v>23</v>
      </c>
      <c r="K116" s="42"/>
      <c r="L116" s="42" t="s">
        <v>0</v>
      </c>
      <c r="M116" s="42" t="s">
        <v>1</v>
      </c>
      <c r="N116" s="42" t="s">
        <v>15</v>
      </c>
      <c r="O116" s="42" t="s">
        <v>14</v>
      </c>
      <c r="P116" s="42"/>
      <c r="Q116" s="175"/>
      <c r="R116" s="11"/>
      <c r="S116" s="14" t="s">
        <v>23</v>
      </c>
      <c r="T116" s="73" t="s">
        <v>1</v>
      </c>
      <c r="U116" s="73" t="s">
        <v>15</v>
      </c>
      <c r="V116" s="73" t="s">
        <v>14</v>
      </c>
      <c r="W116" s="73"/>
      <c r="X116" s="73"/>
      <c r="Y116" s="73" t="s">
        <v>121</v>
      </c>
      <c r="Z116" s="173"/>
      <c r="AA116" s="11"/>
      <c r="AB116" s="14" t="s">
        <v>23</v>
      </c>
      <c r="AC116" s="24"/>
      <c r="AD116" s="73" t="s">
        <v>0</v>
      </c>
      <c r="AE116" s="73" t="s">
        <v>15</v>
      </c>
      <c r="AF116" s="73" t="s">
        <v>14</v>
      </c>
      <c r="AG116" s="73" t="s">
        <v>14</v>
      </c>
      <c r="AH116" s="73"/>
      <c r="AI116" s="5"/>
      <c r="AJ116" s="11"/>
      <c r="AK116" s="14" t="s">
        <v>23</v>
      </c>
      <c r="AL116" s="73" t="s">
        <v>15</v>
      </c>
      <c r="AM116" s="73" t="s">
        <v>14</v>
      </c>
      <c r="AN116" s="73"/>
      <c r="AO116" s="73"/>
      <c r="AP116" s="73" t="s">
        <v>0</v>
      </c>
      <c r="AQ116" s="73" t="s">
        <v>1</v>
      </c>
      <c r="AR116" s="5" t="s">
        <v>15</v>
      </c>
    </row>
    <row r="117" spans="10:44" x14ac:dyDescent="0.3">
      <c r="J117" s="14" t="s">
        <v>21</v>
      </c>
      <c r="K117" s="73" t="s">
        <v>0</v>
      </c>
      <c r="L117" s="73" t="s">
        <v>0</v>
      </c>
      <c r="M117" s="73" t="s">
        <v>0</v>
      </c>
      <c r="N117" s="73" t="s">
        <v>0</v>
      </c>
      <c r="O117" s="73" t="s">
        <v>0</v>
      </c>
      <c r="P117" s="73"/>
      <c r="Q117" s="5"/>
      <c r="R117" s="11"/>
      <c r="S117" s="14" t="s">
        <v>21</v>
      </c>
      <c r="T117" s="73" t="s">
        <v>0</v>
      </c>
      <c r="U117" s="73" t="s">
        <v>1</v>
      </c>
      <c r="V117" s="73" t="s">
        <v>15</v>
      </c>
      <c r="W117" s="73" t="s">
        <v>14</v>
      </c>
      <c r="X117" s="73"/>
      <c r="Y117" s="73"/>
      <c r="Z117" s="5" t="s">
        <v>121</v>
      </c>
      <c r="AA117" s="11"/>
      <c r="AB117" s="14" t="s">
        <v>21</v>
      </c>
      <c r="AC117" s="73" t="s">
        <v>0</v>
      </c>
      <c r="AD117" s="73" t="s">
        <v>0</v>
      </c>
      <c r="AE117" s="73" t="s">
        <v>0</v>
      </c>
      <c r="AF117" s="73" t="s">
        <v>0</v>
      </c>
      <c r="AG117" s="73" t="s">
        <v>0</v>
      </c>
      <c r="AH117" s="73"/>
      <c r="AI117" s="23"/>
      <c r="AJ117" s="11"/>
      <c r="AK117" s="14" t="s">
        <v>21</v>
      </c>
      <c r="AL117" s="73" t="s">
        <v>14</v>
      </c>
      <c r="AM117" s="73"/>
      <c r="AN117" s="73"/>
      <c r="AO117" s="73" t="s">
        <v>0</v>
      </c>
      <c r="AP117" s="73" t="s">
        <v>1</v>
      </c>
      <c r="AQ117" s="73" t="s">
        <v>15</v>
      </c>
      <c r="AR117" s="5" t="s">
        <v>14</v>
      </c>
    </row>
    <row r="118" spans="10:44" x14ac:dyDescent="0.3">
      <c r="J118" s="14" t="s">
        <v>97</v>
      </c>
      <c r="K118" s="73" t="s">
        <v>15</v>
      </c>
      <c r="L118" s="73" t="s">
        <v>15</v>
      </c>
      <c r="M118" s="73" t="s">
        <v>15</v>
      </c>
      <c r="N118" s="73" t="s">
        <v>15</v>
      </c>
      <c r="O118" s="73" t="s">
        <v>15</v>
      </c>
      <c r="P118" s="73"/>
      <c r="Q118" s="5"/>
      <c r="R118" s="11"/>
      <c r="S118" s="14" t="s">
        <v>97</v>
      </c>
      <c r="T118" s="73"/>
      <c r="U118" s="73" t="s">
        <v>0</v>
      </c>
      <c r="V118" s="73" t="s">
        <v>1</v>
      </c>
      <c r="W118" s="73" t="s">
        <v>15</v>
      </c>
      <c r="X118" s="73" t="s">
        <v>14</v>
      </c>
      <c r="Y118" s="73"/>
      <c r="Z118" s="5"/>
      <c r="AA118" s="11"/>
      <c r="AB118" s="14" t="s">
        <v>97</v>
      </c>
      <c r="AC118" s="73" t="s">
        <v>15</v>
      </c>
      <c r="AD118" s="73" t="s">
        <v>15</v>
      </c>
      <c r="AE118" s="73" t="s">
        <v>15</v>
      </c>
      <c r="AF118" s="73" t="s">
        <v>15</v>
      </c>
      <c r="AG118" s="73" t="s">
        <v>15</v>
      </c>
      <c r="AH118" s="73"/>
      <c r="AI118" s="23"/>
      <c r="AJ118" s="11"/>
      <c r="AK118" s="14" t="s">
        <v>97</v>
      </c>
      <c r="AL118" s="73"/>
      <c r="AM118" s="73"/>
      <c r="AN118" s="73" t="s">
        <v>0</v>
      </c>
      <c r="AO118" s="73" t="s">
        <v>1</v>
      </c>
      <c r="AP118" s="73" t="s">
        <v>15</v>
      </c>
      <c r="AQ118" s="73" t="s">
        <v>14</v>
      </c>
      <c r="AR118" s="5"/>
    </row>
    <row r="119" spans="10:44" x14ac:dyDescent="0.3">
      <c r="J119" s="14" t="s">
        <v>98</v>
      </c>
      <c r="K119" s="73" t="s">
        <v>1</v>
      </c>
      <c r="L119" s="73" t="s">
        <v>1</v>
      </c>
      <c r="M119" s="73" t="s">
        <v>1</v>
      </c>
      <c r="N119" s="73" t="s">
        <v>1</v>
      </c>
      <c r="O119" s="73" t="s">
        <v>1</v>
      </c>
      <c r="P119" s="73"/>
      <c r="Q119" s="5"/>
      <c r="R119" s="11"/>
      <c r="S119" s="14" t="s">
        <v>98</v>
      </c>
      <c r="T119" s="73" t="s">
        <v>0</v>
      </c>
      <c r="U119" s="73" t="s">
        <v>0</v>
      </c>
      <c r="V119" s="73" t="s">
        <v>0</v>
      </c>
      <c r="W119" s="73" t="s">
        <v>0</v>
      </c>
      <c r="X119" s="73" t="s">
        <v>0</v>
      </c>
      <c r="Y119" s="73"/>
      <c r="Z119" s="5"/>
      <c r="AA119" s="11"/>
      <c r="AB119" s="14" t="s">
        <v>98</v>
      </c>
      <c r="AC119" s="73" t="s">
        <v>1</v>
      </c>
      <c r="AD119" s="73" t="s">
        <v>1</v>
      </c>
      <c r="AE119" s="73" t="s">
        <v>1</v>
      </c>
      <c r="AF119" s="73" t="s">
        <v>1</v>
      </c>
      <c r="AG119" s="73" t="s">
        <v>1</v>
      </c>
      <c r="AH119" s="73"/>
      <c r="AI119" s="23"/>
      <c r="AJ119" s="11"/>
      <c r="AK119" s="14" t="s">
        <v>98</v>
      </c>
      <c r="AL119" s="73"/>
      <c r="AM119" s="73" t="s">
        <v>0</v>
      </c>
      <c r="AN119" s="73" t="s">
        <v>1</v>
      </c>
      <c r="AO119" s="73" t="s">
        <v>15</v>
      </c>
      <c r="AP119" s="73" t="s">
        <v>14</v>
      </c>
      <c r="AQ119" s="73"/>
      <c r="AR119" s="5"/>
    </row>
    <row r="120" spans="10:44" x14ac:dyDescent="0.3">
      <c r="J120" s="14" t="s">
        <v>53</v>
      </c>
      <c r="K120" s="73" t="s">
        <v>1</v>
      </c>
      <c r="L120" s="73" t="s">
        <v>1</v>
      </c>
      <c r="M120" s="73" t="s">
        <v>1</v>
      </c>
      <c r="N120" s="73" t="s">
        <v>1</v>
      </c>
      <c r="O120" s="73" t="s">
        <v>1</v>
      </c>
      <c r="P120" s="73"/>
      <c r="Q120" s="5"/>
      <c r="R120" s="11"/>
      <c r="S120" s="14" t="s">
        <v>53</v>
      </c>
      <c r="T120" s="73" t="s">
        <v>15</v>
      </c>
      <c r="U120" s="73" t="s">
        <v>15</v>
      </c>
      <c r="V120" s="73" t="s">
        <v>15</v>
      </c>
      <c r="W120" s="73" t="s">
        <v>15</v>
      </c>
      <c r="X120" s="73" t="s">
        <v>15</v>
      </c>
      <c r="Y120" s="73"/>
      <c r="Z120" s="5"/>
      <c r="AA120" s="11"/>
      <c r="AB120" s="14" t="s">
        <v>53</v>
      </c>
      <c r="AC120" s="73" t="s">
        <v>1</v>
      </c>
      <c r="AD120" s="73" t="s">
        <v>1</v>
      </c>
      <c r="AE120" s="73" t="s">
        <v>1</v>
      </c>
      <c r="AF120" s="73" t="s">
        <v>1</v>
      </c>
      <c r="AG120" s="73" t="s">
        <v>1</v>
      </c>
      <c r="AH120" s="73"/>
      <c r="AI120" s="23"/>
      <c r="AJ120" s="11"/>
      <c r="AK120" s="14" t="s">
        <v>53</v>
      </c>
      <c r="AL120" s="73" t="s">
        <v>0</v>
      </c>
      <c r="AM120" s="73" t="s">
        <v>1</v>
      </c>
      <c r="AN120" s="73" t="s">
        <v>15</v>
      </c>
      <c r="AO120" s="73" t="s">
        <v>14</v>
      </c>
      <c r="AP120" s="73"/>
      <c r="AQ120" s="73"/>
      <c r="AR120" s="5" t="s">
        <v>0</v>
      </c>
    </row>
    <row r="121" spans="10:44" x14ac:dyDescent="0.3">
      <c r="J121" s="14" t="s">
        <v>54</v>
      </c>
      <c r="K121" s="73" t="s">
        <v>1</v>
      </c>
      <c r="L121" s="73" t="s">
        <v>1</v>
      </c>
      <c r="M121" s="73" t="s">
        <v>1</v>
      </c>
      <c r="N121" s="73" t="s">
        <v>1</v>
      </c>
      <c r="O121" s="73" t="s">
        <v>1</v>
      </c>
      <c r="P121" s="73"/>
      <c r="Q121" s="5"/>
      <c r="R121" s="11"/>
      <c r="S121" s="14" t="s">
        <v>54</v>
      </c>
      <c r="T121" s="73" t="s">
        <v>1</v>
      </c>
      <c r="U121" s="73" t="s">
        <v>1</v>
      </c>
      <c r="V121" s="73" t="s">
        <v>1</v>
      </c>
      <c r="W121" s="73" t="s">
        <v>1</v>
      </c>
      <c r="X121" s="73" t="s">
        <v>1</v>
      </c>
      <c r="Y121" s="73"/>
      <c r="Z121" s="5"/>
      <c r="AA121" s="11"/>
      <c r="AB121" s="14" t="s">
        <v>54</v>
      </c>
      <c r="AC121" s="73" t="s">
        <v>1</v>
      </c>
      <c r="AD121" s="73" t="s">
        <v>1</v>
      </c>
      <c r="AE121" s="73" t="s">
        <v>1</v>
      </c>
      <c r="AF121" s="73" t="s">
        <v>1</v>
      </c>
      <c r="AG121" s="73" t="s">
        <v>1</v>
      </c>
      <c r="AH121" s="73"/>
      <c r="AI121" s="23"/>
      <c r="AJ121" s="11"/>
      <c r="AK121" s="14" t="s">
        <v>54</v>
      </c>
      <c r="AL121" s="73" t="s">
        <v>1</v>
      </c>
      <c r="AM121" s="73" t="s">
        <v>15</v>
      </c>
      <c r="AN121" s="73" t="s">
        <v>14</v>
      </c>
      <c r="AO121" s="73"/>
      <c r="AP121" s="73"/>
      <c r="AQ121" s="73" t="s">
        <v>0</v>
      </c>
      <c r="AR121" s="5" t="s">
        <v>1</v>
      </c>
    </row>
    <row r="122" spans="10:44" x14ac:dyDescent="0.3">
      <c r="J122" s="14" t="s">
        <v>55</v>
      </c>
      <c r="K122" s="73" t="s">
        <v>1</v>
      </c>
      <c r="L122" s="73" t="s">
        <v>1</v>
      </c>
      <c r="M122" s="73" t="s">
        <v>1</v>
      </c>
      <c r="N122" s="73" t="s">
        <v>1</v>
      </c>
      <c r="O122" s="73" t="s">
        <v>1</v>
      </c>
      <c r="P122" s="73"/>
      <c r="Q122" s="5"/>
      <c r="R122" s="11"/>
      <c r="S122" s="14" t="s">
        <v>55</v>
      </c>
      <c r="T122" s="73" t="s">
        <v>1</v>
      </c>
      <c r="U122" s="73" t="s">
        <v>1</v>
      </c>
      <c r="V122" s="73" t="s">
        <v>1</v>
      </c>
      <c r="W122" s="73" t="s">
        <v>1</v>
      </c>
      <c r="X122" s="73" t="s">
        <v>1</v>
      </c>
      <c r="Y122" s="73"/>
      <c r="Z122" s="5"/>
      <c r="AA122" s="11"/>
      <c r="AB122" s="14" t="s">
        <v>55</v>
      </c>
      <c r="AC122" s="73" t="s">
        <v>1</v>
      </c>
      <c r="AD122" s="73" t="s">
        <v>1</v>
      </c>
      <c r="AE122" s="73" t="s">
        <v>1</v>
      </c>
      <c r="AF122" s="73" t="s">
        <v>1</v>
      </c>
      <c r="AG122" s="73" t="s">
        <v>1</v>
      </c>
      <c r="AH122" s="73"/>
      <c r="AI122" s="23"/>
      <c r="AJ122" s="11"/>
      <c r="AK122" s="14" t="s">
        <v>55</v>
      </c>
      <c r="AL122" s="73" t="s">
        <v>15</v>
      </c>
      <c r="AM122" s="73" t="s">
        <v>14</v>
      </c>
      <c r="AN122" s="73"/>
      <c r="AO122" s="73"/>
      <c r="AP122" s="73" t="s">
        <v>0</v>
      </c>
      <c r="AQ122" s="73" t="s">
        <v>1</v>
      </c>
      <c r="AR122" s="5" t="s">
        <v>15</v>
      </c>
    </row>
    <row r="123" spans="10:44" x14ac:dyDescent="0.3">
      <c r="J123" s="151" t="s">
        <v>92</v>
      </c>
      <c r="K123" s="13" t="s">
        <v>162</v>
      </c>
      <c r="L123" s="13" t="s">
        <v>162</v>
      </c>
      <c r="M123" s="13" t="s">
        <v>162</v>
      </c>
      <c r="N123" s="13" t="s">
        <v>162</v>
      </c>
      <c r="O123" s="13" t="s">
        <v>162</v>
      </c>
      <c r="P123" s="111" t="s">
        <v>64</v>
      </c>
      <c r="Q123" s="112" t="s">
        <v>64</v>
      </c>
      <c r="R123" s="11"/>
      <c r="S123" s="151" t="s">
        <v>128</v>
      </c>
      <c r="T123" s="86" t="s">
        <v>163</v>
      </c>
      <c r="U123" s="86" t="s">
        <v>163</v>
      </c>
      <c r="V123" s="86" t="s">
        <v>163</v>
      </c>
      <c r="W123" s="86" t="s">
        <v>163</v>
      </c>
      <c r="X123" s="86" t="s">
        <v>163</v>
      </c>
      <c r="Y123" s="164" t="s">
        <v>130</v>
      </c>
      <c r="Z123" s="161" t="s">
        <v>129</v>
      </c>
      <c r="AA123" s="11"/>
      <c r="AB123" s="151" t="s">
        <v>92</v>
      </c>
      <c r="AC123" s="13" t="s">
        <v>166</v>
      </c>
      <c r="AD123" s="13" t="s">
        <v>166</v>
      </c>
      <c r="AE123" s="13" t="s">
        <v>166</v>
      </c>
      <c r="AF123" s="13" t="s">
        <v>166</v>
      </c>
      <c r="AG123" s="13" t="s">
        <v>166</v>
      </c>
      <c r="AH123" s="111" t="s">
        <v>103</v>
      </c>
      <c r="AI123" s="112" t="s">
        <v>103</v>
      </c>
      <c r="AJ123" s="11"/>
      <c r="AK123" s="151" t="s">
        <v>92</v>
      </c>
      <c r="AL123" s="13" t="s">
        <v>150</v>
      </c>
      <c r="AM123" s="13" t="s">
        <v>150</v>
      </c>
      <c r="AN123" s="13" t="s">
        <v>150</v>
      </c>
      <c r="AO123" s="13" t="s">
        <v>150</v>
      </c>
      <c r="AP123" s="13" t="s">
        <v>150</v>
      </c>
      <c r="AQ123" s="13" t="s">
        <v>150</v>
      </c>
      <c r="AR123" s="141" t="s">
        <v>149</v>
      </c>
    </row>
    <row r="124" spans="10:44" x14ac:dyDescent="0.3">
      <c r="J124" s="163" t="s">
        <v>161</v>
      </c>
      <c r="S124" s="163" t="s">
        <v>172</v>
      </c>
      <c r="AB124" s="163" t="s">
        <v>161</v>
      </c>
    </row>
    <row r="125" spans="10:44" x14ac:dyDescent="0.3">
      <c r="J125" s="404" t="s">
        <v>333</v>
      </c>
      <c r="S125" s="404" t="s">
        <v>333</v>
      </c>
      <c r="AB125" s="404" t="s">
        <v>333</v>
      </c>
    </row>
    <row r="127" spans="10:44" x14ac:dyDescent="0.3">
      <c r="J127" s="22" t="s">
        <v>168</v>
      </c>
      <c r="K127" s="21"/>
      <c r="L127" s="20"/>
      <c r="M127" s="17"/>
      <c r="N127" s="19"/>
      <c r="O127" s="17"/>
      <c r="P127" s="18"/>
      <c r="Q127" s="17"/>
      <c r="R127" s="11"/>
      <c r="S127" s="22" t="s">
        <v>168</v>
      </c>
      <c r="T127" s="21"/>
      <c r="U127" s="20"/>
      <c r="V127" s="17"/>
      <c r="W127" s="19"/>
      <c r="X127" s="17"/>
      <c r="Y127" s="18"/>
      <c r="Z127" s="17"/>
      <c r="AA127" s="11"/>
      <c r="AB127" s="22" t="s">
        <v>168</v>
      </c>
      <c r="AC127" s="109" t="s">
        <v>91</v>
      </c>
      <c r="AD127" s="20"/>
      <c r="AE127" s="17"/>
      <c r="AF127" s="19"/>
      <c r="AG127" s="17"/>
      <c r="AH127" s="18"/>
      <c r="AI127" s="17"/>
      <c r="AJ127" s="11"/>
      <c r="AK127" s="22" t="s">
        <v>168</v>
      </c>
      <c r="AL127" s="109" t="s">
        <v>91</v>
      </c>
      <c r="AM127" s="110"/>
      <c r="AN127" s="17"/>
      <c r="AO127" s="19"/>
      <c r="AP127" s="17"/>
      <c r="AQ127" s="18"/>
      <c r="AR127" s="17"/>
    </row>
    <row r="128" spans="10:44" x14ac:dyDescent="0.3">
      <c r="J128" s="153" t="s">
        <v>32</v>
      </c>
      <c r="K128" s="74" t="s">
        <v>7</v>
      </c>
      <c r="L128" s="74" t="s">
        <v>6</v>
      </c>
      <c r="M128" s="74" t="s">
        <v>5</v>
      </c>
      <c r="N128" s="74" t="s">
        <v>4</v>
      </c>
      <c r="O128" s="74" t="s">
        <v>3</v>
      </c>
      <c r="P128" s="178" t="s">
        <v>2</v>
      </c>
      <c r="Q128" s="174" t="s">
        <v>8</v>
      </c>
      <c r="R128" s="11"/>
      <c r="S128" s="153" t="s">
        <v>32</v>
      </c>
      <c r="T128" s="15" t="s">
        <v>7</v>
      </c>
      <c r="U128" s="15" t="s">
        <v>6</v>
      </c>
      <c r="V128" s="15" t="s">
        <v>5</v>
      </c>
      <c r="W128" s="15" t="s">
        <v>4</v>
      </c>
      <c r="X128" s="15" t="s">
        <v>3</v>
      </c>
      <c r="Y128" s="179" t="s">
        <v>2</v>
      </c>
      <c r="Z128" s="180" t="s">
        <v>8</v>
      </c>
      <c r="AA128" s="11"/>
      <c r="AB128" s="153" t="s">
        <v>32</v>
      </c>
      <c r="AC128" s="169" t="s">
        <v>7</v>
      </c>
      <c r="AD128" s="66" t="s">
        <v>6</v>
      </c>
      <c r="AE128" s="66" t="s">
        <v>5</v>
      </c>
      <c r="AF128" s="66" t="s">
        <v>4</v>
      </c>
      <c r="AG128" s="66" t="s">
        <v>3</v>
      </c>
      <c r="AH128" s="170" t="s">
        <v>2</v>
      </c>
      <c r="AI128" s="171" t="s">
        <v>204</v>
      </c>
      <c r="AJ128" s="11"/>
      <c r="AK128" s="16" t="s">
        <v>32</v>
      </c>
      <c r="AL128" s="169" t="s">
        <v>7</v>
      </c>
      <c r="AM128" s="66" t="s">
        <v>6</v>
      </c>
      <c r="AN128" s="66" t="s">
        <v>5</v>
      </c>
      <c r="AO128" s="66" t="s">
        <v>4</v>
      </c>
      <c r="AP128" s="66" t="s">
        <v>3</v>
      </c>
      <c r="AQ128" s="170" t="s">
        <v>2</v>
      </c>
      <c r="AR128" s="171" t="s">
        <v>204</v>
      </c>
    </row>
    <row r="129" spans="10:44" x14ac:dyDescent="0.3">
      <c r="J129" s="14" t="s">
        <v>12</v>
      </c>
      <c r="K129" s="42" t="s">
        <v>0</v>
      </c>
      <c r="L129" s="42" t="s">
        <v>1</v>
      </c>
      <c r="M129" s="42" t="s">
        <v>15</v>
      </c>
      <c r="N129" s="42" t="s">
        <v>14</v>
      </c>
      <c r="O129" s="42"/>
      <c r="P129" s="42"/>
      <c r="Q129" s="175" t="s">
        <v>207</v>
      </c>
      <c r="R129" s="11"/>
      <c r="S129" s="14" t="s">
        <v>12</v>
      </c>
      <c r="T129" s="73" t="s">
        <v>121</v>
      </c>
      <c r="U129" s="73"/>
      <c r="V129" s="73" t="s">
        <v>0</v>
      </c>
      <c r="W129" s="73" t="s">
        <v>1</v>
      </c>
      <c r="X129" s="73" t="s">
        <v>15</v>
      </c>
      <c r="Y129" s="73" t="s">
        <v>14</v>
      </c>
      <c r="Z129" s="5"/>
      <c r="AA129" s="11"/>
      <c r="AB129" s="14" t="s">
        <v>12</v>
      </c>
      <c r="AC129" s="73" t="s">
        <v>0</v>
      </c>
      <c r="AD129" s="73" t="s">
        <v>15</v>
      </c>
      <c r="AE129" s="73" t="s">
        <v>14</v>
      </c>
      <c r="AF129" s="73" t="s">
        <v>14</v>
      </c>
      <c r="AG129" s="73"/>
      <c r="AH129" s="73"/>
      <c r="AI129" s="5" t="s">
        <v>0</v>
      </c>
      <c r="AJ129" s="11"/>
      <c r="AK129" s="14" t="s">
        <v>12</v>
      </c>
      <c r="AL129" s="73" t="s">
        <v>0</v>
      </c>
      <c r="AM129" s="73" t="s">
        <v>1</v>
      </c>
      <c r="AN129" s="73" t="s">
        <v>15</v>
      </c>
      <c r="AO129" s="73" t="s">
        <v>14</v>
      </c>
      <c r="AP129" s="73"/>
      <c r="AQ129" s="73"/>
      <c r="AR129" s="5" t="s">
        <v>0</v>
      </c>
    </row>
    <row r="130" spans="10:44" x14ac:dyDescent="0.3">
      <c r="J130" s="14" t="s">
        <v>11</v>
      </c>
      <c r="K130" s="42" t="s">
        <v>208</v>
      </c>
      <c r="L130" s="42" t="s">
        <v>209</v>
      </c>
      <c r="M130" s="42" t="s">
        <v>205</v>
      </c>
      <c r="N130" s="42"/>
      <c r="O130" s="42"/>
      <c r="P130" s="42" t="s">
        <v>207</v>
      </c>
      <c r="Q130" s="67" t="s">
        <v>206</v>
      </c>
      <c r="R130" s="11"/>
      <c r="S130" s="14" t="s">
        <v>11</v>
      </c>
      <c r="T130" s="73"/>
      <c r="U130" s="73" t="s">
        <v>121</v>
      </c>
      <c r="V130" s="73"/>
      <c r="W130" s="73" t="s">
        <v>0</v>
      </c>
      <c r="X130" s="73" t="s">
        <v>1</v>
      </c>
      <c r="Y130" s="73" t="s">
        <v>15</v>
      </c>
      <c r="Z130" s="5" t="s">
        <v>14</v>
      </c>
      <c r="AA130" s="11"/>
      <c r="AB130" s="14" t="s">
        <v>11</v>
      </c>
      <c r="AC130" s="73" t="s">
        <v>15</v>
      </c>
      <c r="AD130" s="73" t="s">
        <v>14</v>
      </c>
      <c r="AE130" s="73" t="s">
        <v>14</v>
      </c>
      <c r="AF130" s="73"/>
      <c r="AG130" s="73"/>
      <c r="AH130" s="73" t="s">
        <v>0</v>
      </c>
      <c r="AI130" s="5" t="s">
        <v>15</v>
      </c>
      <c r="AJ130" s="11"/>
      <c r="AK130" s="14" t="s">
        <v>11</v>
      </c>
      <c r="AL130" s="73" t="s">
        <v>1</v>
      </c>
      <c r="AM130" s="73" t="s">
        <v>15</v>
      </c>
      <c r="AN130" s="73" t="s">
        <v>14</v>
      </c>
      <c r="AO130" s="73"/>
      <c r="AP130" s="73"/>
      <c r="AQ130" s="73" t="s">
        <v>0</v>
      </c>
      <c r="AR130" s="5" t="s">
        <v>1</v>
      </c>
    </row>
    <row r="131" spans="10:44" x14ac:dyDescent="0.3">
      <c r="J131" s="14" t="s">
        <v>10</v>
      </c>
      <c r="K131" s="42" t="s">
        <v>209</v>
      </c>
      <c r="L131" s="42" t="s">
        <v>205</v>
      </c>
      <c r="M131" s="42"/>
      <c r="N131" s="42"/>
      <c r="O131" s="42" t="s">
        <v>207</v>
      </c>
      <c r="P131" s="42" t="s">
        <v>206</v>
      </c>
      <c r="Q131" s="67" t="s">
        <v>209</v>
      </c>
      <c r="R131" s="11"/>
      <c r="S131" s="14" t="s">
        <v>10</v>
      </c>
      <c r="T131" s="73"/>
      <c r="U131" s="73"/>
      <c r="V131" s="73" t="s">
        <v>121</v>
      </c>
      <c r="W131" s="73"/>
      <c r="X131" s="73" t="s">
        <v>0</v>
      </c>
      <c r="Y131" s="73" t="s">
        <v>1</v>
      </c>
      <c r="Z131" s="5" t="s">
        <v>15</v>
      </c>
      <c r="AA131" s="11"/>
      <c r="AB131" s="14" t="s">
        <v>10</v>
      </c>
      <c r="AC131" s="73" t="s">
        <v>14</v>
      </c>
      <c r="AD131" s="73" t="s">
        <v>14</v>
      </c>
      <c r="AE131" s="73"/>
      <c r="AF131" s="73"/>
      <c r="AG131" s="73" t="s">
        <v>0</v>
      </c>
      <c r="AH131" s="73" t="s">
        <v>15</v>
      </c>
      <c r="AI131" s="23" t="s">
        <v>14</v>
      </c>
      <c r="AJ131" s="11"/>
      <c r="AK131" s="14" t="s">
        <v>10</v>
      </c>
      <c r="AL131" s="73" t="s">
        <v>15</v>
      </c>
      <c r="AM131" s="73" t="s">
        <v>14</v>
      </c>
      <c r="AN131" s="73"/>
      <c r="AO131" s="73"/>
      <c r="AP131" s="73" t="s">
        <v>0</v>
      </c>
      <c r="AQ131" s="73" t="s">
        <v>1</v>
      </c>
      <c r="AR131" s="5" t="s">
        <v>15</v>
      </c>
    </row>
    <row r="132" spans="10:44" x14ac:dyDescent="0.3">
      <c r="J132" s="14" t="s">
        <v>16</v>
      </c>
      <c r="K132" s="42" t="s">
        <v>205</v>
      </c>
      <c r="L132" s="42"/>
      <c r="M132" s="42"/>
      <c r="N132" s="42" t="s">
        <v>0</v>
      </c>
      <c r="O132" s="42" t="s">
        <v>1</v>
      </c>
      <c r="P132" s="42" t="s">
        <v>15</v>
      </c>
      <c r="Q132" s="67" t="s">
        <v>14</v>
      </c>
      <c r="R132" s="11"/>
      <c r="S132" s="14" t="s">
        <v>16</v>
      </c>
      <c r="T132" s="73" t="s">
        <v>14</v>
      </c>
      <c r="U132" s="73"/>
      <c r="V132" s="73"/>
      <c r="W132" s="73" t="s">
        <v>121</v>
      </c>
      <c r="X132" s="73"/>
      <c r="Y132" s="73" t="s">
        <v>0</v>
      </c>
      <c r="Z132" s="5" t="s">
        <v>1</v>
      </c>
      <c r="AA132" s="11"/>
      <c r="AB132" s="14" t="s">
        <v>16</v>
      </c>
      <c r="AC132" s="24" t="s">
        <v>14</v>
      </c>
      <c r="AD132" s="73"/>
      <c r="AE132" s="73"/>
      <c r="AF132" s="73" t="s">
        <v>0</v>
      </c>
      <c r="AG132" s="73" t="s">
        <v>15</v>
      </c>
      <c r="AH132" s="73" t="s">
        <v>14</v>
      </c>
      <c r="AI132" s="5" t="s">
        <v>14</v>
      </c>
      <c r="AJ132" s="11"/>
      <c r="AK132" s="14" t="s">
        <v>16</v>
      </c>
      <c r="AL132" s="73" t="s">
        <v>14</v>
      </c>
      <c r="AM132" s="73"/>
      <c r="AN132" s="73"/>
      <c r="AO132" s="73" t="s">
        <v>0</v>
      </c>
      <c r="AP132" s="73" t="s">
        <v>1</v>
      </c>
      <c r="AQ132" s="73" t="s">
        <v>15</v>
      </c>
      <c r="AR132" s="5" t="s">
        <v>14</v>
      </c>
    </row>
    <row r="133" spans="10:44" x14ac:dyDescent="0.3">
      <c r="J133" s="14" t="s">
        <v>20</v>
      </c>
      <c r="K133" s="42"/>
      <c r="L133" s="42"/>
      <c r="M133" s="42" t="s">
        <v>0</v>
      </c>
      <c r="N133" s="42" t="s">
        <v>1</v>
      </c>
      <c r="O133" s="42" t="s">
        <v>15</v>
      </c>
      <c r="P133" s="42" t="s">
        <v>14</v>
      </c>
      <c r="Q133" s="67"/>
      <c r="R133" s="11"/>
      <c r="S133" s="14" t="s">
        <v>20</v>
      </c>
      <c r="T133" s="73" t="s">
        <v>15</v>
      </c>
      <c r="U133" s="73" t="s">
        <v>14</v>
      </c>
      <c r="V133" s="73"/>
      <c r="W133" s="73"/>
      <c r="X133" s="73" t="s">
        <v>121</v>
      </c>
      <c r="Y133" s="73"/>
      <c r="Z133" s="5" t="s">
        <v>0</v>
      </c>
      <c r="AA133" s="11"/>
      <c r="AB133" s="14" t="s">
        <v>20</v>
      </c>
      <c r="AC133" s="25"/>
      <c r="AD133" s="73"/>
      <c r="AE133" s="73" t="s">
        <v>0</v>
      </c>
      <c r="AF133" s="73" t="s">
        <v>15</v>
      </c>
      <c r="AG133" s="73" t="s">
        <v>14</v>
      </c>
      <c r="AH133" s="73" t="s">
        <v>14</v>
      </c>
      <c r="AI133" s="5"/>
      <c r="AJ133" s="11"/>
      <c r="AK133" s="14" t="s">
        <v>20</v>
      </c>
      <c r="AL133" s="73"/>
      <c r="AM133" s="73"/>
      <c r="AN133" s="73" t="s">
        <v>0</v>
      </c>
      <c r="AO133" s="73" t="s">
        <v>1</v>
      </c>
      <c r="AP133" s="73" t="s">
        <v>15</v>
      </c>
      <c r="AQ133" s="73" t="s">
        <v>14</v>
      </c>
      <c r="AR133" s="5"/>
    </row>
    <row r="134" spans="10:44" x14ac:dyDescent="0.3">
      <c r="J134" s="14" t="s">
        <v>23</v>
      </c>
      <c r="K134" s="42"/>
      <c r="L134" s="42" t="s">
        <v>0</v>
      </c>
      <c r="M134" s="42" t="s">
        <v>1</v>
      </c>
      <c r="N134" s="42" t="s">
        <v>15</v>
      </c>
      <c r="O134" s="42" t="s">
        <v>14</v>
      </c>
      <c r="P134" s="42"/>
      <c r="Q134" s="175"/>
      <c r="R134" s="11"/>
      <c r="S134" s="14" t="s">
        <v>23</v>
      </c>
      <c r="T134" s="73" t="s">
        <v>1</v>
      </c>
      <c r="U134" s="73" t="s">
        <v>15</v>
      </c>
      <c r="V134" s="73" t="s">
        <v>14</v>
      </c>
      <c r="W134" s="73"/>
      <c r="X134" s="73"/>
      <c r="Y134" s="73" t="s">
        <v>121</v>
      </c>
      <c r="Z134" s="173"/>
      <c r="AA134" s="11"/>
      <c r="AB134" s="14" t="s">
        <v>23</v>
      </c>
      <c r="AC134" s="24"/>
      <c r="AD134" s="73" t="s">
        <v>0</v>
      </c>
      <c r="AE134" s="73" t="s">
        <v>15</v>
      </c>
      <c r="AF134" s="73" t="s">
        <v>14</v>
      </c>
      <c r="AG134" s="73" t="s">
        <v>14</v>
      </c>
      <c r="AH134" s="73"/>
      <c r="AI134" s="5"/>
      <c r="AJ134" s="11"/>
      <c r="AK134" s="14" t="s">
        <v>23</v>
      </c>
      <c r="AL134" s="73"/>
      <c r="AM134" s="73" t="s">
        <v>0</v>
      </c>
      <c r="AN134" s="73" t="s">
        <v>1</v>
      </c>
      <c r="AO134" s="73" t="s">
        <v>15</v>
      </c>
      <c r="AP134" s="73" t="s">
        <v>14</v>
      </c>
      <c r="AQ134" s="73"/>
      <c r="AR134" s="5"/>
    </row>
    <row r="135" spans="10:44" x14ac:dyDescent="0.3">
      <c r="J135" s="14" t="s">
        <v>21</v>
      </c>
      <c r="K135" s="73" t="s">
        <v>0</v>
      </c>
      <c r="L135" s="73" t="s">
        <v>0</v>
      </c>
      <c r="M135" s="73" t="s">
        <v>0</v>
      </c>
      <c r="N135" s="73" t="s">
        <v>0</v>
      </c>
      <c r="O135" s="73" t="s">
        <v>0</v>
      </c>
      <c r="P135" s="73"/>
      <c r="Q135" s="5"/>
      <c r="R135" s="11"/>
      <c r="S135" s="14" t="s">
        <v>21</v>
      </c>
      <c r="T135" s="73" t="s">
        <v>0</v>
      </c>
      <c r="U135" s="73" t="s">
        <v>1</v>
      </c>
      <c r="V135" s="73" t="s">
        <v>15</v>
      </c>
      <c r="W135" s="73" t="s">
        <v>14</v>
      </c>
      <c r="X135" s="73"/>
      <c r="Y135" s="73"/>
      <c r="Z135" s="5" t="s">
        <v>121</v>
      </c>
      <c r="AA135" s="11"/>
      <c r="AB135" s="14" t="s">
        <v>21</v>
      </c>
      <c r="AC135" s="73" t="s">
        <v>0</v>
      </c>
      <c r="AD135" s="73" t="s">
        <v>0</v>
      </c>
      <c r="AE135" s="73" t="s">
        <v>0</v>
      </c>
      <c r="AF135" s="73" t="s">
        <v>0</v>
      </c>
      <c r="AG135" s="73" t="s">
        <v>0</v>
      </c>
      <c r="AH135" s="73"/>
      <c r="AI135" s="23"/>
      <c r="AJ135" s="11"/>
      <c r="AK135" s="14" t="s">
        <v>21</v>
      </c>
      <c r="AL135" s="73" t="s">
        <v>0</v>
      </c>
      <c r="AM135" s="73" t="s">
        <v>1</v>
      </c>
      <c r="AN135" s="73" t="s">
        <v>15</v>
      </c>
      <c r="AO135" s="73" t="s">
        <v>14</v>
      </c>
      <c r="AP135" s="73"/>
      <c r="AQ135" s="73"/>
      <c r="AR135" s="5" t="s">
        <v>0</v>
      </c>
    </row>
    <row r="136" spans="10:44" x14ac:dyDescent="0.3">
      <c r="J136" s="14" t="s">
        <v>97</v>
      </c>
      <c r="K136" s="73" t="s">
        <v>15</v>
      </c>
      <c r="L136" s="73" t="s">
        <v>15</v>
      </c>
      <c r="M136" s="73" t="s">
        <v>15</v>
      </c>
      <c r="N136" s="73" t="s">
        <v>15</v>
      </c>
      <c r="O136" s="73" t="s">
        <v>15</v>
      </c>
      <c r="P136" s="73"/>
      <c r="Q136" s="5"/>
      <c r="R136" s="11"/>
      <c r="S136" s="14" t="s">
        <v>97</v>
      </c>
      <c r="T136" s="73"/>
      <c r="U136" s="73" t="s">
        <v>0</v>
      </c>
      <c r="V136" s="73" t="s">
        <v>1</v>
      </c>
      <c r="W136" s="73" t="s">
        <v>15</v>
      </c>
      <c r="X136" s="73" t="s">
        <v>14</v>
      </c>
      <c r="Y136" s="73"/>
      <c r="Z136" s="5"/>
      <c r="AA136" s="11"/>
      <c r="AB136" s="14" t="s">
        <v>97</v>
      </c>
      <c r="AC136" s="73" t="s">
        <v>15</v>
      </c>
      <c r="AD136" s="73" t="s">
        <v>15</v>
      </c>
      <c r="AE136" s="73" t="s">
        <v>15</v>
      </c>
      <c r="AF136" s="73" t="s">
        <v>15</v>
      </c>
      <c r="AG136" s="73" t="s">
        <v>15</v>
      </c>
      <c r="AH136" s="73"/>
      <c r="AI136" s="23"/>
      <c r="AJ136" s="11"/>
      <c r="AK136" s="14" t="s">
        <v>97</v>
      </c>
      <c r="AL136" s="73" t="s">
        <v>1</v>
      </c>
      <c r="AM136" s="73" t="s">
        <v>15</v>
      </c>
      <c r="AN136" s="73" t="s">
        <v>14</v>
      </c>
      <c r="AO136" s="73"/>
      <c r="AP136" s="73"/>
      <c r="AQ136" s="73" t="s">
        <v>0</v>
      </c>
      <c r="AR136" s="5" t="s">
        <v>1</v>
      </c>
    </row>
    <row r="137" spans="10:44" x14ac:dyDescent="0.3">
      <c r="J137" s="14" t="s">
        <v>98</v>
      </c>
      <c r="K137" s="73" t="s">
        <v>1</v>
      </c>
      <c r="L137" s="73" t="s">
        <v>1</v>
      </c>
      <c r="M137" s="73" t="s">
        <v>1</v>
      </c>
      <c r="N137" s="73" t="s">
        <v>1</v>
      </c>
      <c r="O137" s="73" t="s">
        <v>1</v>
      </c>
      <c r="P137" s="73"/>
      <c r="Q137" s="5"/>
      <c r="R137" s="11"/>
      <c r="S137" s="14" t="s">
        <v>98</v>
      </c>
      <c r="T137" s="73" t="s">
        <v>0</v>
      </c>
      <c r="U137" s="73" t="s">
        <v>0</v>
      </c>
      <c r="V137" s="73" t="s">
        <v>0</v>
      </c>
      <c r="W137" s="73" t="s">
        <v>0</v>
      </c>
      <c r="X137" s="73" t="s">
        <v>0</v>
      </c>
      <c r="Y137" s="73"/>
      <c r="Z137" s="5"/>
      <c r="AA137" s="11"/>
      <c r="AB137" s="14" t="s">
        <v>98</v>
      </c>
      <c r="AC137" s="73" t="s">
        <v>1</v>
      </c>
      <c r="AD137" s="73" t="s">
        <v>1</v>
      </c>
      <c r="AE137" s="73" t="s">
        <v>1</v>
      </c>
      <c r="AF137" s="73" t="s">
        <v>1</v>
      </c>
      <c r="AG137" s="73" t="s">
        <v>1</v>
      </c>
      <c r="AH137" s="73"/>
      <c r="AI137" s="23"/>
      <c r="AJ137" s="11"/>
      <c r="AK137" s="14" t="s">
        <v>98</v>
      </c>
      <c r="AL137" s="73" t="s">
        <v>15</v>
      </c>
      <c r="AM137" s="73" t="s">
        <v>14</v>
      </c>
      <c r="AN137" s="73"/>
      <c r="AO137" s="73"/>
      <c r="AP137" s="73" t="s">
        <v>0</v>
      </c>
      <c r="AQ137" s="73" t="s">
        <v>1</v>
      </c>
      <c r="AR137" s="5" t="s">
        <v>15</v>
      </c>
    </row>
    <row r="138" spans="10:44" x14ac:dyDescent="0.3">
      <c r="J138" s="14" t="s">
        <v>53</v>
      </c>
      <c r="K138" s="73" t="s">
        <v>1</v>
      </c>
      <c r="L138" s="73" t="s">
        <v>1</v>
      </c>
      <c r="M138" s="73" t="s">
        <v>1</v>
      </c>
      <c r="N138" s="73" t="s">
        <v>1</v>
      </c>
      <c r="O138" s="73" t="s">
        <v>1</v>
      </c>
      <c r="P138" s="73"/>
      <c r="Q138" s="5"/>
      <c r="R138" s="11"/>
      <c r="S138" s="14" t="s">
        <v>53</v>
      </c>
      <c r="T138" s="73" t="s">
        <v>15</v>
      </c>
      <c r="U138" s="73" t="s">
        <v>15</v>
      </c>
      <c r="V138" s="73" t="s">
        <v>15</v>
      </c>
      <c r="W138" s="73" t="s">
        <v>15</v>
      </c>
      <c r="X138" s="73" t="s">
        <v>15</v>
      </c>
      <c r="Y138" s="73"/>
      <c r="Z138" s="5"/>
      <c r="AA138" s="11"/>
      <c r="AB138" s="14" t="s">
        <v>53</v>
      </c>
      <c r="AC138" s="73" t="s">
        <v>1</v>
      </c>
      <c r="AD138" s="73" t="s">
        <v>1</v>
      </c>
      <c r="AE138" s="73" t="s">
        <v>1</v>
      </c>
      <c r="AF138" s="73" t="s">
        <v>1</v>
      </c>
      <c r="AG138" s="73" t="s">
        <v>1</v>
      </c>
      <c r="AH138" s="73"/>
      <c r="AI138" s="23"/>
      <c r="AJ138" s="11"/>
      <c r="AK138" s="14" t="s">
        <v>53</v>
      </c>
      <c r="AL138" s="73" t="s">
        <v>14</v>
      </c>
      <c r="AM138" s="73"/>
      <c r="AN138" s="73"/>
      <c r="AO138" s="73" t="s">
        <v>0</v>
      </c>
      <c r="AP138" s="73" t="s">
        <v>1</v>
      </c>
      <c r="AQ138" s="73" t="s">
        <v>15</v>
      </c>
      <c r="AR138" s="5" t="s">
        <v>14</v>
      </c>
    </row>
    <row r="139" spans="10:44" x14ac:dyDescent="0.3">
      <c r="J139" s="14" t="s">
        <v>54</v>
      </c>
      <c r="K139" s="73" t="s">
        <v>1</v>
      </c>
      <c r="L139" s="73" t="s">
        <v>1</v>
      </c>
      <c r="M139" s="73" t="s">
        <v>1</v>
      </c>
      <c r="N139" s="73" t="s">
        <v>1</v>
      </c>
      <c r="O139" s="73" t="s">
        <v>1</v>
      </c>
      <c r="P139" s="73"/>
      <c r="Q139" s="5"/>
      <c r="R139" s="11"/>
      <c r="S139" s="14" t="s">
        <v>54</v>
      </c>
      <c r="T139" s="73" t="s">
        <v>1</v>
      </c>
      <c r="U139" s="73" t="s">
        <v>1</v>
      </c>
      <c r="V139" s="73" t="s">
        <v>1</v>
      </c>
      <c r="W139" s="73" t="s">
        <v>1</v>
      </c>
      <c r="X139" s="73" t="s">
        <v>1</v>
      </c>
      <c r="Y139" s="73"/>
      <c r="Z139" s="5"/>
      <c r="AA139" s="11"/>
      <c r="AB139" s="14" t="s">
        <v>54</v>
      </c>
      <c r="AC139" s="73" t="s">
        <v>1</v>
      </c>
      <c r="AD139" s="73" t="s">
        <v>1</v>
      </c>
      <c r="AE139" s="73" t="s">
        <v>1</v>
      </c>
      <c r="AF139" s="73" t="s">
        <v>1</v>
      </c>
      <c r="AG139" s="73" t="s">
        <v>1</v>
      </c>
      <c r="AH139" s="73"/>
      <c r="AI139" s="23"/>
      <c r="AJ139" s="11"/>
      <c r="AK139" s="14" t="s">
        <v>54</v>
      </c>
      <c r="AL139" s="73"/>
      <c r="AM139" s="73"/>
      <c r="AN139" s="73" t="s">
        <v>0</v>
      </c>
      <c r="AO139" s="73" t="s">
        <v>1</v>
      </c>
      <c r="AP139" s="73" t="s">
        <v>15</v>
      </c>
      <c r="AQ139" s="73" t="s">
        <v>14</v>
      </c>
      <c r="AR139" s="5"/>
    </row>
    <row r="140" spans="10:44" x14ac:dyDescent="0.3">
      <c r="J140" s="14" t="s">
        <v>55</v>
      </c>
      <c r="K140" s="73" t="s">
        <v>1</v>
      </c>
      <c r="L140" s="73" t="s">
        <v>1</v>
      </c>
      <c r="M140" s="73" t="s">
        <v>1</v>
      </c>
      <c r="N140" s="73" t="s">
        <v>1</v>
      </c>
      <c r="O140" s="73" t="s">
        <v>1</v>
      </c>
      <c r="P140" s="73"/>
      <c r="Q140" s="5"/>
      <c r="R140" s="11"/>
      <c r="S140" s="14" t="s">
        <v>55</v>
      </c>
      <c r="T140" s="73" t="s">
        <v>1</v>
      </c>
      <c r="U140" s="73" t="s">
        <v>1</v>
      </c>
      <c r="V140" s="73" t="s">
        <v>1</v>
      </c>
      <c r="W140" s="73" t="s">
        <v>1</v>
      </c>
      <c r="X140" s="73" t="s">
        <v>1</v>
      </c>
      <c r="Y140" s="73"/>
      <c r="Z140" s="5"/>
      <c r="AA140" s="11"/>
      <c r="AB140" s="14" t="s">
        <v>55</v>
      </c>
      <c r="AC140" s="73" t="s">
        <v>1</v>
      </c>
      <c r="AD140" s="73" t="s">
        <v>1</v>
      </c>
      <c r="AE140" s="73" t="s">
        <v>1</v>
      </c>
      <c r="AF140" s="73" t="s">
        <v>1</v>
      </c>
      <c r="AG140" s="73" t="s">
        <v>1</v>
      </c>
      <c r="AH140" s="73"/>
      <c r="AI140" s="23"/>
      <c r="AJ140" s="11"/>
      <c r="AK140" s="14" t="s">
        <v>55</v>
      </c>
      <c r="AL140" s="73"/>
      <c r="AM140" s="73" t="s">
        <v>0</v>
      </c>
      <c r="AN140" s="73" t="s">
        <v>1</v>
      </c>
      <c r="AO140" s="73" t="s">
        <v>15</v>
      </c>
      <c r="AP140" s="73" t="s">
        <v>14</v>
      </c>
      <c r="AQ140" s="73"/>
      <c r="AR140" s="5"/>
    </row>
    <row r="141" spans="10:44" x14ac:dyDescent="0.3">
      <c r="J141" s="14" t="s">
        <v>56</v>
      </c>
      <c r="K141" s="73" t="s">
        <v>1</v>
      </c>
      <c r="L141" s="73" t="s">
        <v>1</v>
      </c>
      <c r="M141" s="73" t="s">
        <v>1</v>
      </c>
      <c r="N141" s="73" t="s">
        <v>1</v>
      </c>
      <c r="O141" s="73" t="s">
        <v>1</v>
      </c>
      <c r="P141" s="73"/>
      <c r="Q141" s="5"/>
      <c r="R141" s="11"/>
      <c r="S141" s="14" t="s">
        <v>56</v>
      </c>
      <c r="T141" s="73" t="s">
        <v>1</v>
      </c>
      <c r="U141" s="73" t="s">
        <v>1</v>
      </c>
      <c r="V141" s="73" t="s">
        <v>1</v>
      </c>
      <c r="W141" s="73" t="s">
        <v>1</v>
      </c>
      <c r="X141" s="73" t="s">
        <v>1</v>
      </c>
      <c r="Y141" s="73"/>
      <c r="Z141" s="5"/>
      <c r="AA141" s="11"/>
      <c r="AB141" s="14" t="s">
        <v>56</v>
      </c>
      <c r="AC141" s="73" t="s">
        <v>1</v>
      </c>
      <c r="AD141" s="73" t="s">
        <v>1</v>
      </c>
      <c r="AE141" s="73" t="s">
        <v>1</v>
      </c>
      <c r="AF141" s="73" t="s">
        <v>1</v>
      </c>
      <c r="AG141" s="73" t="s">
        <v>1</v>
      </c>
      <c r="AH141" s="73"/>
      <c r="AI141" s="23"/>
      <c r="AJ141" s="11"/>
      <c r="AK141" s="14" t="s">
        <v>56</v>
      </c>
      <c r="AL141" s="73" t="s">
        <v>1</v>
      </c>
      <c r="AM141" s="73" t="s">
        <v>1</v>
      </c>
      <c r="AN141" s="73" t="s">
        <v>1</v>
      </c>
      <c r="AO141" s="73" t="s">
        <v>1</v>
      </c>
      <c r="AP141" s="73" t="s">
        <v>1</v>
      </c>
      <c r="AQ141" s="73"/>
      <c r="AR141" s="23"/>
    </row>
    <row r="142" spans="10:44" x14ac:dyDescent="0.3">
      <c r="J142" s="151" t="s">
        <v>92</v>
      </c>
      <c r="K142" s="13" t="s">
        <v>169</v>
      </c>
      <c r="L142" s="13" t="s">
        <v>169</v>
      </c>
      <c r="M142" s="13" t="s">
        <v>169</v>
      </c>
      <c r="N142" s="13" t="s">
        <v>169</v>
      </c>
      <c r="O142" s="13" t="s">
        <v>169</v>
      </c>
      <c r="P142" s="111" t="s">
        <v>64</v>
      </c>
      <c r="Q142" s="112" t="s">
        <v>64</v>
      </c>
      <c r="R142" s="11"/>
      <c r="S142" s="151" t="s">
        <v>128</v>
      </c>
      <c r="T142" s="86" t="s">
        <v>171</v>
      </c>
      <c r="U142" s="86" t="s">
        <v>171</v>
      </c>
      <c r="V142" s="86" t="s">
        <v>171</v>
      </c>
      <c r="W142" s="86" t="s">
        <v>171</v>
      </c>
      <c r="X142" s="86" t="s">
        <v>171</v>
      </c>
      <c r="Y142" s="164" t="s">
        <v>130</v>
      </c>
      <c r="Z142" s="161" t="s">
        <v>129</v>
      </c>
      <c r="AA142" s="11"/>
      <c r="AB142" s="151" t="s">
        <v>92</v>
      </c>
      <c r="AC142" s="13" t="s">
        <v>173</v>
      </c>
      <c r="AD142" s="13" t="s">
        <v>173</v>
      </c>
      <c r="AE142" s="13" t="s">
        <v>173</v>
      </c>
      <c r="AF142" s="13" t="s">
        <v>173</v>
      </c>
      <c r="AG142" s="13" t="s">
        <v>173</v>
      </c>
      <c r="AH142" s="111" t="s">
        <v>103</v>
      </c>
      <c r="AI142" s="112" t="s">
        <v>103</v>
      </c>
      <c r="AJ142" s="11"/>
      <c r="AK142" s="151" t="s">
        <v>92</v>
      </c>
      <c r="AL142" s="13" t="s">
        <v>155</v>
      </c>
      <c r="AM142" s="13" t="s">
        <v>155</v>
      </c>
      <c r="AN142" s="13" t="s">
        <v>155</v>
      </c>
      <c r="AO142" s="13" t="s">
        <v>155</v>
      </c>
      <c r="AP142" s="13" t="s">
        <v>155</v>
      </c>
      <c r="AQ142" s="111" t="s">
        <v>150</v>
      </c>
      <c r="AR142" s="112" t="s">
        <v>149</v>
      </c>
    </row>
    <row r="143" spans="10:44" x14ac:dyDescent="0.3">
      <c r="J143" s="163" t="s">
        <v>170</v>
      </c>
      <c r="S143" s="163" t="s">
        <v>164</v>
      </c>
      <c r="AB143" s="163" t="s">
        <v>170</v>
      </c>
    </row>
    <row r="144" spans="10:44" x14ac:dyDescent="0.3">
      <c r="J144" s="404" t="s">
        <v>333</v>
      </c>
      <c r="S144" s="404" t="s">
        <v>333</v>
      </c>
      <c r="AB144" s="404" t="s">
        <v>333</v>
      </c>
    </row>
    <row r="146" spans="10:44" x14ac:dyDescent="0.3">
      <c r="J146" s="22" t="s">
        <v>174</v>
      </c>
      <c r="K146" s="21"/>
      <c r="L146" s="20"/>
      <c r="M146" s="17"/>
      <c r="N146" s="19"/>
      <c r="O146" s="17"/>
      <c r="P146" s="18"/>
      <c r="Q146" s="17"/>
      <c r="R146" s="11"/>
      <c r="S146" s="22" t="s">
        <v>174</v>
      </c>
      <c r="T146" s="21"/>
      <c r="U146" s="20"/>
      <c r="V146" s="17"/>
      <c r="W146" s="19"/>
      <c r="X146" s="17"/>
      <c r="Y146" s="18"/>
      <c r="Z146" s="17"/>
      <c r="AA146" s="11"/>
      <c r="AB146" s="22" t="s">
        <v>174</v>
      </c>
      <c r="AC146" s="109" t="s">
        <v>91</v>
      </c>
      <c r="AD146" s="20"/>
      <c r="AE146" s="17"/>
      <c r="AF146" s="19"/>
      <c r="AG146" s="17"/>
      <c r="AH146" s="18"/>
      <c r="AI146" s="17"/>
      <c r="AJ146" s="11"/>
      <c r="AK146" s="22" t="s">
        <v>174</v>
      </c>
      <c r="AL146" s="109" t="s">
        <v>91</v>
      </c>
      <c r="AM146" s="110"/>
      <c r="AN146" s="17"/>
      <c r="AO146" s="19"/>
      <c r="AP146" s="17"/>
      <c r="AQ146" s="18"/>
      <c r="AR146" s="17"/>
    </row>
    <row r="147" spans="10:44" x14ac:dyDescent="0.3">
      <c r="J147" s="153" t="s">
        <v>32</v>
      </c>
      <c r="K147" s="74" t="s">
        <v>7</v>
      </c>
      <c r="L147" s="74" t="s">
        <v>6</v>
      </c>
      <c r="M147" s="74" t="s">
        <v>5</v>
      </c>
      <c r="N147" s="74" t="s">
        <v>4</v>
      </c>
      <c r="O147" s="74" t="s">
        <v>3</v>
      </c>
      <c r="P147" s="178" t="s">
        <v>2</v>
      </c>
      <c r="Q147" s="174" t="s">
        <v>8</v>
      </c>
      <c r="R147" s="11"/>
      <c r="S147" s="153" t="s">
        <v>32</v>
      </c>
      <c r="T147" s="15" t="s">
        <v>7</v>
      </c>
      <c r="U147" s="15" t="s">
        <v>6</v>
      </c>
      <c r="V147" s="15" t="s">
        <v>5</v>
      </c>
      <c r="W147" s="15" t="s">
        <v>4</v>
      </c>
      <c r="X147" s="15" t="s">
        <v>3</v>
      </c>
      <c r="Y147" s="179" t="s">
        <v>2</v>
      </c>
      <c r="Z147" s="180" t="s">
        <v>8</v>
      </c>
      <c r="AA147" s="11"/>
      <c r="AB147" s="153" t="s">
        <v>32</v>
      </c>
      <c r="AC147" s="169" t="s">
        <v>7</v>
      </c>
      <c r="AD147" s="66" t="s">
        <v>6</v>
      </c>
      <c r="AE147" s="66" t="s">
        <v>5</v>
      </c>
      <c r="AF147" s="66" t="s">
        <v>4</v>
      </c>
      <c r="AG147" s="66" t="s">
        <v>3</v>
      </c>
      <c r="AH147" s="170" t="s">
        <v>2</v>
      </c>
      <c r="AI147" s="171" t="s">
        <v>204</v>
      </c>
      <c r="AJ147" s="11"/>
      <c r="AK147" s="16" t="s">
        <v>32</v>
      </c>
      <c r="AL147" s="169" t="s">
        <v>7</v>
      </c>
      <c r="AM147" s="66" t="s">
        <v>6</v>
      </c>
      <c r="AN147" s="66" t="s">
        <v>5</v>
      </c>
      <c r="AO147" s="66" t="s">
        <v>4</v>
      </c>
      <c r="AP147" s="66" t="s">
        <v>3</v>
      </c>
      <c r="AQ147" s="170" t="s">
        <v>2</v>
      </c>
      <c r="AR147" s="171" t="s">
        <v>204</v>
      </c>
    </row>
    <row r="148" spans="10:44" x14ac:dyDescent="0.3">
      <c r="J148" s="14" t="s">
        <v>12</v>
      </c>
      <c r="K148" s="42" t="s">
        <v>0</v>
      </c>
      <c r="L148" s="42" t="s">
        <v>1</v>
      </c>
      <c r="M148" s="42" t="s">
        <v>15</v>
      </c>
      <c r="N148" s="42" t="s">
        <v>14</v>
      </c>
      <c r="O148" s="42"/>
      <c r="P148" s="42"/>
      <c r="Q148" s="175" t="s">
        <v>207</v>
      </c>
      <c r="R148" s="11"/>
      <c r="S148" s="14" t="s">
        <v>12</v>
      </c>
      <c r="T148" s="73" t="s">
        <v>121</v>
      </c>
      <c r="U148" s="73"/>
      <c r="V148" s="73" t="s">
        <v>0</v>
      </c>
      <c r="W148" s="73" t="s">
        <v>1</v>
      </c>
      <c r="X148" s="73" t="s">
        <v>15</v>
      </c>
      <c r="Y148" s="73" t="s">
        <v>14</v>
      </c>
      <c r="Z148" s="5"/>
      <c r="AA148" s="11"/>
      <c r="AB148" s="14" t="s">
        <v>12</v>
      </c>
      <c r="AC148" s="73" t="s">
        <v>0</v>
      </c>
      <c r="AD148" s="73" t="s">
        <v>15</v>
      </c>
      <c r="AE148" s="73" t="s">
        <v>14</v>
      </c>
      <c r="AF148" s="73" t="s">
        <v>14</v>
      </c>
      <c r="AG148" s="73"/>
      <c r="AH148" s="73"/>
      <c r="AI148" s="5" t="s">
        <v>0</v>
      </c>
      <c r="AJ148" s="11"/>
      <c r="AK148" s="14" t="s">
        <v>12</v>
      </c>
      <c r="AL148" s="73" t="s">
        <v>0</v>
      </c>
      <c r="AM148" s="73" t="s">
        <v>1</v>
      </c>
      <c r="AN148" s="73" t="s">
        <v>15</v>
      </c>
      <c r="AO148" s="73" t="s">
        <v>14</v>
      </c>
      <c r="AP148" s="73"/>
      <c r="AQ148" s="73"/>
      <c r="AR148" s="5" t="s">
        <v>0</v>
      </c>
    </row>
    <row r="149" spans="10:44" x14ac:dyDescent="0.3">
      <c r="J149" s="14" t="s">
        <v>11</v>
      </c>
      <c r="K149" s="42" t="s">
        <v>208</v>
      </c>
      <c r="L149" s="42" t="s">
        <v>209</v>
      </c>
      <c r="M149" s="42" t="s">
        <v>205</v>
      </c>
      <c r="N149" s="42"/>
      <c r="O149" s="42"/>
      <c r="P149" s="42" t="s">
        <v>207</v>
      </c>
      <c r="Q149" s="67" t="s">
        <v>206</v>
      </c>
      <c r="R149" s="11"/>
      <c r="S149" s="14" t="s">
        <v>11</v>
      </c>
      <c r="T149" s="73"/>
      <c r="U149" s="73" t="s">
        <v>121</v>
      </c>
      <c r="V149" s="73"/>
      <c r="W149" s="73" t="s">
        <v>0</v>
      </c>
      <c r="X149" s="73" t="s">
        <v>1</v>
      </c>
      <c r="Y149" s="73" t="s">
        <v>15</v>
      </c>
      <c r="Z149" s="5" t="s">
        <v>14</v>
      </c>
      <c r="AA149" s="11"/>
      <c r="AB149" s="14" t="s">
        <v>11</v>
      </c>
      <c r="AC149" s="73" t="s">
        <v>15</v>
      </c>
      <c r="AD149" s="73" t="s">
        <v>14</v>
      </c>
      <c r="AE149" s="73" t="s">
        <v>14</v>
      </c>
      <c r="AF149" s="73"/>
      <c r="AG149" s="73"/>
      <c r="AH149" s="73" t="s">
        <v>0</v>
      </c>
      <c r="AI149" s="5" t="s">
        <v>15</v>
      </c>
      <c r="AJ149" s="11"/>
      <c r="AK149" s="14" t="s">
        <v>11</v>
      </c>
      <c r="AL149" s="73" t="s">
        <v>1</v>
      </c>
      <c r="AM149" s="73" t="s">
        <v>15</v>
      </c>
      <c r="AN149" s="73" t="s">
        <v>14</v>
      </c>
      <c r="AO149" s="73"/>
      <c r="AP149" s="73"/>
      <c r="AQ149" s="73" t="s">
        <v>0</v>
      </c>
      <c r="AR149" s="5" t="s">
        <v>1</v>
      </c>
    </row>
    <row r="150" spans="10:44" x14ac:dyDescent="0.3">
      <c r="J150" s="14" t="s">
        <v>10</v>
      </c>
      <c r="K150" s="42" t="s">
        <v>209</v>
      </c>
      <c r="L150" s="42" t="s">
        <v>205</v>
      </c>
      <c r="M150" s="42"/>
      <c r="N150" s="42"/>
      <c r="O150" s="42" t="s">
        <v>207</v>
      </c>
      <c r="P150" s="42" t="s">
        <v>206</v>
      </c>
      <c r="Q150" s="67" t="s">
        <v>209</v>
      </c>
      <c r="R150" s="11"/>
      <c r="S150" s="14" t="s">
        <v>10</v>
      </c>
      <c r="T150" s="73"/>
      <c r="U150" s="73"/>
      <c r="V150" s="73" t="s">
        <v>121</v>
      </c>
      <c r="W150" s="73"/>
      <c r="X150" s="73" t="s">
        <v>0</v>
      </c>
      <c r="Y150" s="73" t="s">
        <v>1</v>
      </c>
      <c r="Z150" s="5" t="s">
        <v>15</v>
      </c>
      <c r="AA150" s="11"/>
      <c r="AB150" s="14" t="s">
        <v>10</v>
      </c>
      <c r="AC150" s="73" t="s">
        <v>14</v>
      </c>
      <c r="AD150" s="73" t="s">
        <v>14</v>
      </c>
      <c r="AE150" s="73"/>
      <c r="AF150" s="73"/>
      <c r="AG150" s="73" t="s">
        <v>0</v>
      </c>
      <c r="AH150" s="73" t="s">
        <v>15</v>
      </c>
      <c r="AI150" s="23" t="s">
        <v>14</v>
      </c>
      <c r="AJ150" s="11"/>
      <c r="AK150" s="14" t="s">
        <v>10</v>
      </c>
      <c r="AL150" s="73" t="s">
        <v>15</v>
      </c>
      <c r="AM150" s="73" t="s">
        <v>14</v>
      </c>
      <c r="AN150" s="73"/>
      <c r="AO150" s="73"/>
      <c r="AP150" s="73" t="s">
        <v>0</v>
      </c>
      <c r="AQ150" s="73" t="s">
        <v>1</v>
      </c>
      <c r="AR150" s="5" t="s">
        <v>15</v>
      </c>
    </row>
    <row r="151" spans="10:44" x14ac:dyDescent="0.3">
      <c r="J151" s="14" t="s">
        <v>16</v>
      </c>
      <c r="K151" s="42" t="s">
        <v>205</v>
      </c>
      <c r="L151" s="42"/>
      <c r="M151" s="42"/>
      <c r="N151" s="42" t="s">
        <v>0</v>
      </c>
      <c r="O151" s="42" t="s">
        <v>1</v>
      </c>
      <c r="P151" s="42" t="s">
        <v>15</v>
      </c>
      <c r="Q151" s="67" t="s">
        <v>14</v>
      </c>
      <c r="R151" s="11"/>
      <c r="S151" s="14" t="s">
        <v>16</v>
      </c>
      <c r="T151" s="73" t="s">
        <v>14</v>
      </c>
      <c r="U151" s="73"/>
      <c r="V151" s="73"/>
      <c r="W151" s="73" t="s">
        <v>121</v>
      </c>
      <c r="X151" s="73"/>
      <c r="Y151" s="73" t="s">
        <v>0</v>
      </c>
      <c r="Z151" s="5" t="s">
        <v>1</v>
      </c>
      <c r="AA151" s="11"/>
      <c r="AB151" s="14" t="s">
        <v>16</v>
      </c>
      <c r="AC151" s="24" t="s">
        <v>14</v>
      </c>
      <c r="AD151" s="73"/>
      <c r="AE151" s="73"/>
      <c r="AF151" s="73" t="s">
        <v>0</v>
      </c>
      <c r="AG151" s="73" t="s">
        <v>15</v>
      </c>
      <c r="AH151" s="73" t="s">
        <v>14</v>
      </c>
      <c r="AI151" s="5" t="s">
        <v>14</v>
      </c>
      <c r="AJ151" s="11"/>
      <c r="AK151" s="14" t="s">
        <v>16</v>
      </c>
      <c r="AL151" s="73" t="s">
        <v>14</v>
      </c>
      <c r="AM151" s="73"/>
      <c r="AN151" s="73"/>
      <c r="AO151" s="73" t="s">
        <v>0</v>
      </c>
      <c r="AP151" s="73" t="s">
        <v>1</v>
      </c>
      <c r="AQ151" s="73" t="s">
        <v>15</v>
      </c>
      <c r="AR151" s="5" t="s">
        <v>14</v>
      </c>
    </row>
    <row r="152" spans="10:44" x14ac:dyDescent="0.3">
      <c r="J152" s="14" t="s">
        <v>20</v>
      </c>
      <c r="K152" s="42"/>
      <c r="L152" s="42"/>
      <c r="M152" s="42" t="s">
        <v>0</v>
      </c>
      <c r="N152" s="42" t="s">
        <v>1</v>
      </c>
      <c r="O152" s="42" t="s">
        <v>15</v>
      </c>
      <c r="P152" s="42" t="s">
        <v>14</v>
      </c>
      <c r="Q152" s="67"/>
      <c r="R152" s="11"/>
      <c r="S152" s="14" t="s">
        <v>20</v>
      </c>
      <c r="T152" s="73" t="s">
        <v>15</v>
      </c>
      <c r="U152" s="73" t="s">
        <v>14</v>
      </c>
      <c r="V152" s="73"/>
      <c r="W152" s="73"/>
      <c r="X152" s="73" t="s">
        <v>121</v>
      </c>
      <c r="Y152" s="73"/>
      <c r="Z152" s="5" t="s">
        <v>0</v>
      </c>
      <c r="AA152" s="11"/>
      <c r="AB152" s="14" t="s">
        <v>20</v>
      </c>
      <c r="AC152" s="25"/>
      <c r="AD152" s="73"/>
      <c r="AE152" s="73" t="s">
        <v>0</v>
      </c>
      <c r="AF152" s="73" t="s">
        <v>15</v>
      </c>
      <c r="AG152" s="73" t="s">
        <v>14</v>
      </c>
      <c r="AH152" s="73" t="s">
        <v>14</v>
      </c>
      <c r="AI152" s="5"/>
      <c r="AJ152" s="11"/>
      <c r="AK152" s="14" t="s">
        <v>20</v>
      </c>
      <c r="AL152" s="73"/>
      <c r="AM152" s="73"/>
      <c r="AN152" s="73" t="s">
        <v>0</v>
      </c>
      <c r="AO152" s="73" t="s">
        <v>1</v>
      </c>
      <c r="AP152" s="73" t="s">
        <v>15</v>
      </c>
      <c r="AQ152" s="73" t="s">
        <v>14</v>
      </c>
      <c r="AR152" s="5"/>
    </row>
    <row r="153" spans="10:44" x14ac:dyDescent="0.3">
      <c r="J153" s="14" t="s">
        <v>23</v>
      </c>
      <c r="K153" s="42"/>
      <c r="L153" s="42" t="s">
        <v>0</v>
      </c>
      <c r="M153" s="42" t="s">
        <v>1</v>
      </c>
      <c r="N153" s="42" t="s">
        <v>15</v>
      </c>
      <c r="O153" s="42" t="s">
        <v>14</v>
      </c>
      <c r="P153" s="42"/>
      <c r="Q153" s="175"/>
      <c r="R153" s="11"/>
      <c r="S153" s="14" t="s">
        <v>23</v>
      </c>
      <c r="T153" s="73" t="s">
        <v>1</v>
      </c>
      <c r="U153" s="73" t="s">
        <v>15</v>
      </c>
      <c r="V153" s="73" t="s">
        <v>14</v>
      </c>
      <c r="W153" s="73"/>
      <c r="X153" s="73"/>
      <c r="Y153" s="73" t="s">
        <v>121</v>
      </c>
      <c r="Z153" s="173"/>
      <c r="AA153" s="11"/>
      <c r="AB153" s="14" t="s">
        <v>23</v>
      </c>
      <c r="AC153" s="24"/>
      <c r="AD153" s="73" t="s">
        <v>0</v>
      </c>
      <c r="AE153" s="73" t="s">
        <v>15</v>
      </c>
      <c r="AF153" s="73" t="s">
        <v>14</v>
      </c>
      <c r="AG153" s="73" t="s">
        <v>14</v>
      </c>
      <c r="AH153" s="73"/>
      <c r="AI153" s="5"/>
      <c r="AJ153" s="11"/>
      <c r="AK153" s="14" t="s">
        <v>23</v>
      </c>
      <c r="AL153" s="73"/>
      <c r="AM153" s="73" t="s">
        <v>0</v>
      </c>
      <c r="AN153" s="73" t="s">
        <v>1</v>
      </c>
      <c r="AO153" s="73" t="s">
        <v>15</v>
      </c>
      <c r="AP153" s="73" t="s">
        <v>14</v>
      </c>
      <c r="AQ153" s="73"/>
      <c r="AR153" s="5"/>
    </row>
    <row r="154" spans="10:44" x14ac:dyDescent="0.3">
      <c r="J154" s="14" t="s">
        <v>21</v>
      </c>
      <c r="K154" s="73" t="s">
        <v>0</v>
      </c>
      <c r="L154" s="73" t="s">
        <v>0</v>
      </c>
      <c r="M154" s="73" t="s">
        <v>0</v>
      </c>
      <c r="N154" s="73" t="s">
        <v>0</v>
      </c>
      <c r="O154" s="73" t="s">
        <v>0</v>
      </c>
      <c r="P154" s="73"/>
      <c r="Q154" s="5"/>
      <c r="R154" s="11"/>
      <c r="S154" s="14" t="s">
        <v>21</v>
      </c>
      <c r="T154" s="73" t="s">
        <v>0</v>
      </c>
      <c r="U154" s="73" t="s">
        <v>1</v>
      </c>
      <c r="V154" s="73" t="s">
        <v>15</v>
      </c>
      <c r="W154" s="73" t="s">
        <v>14</v>
      </c>
      <c r="X154" s="73"/>
      <c r="Y154" s="73"/>
      <c r="Z154" s="5" t="s">
        <v>121</v>
      </c>
      <c r="AA154" s="11"/>
      <c r="AB154" s="14" t="s">
        <v>21</v>
      </c>
      <c r="AC154" s="73" t="s">
        <v>0</v>
      </c>
      <c r="AD154" s="73" t="s">
        <v>0</v>
      </c>
      <c r="AE154" s="73" t="s">
        <v>0</v>
      </c>
      <c r="AF154" s="73" t="s">
        <v>0</v>
      </c>
      <c r="AG154" s="73" t="s">
        <v>0</v>
      </c>
      <c r="AH154" s="73"/>
      <c r="AI154" s="23"/>
      <c r="AJ154" s="11"/>
      <c r="AK154" s="14" t="s">
        <v>21</v>
      </c>
      <c r="AL154" s="73" t="s">
        <v>0</v>
      </c>
      <c r="AM154" s="73" t="s">
        <v>1</v>
      </c>
      <c r="AN154" s="73" t="s">
        <v>15</v>
      </c>
      <c r="AO154" s="73" t="s">
        <v>14</v>
      </c>
      <c r="AP154" s="73"/>
      <c r="AQ154" s="73"/>
      <c r="AR154" s="5" t="s">
        <v>0</v>
      </c>
    </row>
    <row r="155" spans="10:44" x14ac:dyDescent="0.3">
      <c r="J155" s="14" t="s">
        <v>97</v>
      </c>
      <c r="K155" s="73" t="s">
        <v>15</v>
      </c>
      <c r="L155" s="73" t="s">
        <v>15</v>
      </c>
      <c r="M155" s="73" t="s">
        <v>15</v>
      </c>
      <c r="N155" s="73" t="s">
        <v>15</v>
      </c>
      <c r="O155" s="73" t="s">
        <v>15</v>
      </c>
      <c r="P155" s="73"/>
      <c r="Q155" s="5"/>
      <c r="R155" s="11"/>
      <c r="S155" s="14" t="s">
        <v>97</v>
      </c>
      <c r="T155" s="73"/>
      <c r="U155" s="73" t="s">
        <v>0</v>
      </c>
      <c r="V155" s="73" t="s">
        <v>1</v>
      </c>
      <c r="W155" s="73" t="s">
        <v>15</v>
      </c>
      <c r="X155" s="73" t="s">
        <v>14</v>
      </c>
      <c r="Y155" s="73"/>
      <c r="Z155" s="5"/>
      <c r="AA155" s="11"/>
      <c r="AB155" s="14" t="s">
        <v>97</v>
      </c>
      <c r="AC155" s="73" t="s">
        <v>15</v>
      </c>
      <c r="AD155" s="73" t="s">
        <v>15</v>
      </c>
      <c r="AE155" s="73" t="s">
        <v>15</v>
      </c>
      <c r="AF155" s="73" t="s">
        <v>15</v>
      </c>
      <c r="AG155" s="73" t="s">
        <v>15</v>
      </c>
      <c r="AH155" s="73"/>
      <c r="AI155" s="23"/>
      <c r="AJ155" s="11"/>
      <c r="AK155" s="14" t="s">
        <v>97</v>
      </c>
      <c r="AL155" s="73" t="s">
        <v>1</v>
      </c>
      <c r="AM155" s="73" t="s">
        <v>15</v>
      </c>
      <c r="AN155" s="73" t="s">
        <v>14</v>
      </c>
      <c r="AO155" s="73"/>
      <c r="AP155" s="73"/>
      <c r="AQ155" s="73" t="s">
        <v>0</v>
      </c>
      <c r="AR155" s="5" t="s">
        <v>1</v>
      </c>
    </row>
    <row r="156" spans="10:44" x14ac:dyDescent="0.3">
      <c r="J156" s="14" t="s">
        <v>98</v>
      </c>
      <c r="K156" s="73" t="s">
        <v>1</v>
      </c>
      <c r="L156" s="73" t="s">
        <v>1</v>
      </c>
      <c r="M156" s="73" t="s">
        <v>1</v>
      </c>
      <c r="N156" s="73" t="s">
        <v>1</v>
      </c>
      <c r="O156" s="73" t="s">
        <v>1</v>
      </c>
      <c r="P156" s="73"/>
      <c r="Q156" s="5"/>
      <c r="R156" s="11"/>
      <c r="S156" s="14" t="s">
        <v>98</v>
      </c>
      <c r="T156" s="73" t="s">
        <v>0</v>
      </c>
      <c r="U156" s="73" t="s">
        <v>0</v>
      </c>
      <c r="V156" s="73" t="s">
        <v>0</v>
      </c>
      <c r="W156" s="73" t="s">
        <v>0</v>
      </c>
      <c r="X156" s="73" t="s">
        <v>0</v>
      </c>
      <c r="Y156" s="73"/>
      <c r="Z156" s="5"/>
      <c r="AA156" s="11"/>
      <c r="AB156" s="14" t="s">
        <v>98</v>
      </c>
      <c r="AC156" s="73" t="s">
        <v>1</v>
      </c>
      <c r="AD156" s="73" t="s">
        <v>1</v>
      </c>
      <c r="AE156" s="73" t="s">
        <v>1</v>
      </c>
      <c r="AF156" s="73" t="s">
        <v>1</v>
      </c>
      <c r="AG156" s="73" t="s">
        <v>1</v>
      </c>
      <c r="AH156" s="73"/>
      <c r="AI156" s="23"/>
      <c r="AJ156" s="11"/>
      <c r="AK156" s="14" t="s">
        <v>98</v>
      </c>
      <c r="AL156" s="73" t="s">
        <v>15</v>
      </c>
      <c r="AM156" s="73" t="s">
        <v>14</v>
      </c>
      <c r="AN156" s="73"/>
      <c r="AO156" s="73"/>
      <c r="AP156" s="73" t="s">
        <v>0</v>
      </c>
      <c r="AQ156" s="73" t="s">
        <v>1</v>
      </c>
      <c r="AR156" s="5" t="s">
        <v>15</v>
      </c>
    </row>
    <row r="157" spans="10:44" x14ac:dyDescent="0.3">
      <c r="J157" s="14" t="s">
        <v>53</v>
      </c>
      <c r="K157" s="73" t="s">
        <v>1</v>
      </c>
      <c r="L157" s="73" t="s">
        <v>1</v>
      </c>
      <c r="M157" s="73" t="s">
        <v>1</v>
      </c>
      <c r="N157" s="73" t="s">
        <v>1</v>
      </c>
      <c r="O157" s="73" t="s">
        <v>1</v>
      </c>
      <c r="P157" s="73"/>
      <c r="Q157" s="5"/>
      <c r="R157" s="11"/>
      <c r="S157" s="14" t="s">
        <v>53</v>
      </c>
      <c r="T157" s="73" t="s">
        <v>15</v>
      </c>
      <c r="U157" s="73" t="s">
        <v>15</v>
      </c>
      <c r="V157" s="73" t="s">
        <v>15</v>
      </c>
      <c r="W157" s="73" t="s">
        <v>15</v>
      </c>
      <c r="X157" s="73" t="s">
        <v>15</v>
      </c>
      <c r="Y157" s="73"/>
      <c r="Z157" s="5"/>
      <c r="AA157" s="11"/>
      <c r="AB157" s="14" t="s">
        <v>53</v>
      </c>
      <c r="AC157" s="73" t="s">
        <v>1</v>
      </c>
      <c r="AD157" s="73" t="s">
        <v>1</v>
      </c>
      <c r="AE157" s="73" t="s">
        <v>1</v>
      </c>
      <c r="AF157" s="73" t="s">
        <v>1</v>
      </c>
      <c r="AG157" s="73" t="s">
        <v>1</v>
      </c>
      <c r="AH157" s="73"/>
      <c r="AI157" s="23"/>
      <c r="AJ157" s="11"/>
      <c r="AK157" s="14" t="s">
        <v>53</v>
      </c>
      <c r="AL157" s="73" t="s">
        <v>14</v>
      </c>
      <c r="AM157" s="73"/>
      <c r="AN157" s="73"/>
      <c r="AO157" s="73" t="s">
        <v>0</v>
      </c>
      <c r="AP157" s="73" t="s">
        <v>1</v>
      </c>
      <c r="AQ157" s="73" t="s">
        <v>15</v>
      </c>
      <c r="AR157" s="5" t="s">
        <v>14</v>
      </c>
    </row>
    <row r="158" spans="10:44" x14ac:dyDescent="0.3">
      <c r="J158" s="14" t="s">
        <v>54</v>
      </c>
      <c r="K158" s="73" t="s">
        <v>1</v>
      </c>
      <c r="L158" s="73" t="s">
        <v>1</v>
      </c>
      <c r="M158" s="73" t="s">
        <v>1</v>
      </c>
      <c r="N158" s="73" t="s">
        <v>1</v>
      </c>
      <c r="O158" s="73" t="s">
        <v>1</v>
      </c>
      <c r="P158" s="73"/>
      <c r="Q158" s="5"/>
      <c r="R158" s="11"/>
      <c r="S158" s="14" t="s">
        <v>54</v>
      </c>
      <c r="T158" s="73" t="s">
        <v>1</v>
      </c>
      <c r="U158" s="73" t="s">
        <v>1</v>
      </c>
      <c r="V158" s="73" t="s">
        <v>1</v>
      </c>
      <c r="W158" s="73" t="s">
        <v>1</v>
      </c>
      <c r="X158" s="73" t="s">
        <v>1</v>
      </c>
      <c r="Y158" s="73"/>
      <c r="Z158" s="5"/>
      <c r="AA158" s="11"/>
      <c r="AB158" s="14" t="s">
        <v>54</v>
      </c>
      <c r="AC158" s="73" t="s">
        <v>1</v>
      </c>
      <c r="AD158" s="73" t="s">
        <v>1</v>
      </c>
      <c r="AE158" s="73" t="s">
        <v>1</v>
      </c>
      <c r="AF158" s="73" t="s">
        <v>1</v>
      </c>
      <c r="AG158" s="73" t="s">
        <v>1</v>
      </c>
      <c r="AH158" s="73"/>
      <c r="AI158" s="23"/>
      <c r="AJ158" s="11"/>
      <c r="AK158" s="14" t="s">
        <v>54</v>
      </c>
      <c r="AL158" s="73"/>
      <c r="AM158" s="73"/>
      <c r="AN158" s="73" t="s">
        <v>0</v>
      </c>
      <c r="AO158" s="73" t="s">
        <v>1</v>
      </c>
      <c r="AP158" s="73" t="s">
        <v>15</v>
      </c>
      <c r="AQ158" s="73" t="s">
        <v>14</v>
      </c>
      <c r="AR158" s="5"/>
    </row>
    <row r="159" spans="10:44" x14ac:dyDescent="0.3">
      <c r="J159" s="14" t="s">
        <v>55</v>
      </c>
      <c r="K159" s="73" t="s">
        <v>1</v>
      </c>
      <c r="L159" s="73" t="s">
        <v>1</v>
      </c>
      <c r="M159" s="73" t="s">
        <v>1</v>
      </c>
      <c r="N159" s="73" t="s">
        <v>1</v>
      </c>
      <c r="O159" s="73" t="s">
        <v>1</v>
      </c>
      <c r="P159" s="73"/>
      <c r="Q159" s="5"/>
      <c r="R159" s="11"/>
      <c r="S159" s="14" t="s">
        <v>55</v>
      </c>
      <c r="T159" s="73" t="s">
        <v>1</v>
      </c>
      <c r="U159" s="73" t="s">
        <v>1</v>
      </c>
      <c r="V159" s="73" t="s">
        <v>1</v>
      </c>
      <c r="W159" s="73" t="s">
        <v>1</v>
      </c>
      <c r="X159" s="73" t="s">
        <v>1</v>
      </c>
      <c r="Y159" s="73"/>
      <c r="Z159" s="5"/>
      <c r="AA159" s="11"/>
      <c r="AB159" s="14" t="s">
        <v>55</v>
      </c>
      <c r="AC159" s="73" t="s">
        <v>1</v>
      </c>
      <c r="AD159" s="73" t="s">
        <v>1</v>
      </c>
      <c r="AE159" s="73" t="s">
        <v>1</v>
      </c>
      <c r="AF159" s="73" t="s">
        <v>1</v>
      </c>
      <c r="AG159" s="73" t="s">
        <v>1</v>
      </c>
      <c r="AH159" s="73"/>
      <c r="AI159" s="23"/>
      <c r="AJ159" s="11"/>
      <c r="AK159" s="14" t="s">
        <v>55</v>
      </c>
      <c r="AL159" s="73"/>
      <c r="AM159" s="73" t="s">
        <v>0</v>
      </c>
      <c r="AN159" s="73" t="s">
        <v>1</v>
      </c>
      <c r="AO159" s="73" t="s">
        <v>15</v>
      </c>
      <c r="AP159" s="73" t="s">
        <v>14</v>
      </c>
      <c r="AQ159" s="73"/>
      <c r="AR159" s="5"/>
    </row>
    <row r="160" spans="10:44" x14ac:dyDescent="0.3">
      <c r="J160" s="14" t="s">
        <v>56</v>
      </c>
      <c r="K160" s="73" t="s">
        <v>1</v>
      </c>
      <c r="L160" s="73" t="s">
        <v>1</v>
      </c>
      <c r="M160" s="73" t="s">
        <v>1</v>
      </c>
      <c r="N160" s="73" t="s">
        <v>1</v>
      </c>
      <c r="O160" s="73" t="s">
        <v>1</v>
      </c>
      <c r="P160" s="73"/>
      <c r="Q160" s="5"/>
      <c r="R160" s="11"/>
      <c r="S160" s="14" t="s">
        <v>56</v>
      </c>
      <c r="T160" s="73" t="s">
        <v>1</v>
      </c>
      <c r="U160" s="73" t="s">
        <v>1</v>
      </c>
      <c r="V160" s="73" t="s">
        <v>1</v>
      </c>
      <c r="W160" s="73" t="s">
        <v>1</v>
      </c>
      <c r="X160" s="73" t="s">
        <v>1</v>
      </c>
      <c r="Y160" s="73"/>
      <c r="Z160" s="5"/>
      <c r="AA160" s="11"/>
      <c r="AB160" s="14" t="s">
        <v>56</v>
      </c>
      <c r="AC160" s="73" t="s">
        <v>1</v>
      </c>
      <c r="AD160" s="73" t="s">
        <v>1</v>
      </c>
      <c r="AE160" s="73" t="s">
        <v>1</v>
      </c>
      <c r="AF160" s="73" t="s">
        <v>1</v>
      </c>
      <c r="AG160" s="73" t="s">
        <v>1</v>
      </c>
      <c r="AH160" s="73"/>
      <c r="AI160" s="23"/>
      <c r="AJ160" s="11"/>
      <c r="AK160" s="14" t="s">
        <v>56</v>
      </c>
      <c r="AL160" s="73" t="s">
        <v>1</v>
      </c>
      <c r="AM160" s="73" t="s">
        <v>1</v>
      </c>
      <c r="AN160" s="73" t="s">
        <v>1</v>
      </c>
      <c r="AO160" s="73" t="s">
        <v>1</v>
      </c>
      <c r="AP160" s="73" t="s">
        <v>1</v>
      </c>
      <c r="AQ160" s="73"/>
      <c r="AR160" s="23"/>
    </row>
    <row r="161" spans="10:44" x14ac:dyDescent="0.3">
      <c r="J161" s="14" t="s">
        <v>57</v>
      </c>
      <c r="K161" s="73" t="s">
        <v>1</v>
      </c>
      <c r="L161" s="73" t="s">
        <v>1</v>
      </c>
      <c r="M161" s="73" t="s">
        <v>1</v>
      </c>
      <c r="N161" s="73" t="s">
        <v>1</v>
      </c>
      <c r="O161" s="73" t="s">
        <v>1</v>
      </c>
      <c r="P161" s="73"/>
      <c r="Q161" s="5"/>
      <c r="R161" s="11"/>
      <c r="S161" s="14" t="s">
        <v>57</v>
      </c>
      <c r="T161" s="73" t="s">
        <v>1</v>
      </c>
      <c r="U161" s="73" t="s">
        <v>1</v>
      </c>
      <c r="V161" s="73" t="s">
        <v>1</v>
      </c>
      <c r="W161" s="73" t="s">
        <v>1</v>
      </c>
      <c r="X161" s="73" t="s">
        <v>1</v>
      </c>
      <c r="Y161" s="73"/>
      <c r="Z161" s="5"/>
      <c r="AA161" s="11"/>
      <c r="AB161" s="14" t="s">
        <v>57</v>
      </c>
      <c r="AC161" s="73" t="s">
        <v>1</v>
      </c>
      <c r="AD161" s="73" t="s">
        <v>1</v>
      </c>
      <c r="AE161" s="73" t="s">
        <v>1</v>
      </c>
      <c r="AF161" s="73" t="s">
        <v>1</v>
      </c>
      <c r="AG161" s="73" t="s">
        <v>1</v>
      </c>
      <c r="AH161" s="73"/>
      <c r="AI161" s="23"/>
      <c r="AJ161" s="11"/>
      <c r="AK161" s="14" t="s">
        <v>57</v>
      </c>
      <c r="AL161" s="73" t="s">
        <v>1</v>
      </c>
      <c r="AM161" s="73" t="s">
        <v>1</v>
      </c>
      <c r="AN161" s="73" t="s">
        <v>1</v>
      </c>
      <c r="AO161" s="73" t="s">
        <v>1</v>
      </c>
      <c r="AP161" s="73" t="s">
        <v>1</v>
      </c>
      <c r="AQ161" s="73"/>
      <c r="AR161" s="23"/>
    </row>
    <row r="162" spans="10:44" x14ac:dyDescent="0.3">
      <c r="J162" s="151" t="s">
        <v>92</v>
      </c>
      <c r="K162" s="13" t="s">
        <v>175</v>
      </c>
      <c r="L162" s="13" t="s">
        <v>175</v>
      </c>
      <c r="M162" s="13" t="s">
        <v>175</v>
      </c>
      <c r="N162" s="13" t="s">
        <v>175</v>
      </c>
      <c r="O162" s="13" t="s">
        <v>175</v>
      </c>
      <c r="P162" s="111" t="s">
        <v>64</v>
      </c>
      <c r="Q162" s="112" t="s">
        <v>64</v>
      </c>
      <c r="R162" s="11"/>
      <c r="S162" s="151" t="s">
        <v>128</v>
      </c>
      <c r="T162" s="86" t="s">
        <v>177</v>
      </c>
      <c r="U162" s="86" t="s">
        <v>177</v>
      </c>
      <c r="V162" s="86" t="s">
        <v>177</v>
      </c>
      <c r="W162" s="86" t="s">
        <v>177</v>
      </c>
      <c r="X162" s="86" t="s">
        <v>177</v>
      </c>
      <c r="Y162" s="164" t="s">
        <v>130</v>
      </c>
      <c r="Z162" s="161" t="s">
        <v>129</v>
      </c>
      <c r="AA162" s="11"/>
      <c r="AB162" s="151" t="s">
        <v>92</v>
      </c>
      <c r="AC162" s="13" t="s">
        <v>173</v>
      </c>
      <c r="AD162" s="13" t="s">
        <v>173</v>
      </c>
      <c r="AE162" s="13" t="s">
        <v>173</v>
      </c>
      <c r="AF162" s="13" t="s">
        <v>173</v>
      </c>
      <c r="AG162" s="13" t="s">
        <v>173</v>
      </c>
      <c r="AH162" s="111" t="s">
        <v>103</v>
      </c>
      <c r="AI162" s="112" t="s">
        <v>103</v>
      </c>
      <c r="AJ162" s="11"/>
      <c r="AK162" s="151" t="s">
        <v>92</v>
      </c>
      <c r="AL162" s="13" t="s">
        <v>166</v>
      </c>
      <c r="AM162" s="13" t="s">
        <v>166</v>
      </c>
      <c r="AN162" s="13" t="s">
        <v>166</v>
      </c>
      <c r="AO162" s="13" t="s">
        <v>166</v>
      </c>
      <c r="AP162" s="13" t="s">
        <v>166</v>
      </c>
      <c r="AQ162" s="111" t="s">
        <v>150</v>
      </c>
      <c r="AR162" s="112" t="s">
        <v>149</v>
      </c>
    </row>
    <row r="163" spans="10:44" x14ac:dyDescent="0.3">
      <c r="J163" s="163" t="s">
        <v>176</v>
      </c>
      <c r="S163" s="163" t="s">
        <v>178</v>
      </c>
      <c r="AB163" s="163" t="s">
        <v>176</v>
      </c>
      <c r="AK163" s="163" t="s">
        <v>186</v>
      </c>
    </row>
    <row r="164" spans="10:44" x14ac:dyDescent="0.3">
      <c r="J164" s="404" t="s">
        <v>333</v>
      </c>
      <c r="S164" s="404" t="s">
        <v>333</v>
      </c>
      <c r="AB164" s="404" t="s">
        <v>333</v>
      </c>
      <c r="AK164" s="404" t="s">
        <v>333</v>
      </c>
    </row>
    <row r="166" spans="10:44" x14ac:dyDescent="0.3">
      <c r="J166" s="22" t="s">
        <v>179</v>
      </c>
      <c r="K166" s="21"/>
      <c r="L166" s="20"/>
      <c r="M166" s="17"/>
      <c r="N166" s="19"/>
      <c r="O166" s="17"/>
      <c r="P166" s="18"/>
      <c r="Q166" s="17"/>
      <c r="R166" s="11"/>
      <c r="S166" s="22" t="s">
        <v>179</v>
      </c>
      <c r="T166" s="21"/>
      <c r="U166" s="20"/>
      <c r="V166" s="17"/>
      <c r="W166" s="19"/>
      <c r="X166" s="17"/>
      <c r="Y166" s="18"/>
      <c r="Z166" s="17"/>
      <c r="AA166" s="11"/>
      <c r="AB166" s="22" t="s">
        <v>179</v>
      </c>
      <c r="AC166" s="109" t="s">
        <v>91</v>
      </c>
      <c r="AD166" s="20"/>
      <c r="AE166" s="17"/>
      <c r="AF166" s="19"/>
      <c r="AG166" s="17"/>
      <c r="AH166" s="18"/>
      <c r="AI166" s="17"/>
      <c r="AJ166" s="11"/>
      <c r="AK166" s="22" t="s">
        <v>179</v>
      </c>
      <c r="AL166" s="109" t="s">
        <v>91</v>
      </c>
      <c r="AM166" s="110"/>
      <c r="AN166" s="17"/>
      <c r="AO166" s="19"/>
      <c r="AP166" s="17"/>
      <c r="AQ166" s="18"/>
      <c r="AR166" s="17"/>
    </row>
    <row r="167" spans="10:44" x14ac:dyDescent="0.3">
      <c r="J167" s="153" t="s">
        <v>32</v>
      </c>
      <c r="K167" s="74" t="s">
        <v>7</v>
      </c>
      <c r="L167" s="74" t="s">
        <v>6</v>
      </c>
      <c r="M167" s="74" t="s">
        <v>5</v>
      </c>
      <c r="N167" s="74" t="s">
        <v>4</v>
      </c>
      <c r="O167" s="74" t="s">
        <v>3</v>
      </c>
      <c r="P167" s="178" t="s">
        <v>2</v>
      </c>
      <c r="Q167" s="174" t="s">
        <v>8</v>
      </c>
      <c r="R167" s="11"/>
      <c r="S167" s="153" t="s">
        <v>32</v>
      </c>
      <c r="T167" s="15" t="s">
        <v>7</v>
      </c>
      <c r="U167" s="15" t="s">
        <v>6</v>
      </c>
      <c r="V167" s="15" t="s">
        <v>5</v>
      </c>
      <c r="W167" s="15" t="s">
        <v>4</v>
      </c>
      <c r="X167" s="15" t="s">
        <v>3</v>
      </c>
      <c r="Y167" s="179" t="s">
        <v>2</v>
      </c>
      <c r="Z167" s="180" t="s">
        <v>8</v>
      </c>
      <c r="AA167" s="11"/>
      <c r="AB167" s="153" t="s">
        <v>32</v>
      </c>
      <c r="AC167" s="169" t="s">
        <v>7</v>
      </c>
      <c r="AD167" s="66" t="s">
        <v>6</v>
      </c>
      <c r="AE167" s="66" t="s">
        <v>5</v>
      </c>
      <c r="AF167" s="66" t="s">
        <v>4</v>
      </c>
      <c r="AG167" s="66" t="s">
        <v>3</v>
      </c>
      <c r="AH167" s="170" t="s">
        <v>2</v>
      </c>
      <c r="AI167" s="171" t="s">
        <v>204</v>
      </c>
      <c r="AJ167" s="11"/>
      <c r="AK167" s="16" t="s">
        <v>32</v>
      </c>
      <c r="AL167" s="169" t="s">
        <v>7</v>
      </c>
      <c r="AM167" s="66" t="s">
        <v>6</v>
      </c>
      <c r="AN167" s="66" t="s">
        <v>5</v>
      </c>
      <c r="AO167" s="66" t="s">
        <v>4</v>
      </c>
      <c r="AP167" s="66" t="s">
        <v>3</v>
      </c>
      <c r="AQ167" s="170" t="s">
        <v>2</v>
      </c>
      <c r="AR167" s="171" t="s">
        <v>204</v>
      </c>
    </row>
    <row r="168" spans="10:44" x14ac:dyDescent="0.3">
      <c r="J168" s="14" t="s">
        <v>12</v>
      </c>
      <c r="K168" s="42" t="s">
        <v>0</v>
      </c>
      <c r="L168" s="42" t="s">
        <v>1</v>
      </c>
      <c r="M168" s="42" t="s">
        <v>15</v>
      </c>
      <c r="N168" s="42" t="s">
        <v>14</v>
      </c>
      <c r="O168" s="42"/>
      <c r="P168" s="42"/>
      <c r="Q168" s="175" t="s">
        <v>207</v>
      </c>
      <c r="R168" s="11"/>
      <c r="S168" s="14" t="s">
        <v>12</v>
      </c>
      <c r="T168" s="73" t="s">
        <v>121</v>
      </c>
      <c r="U168" s="73"/>
      <c r="V168" s="73" t="s">
        <v>0</v>
      </c>
      <c r="W168" s="73" t="s">
        <v>1</v>
      </c>
      <c r="X168" s="73" t="s">
        <v>15</v>
      </c>
      <c r="Y168" s="73" t="s">
        <v>14</v>
      </c>
      <c r="Z168" s="5"/>
      <c r="AA168" s="11"/>
      <c r="AB168" s="14" t="s">
        <v>12</v>
      </c>
      <c r="AC168" s="73" t="s">
        <v>0</v>
      </c>
      <c r="AD168" s="73" t="s">
        <v>15</v>
      </c>
      <c r="AE168" s="73" t="s">
        <v>14</v>
      </c>
      <c r="AF168" s="73" t="s">
        <v>14</v>
      </c>
      <c r="AG168" s="73"/>
      <c r="AH168" s="73"/>
      <c r="AI168" s="5" t="s">
        <v>0</v>
      </c>
      <c r="AJ168" s="11"/>
      <c r="AK168" s="14" t="s">
        <v>12</v>
      </c>
      <c r="AL168" s="73" t="s">
        <v>0</v>
      </c>
      <c r="AM168" s="73" t="s">
        <v>1</v>
      </c>
      <c r="AN168" s="73" t="s">
        <v>15</v>
      </c>
      <c r="AO168" s="73" t="s">
        <v>14</v>
      </c>
      <c r="AP168" s="73"/>
      <c r="AQ168" s="73"/>
      <c r="AR168" s="5" t="s">
        <v>0</v>
      </c>
    </row>
    <row r="169" spans="10:44" x14ac:dyDescent="0.3">
      <c r="J169" s="14" t="s">
        <v>11</v>
      </c>
      <c r="K169" s="42" t="s">
        <v>208</v>
      </c>
      <c r="L169" s="42" t="s">
        <v>209</v>
      </c>
      <c r="M169" s="42" t="s">
        <v>205</v>
      </c>
      <c r="N169" s="42"/>
      <c r="O169" s="42"/>
      <c r="P169" s="42" t="s">
        <v>207</v>
      </c>
      <c r="Q169" s="67" t="s">
        <v>206</v>
      </c>
      <c r="R169" s="11"/>
      <c r="S169" s="14" t="s">
        <v>11</v>
      </c>
      <c r="T169" s="73"/>
      <c r="U169" s="73" t="s">
        <v>121</v>
      </c>
      <c r="V169" s="73"/>
      <c r="W169" s="73" t="s">
        <v>0</v>
      </c>
      <c r="X169" s="73" t="s">
        <v>1</v>
      </c>
      <c r="Y169" s="73" t="s">
        <v>15</v>
      </c>
      <c r="Z169" s="5" t="s">
        <v>14</v>
      </c>
      <c r="AA169" s="11"/>
      <c r="AB169" s="14" t="s">
        <v>11</v>
      </c>
      <c r="AC169" s="73" t="s">
        <v>15</v>
      </c>
      <c r="AD169" s="73" t="s">
        <v>14</v>
      </c>
      <c r="AE169" s="73" t="s">
        <v>14</v>
      </c>
      <c r="AF169" s="73"/>
      <c r="AG169" s="73"/>
      <c r="AH169" s="73" t="s">
        <v>0</v>
      </c>
      <c r="AI169" s="5" t="s">
        <v>15</v>
      </c>
      <c r="AJ169" s="11"/>
      <c r="AK169" s="14" t="s">
        <v>11</v>
      </c>
      <c r="AL169" s="73" t="s">
        <v>1</v>
      </c>
      <c r="AM169" s="73" t="s">
        <v>15</v>
      </c>
      <c r="AN169" s="73" t="s">
        <v>14</v>
      </c>
      <c r="AO169" s="73"/>
      <c r="AP169" s="73"/>
      <c r="AQ169" s="73" t="s">
        <v>0</v>
      </c>
      <c r="AR169" s="5" t="s">
        <v>1</v>
      </c>
    </row>
    <row r="170" spans="10:44" x14ac:dyDescent="0.3">
      <c r="J170" s="14" t="s">
        <v>10</v>
      </c>
      <c r="K170" s="42" t="s">
        <v>209</v>
      </c>
      <c r="L170" s="42" t="s">
        <v>205</v>
      </c>
      <c r="M170" s="42"/>
      <c r="N170" s="42"/>
      <c r="O170" s="42" t="s">
        <v>207</v>
      </c>
      <c r="P170" s="42" t="s">
        <v>206</v>
      </c>
      <c r="Q170" s="67" t="s">
        <v>209</v>
      </c>
      <c r="R170" s="11"/>
      <c r="S170" s="14" t="s">
        <v>10</v>
      </c>
      <c r="T170" s="73"/>
      <c r="U170" s="73"/>
      <c r="V170" s="73" t="s">
        <v>121</v>
      </c>
      <c r="W170" s="73"/>
      <c r="X170" s="73" t="s">
        <v>0</v>
      </c>
      <c r="Y170" s="73" t="s">
        <v>1</v>
      </c>
      <c r="Z170" s="5" t="s">
        <v>15</v>
      </c>
      <c r="AA170" s="11"/>
      <c r="AB170" s="14" t="s">
        <v>10</v>
      </c>
      <c r="AC170" s="73" t="s">
        <v>14</v>
      </c>
      <c r="AD170" s="73" t="s">
        <v>14</v>
      </c>
      <c r="AE170" s="73"/>
      <c r="AF170" s="73"/>
      <c r="AG170" s="73" t="s">
        <v>0</v>
      </c>
      <c r="AH170" s="73" t="s">
        <v>15</v>
      </c>
      <c r="AI170" s="23" t="s">
        <v>14</v>
      </c>
      <c r="AJ170" s="11"/>
      <c r="AK170" s="14" t="s">
        <v>10</v>
      </c>
      <c r="AL170" s="73" t="s">
        <v>15</v>
      </c>
      <c r="AM170" s="73" t="s">
        <v>14</v>
      </c>
      <c r="AN170" s="73"/>
      <c r="AO170" s="73"/>
      <c r="AP170" s="73" t="s">
        <v>0</v>
      </c>
      <c r="AQ170" s="73" t="s">
        <v>1</v>
      </c>
      <c r="AR170" s="5" t="s">
        <v>15</v>
      </c>
    </row>
    <row r="171" spans="10:44" x14ac:dyDescent="0.3">
      <c r="J171" s="14" t="s">
        <v>16</v>
      </c>
      <c r="K171" s="42" t="s">
        <v>205</v>
      </c>
      <c r="L171" s="42"/>
      <c r="M171" s="42"/>
      <c r="N171" s="42" t="s">
        <v>0</v>
      </c>
      <c r="O171" s="42" t="s">
        <v>1</v>
      </c>
      <c r="P171" s="42" t="s">
        <v>15</v>
      </c>
      <c r="Q171" s="67" t="s">
        <v>14</v>
      </c>
      <c r="R171" s="11"/>
      <c r="S171" s="14" t="s">
        <v>16</v>
      </c>
      <c r="T171" s="73" t="s">
        <v>14</v>
      </c>
      <c r="U171" s="73"/>
      <c r="V171" s="73"/>
      <c r="W171" s="73" t="s">
        <v>121</v>
      </c>
      <c r="X171" s="73"/>
      <c r="Y171" s="73" t="s">
        <v>0</v>
      </c>
      <c r="Z171" s="5" t="s">
        <v>1</v>
      </c>
      <c r="AA171" s="11"/>
      <c r="AB171" s="14" t="s">
        <v>16</v>
      </c>
      <c r="AC171" s="24" t="s">
        <v>14</v>
      </c>
      <c r="AD171" s="73"/>
      <c r="AE171" s="73"/>
      <c r="AF171" s="73" t="s">
        <v>0</v>
      </c>
      <c r="AG171" s="73" t="s">
        <v>15</v>
      </c>
      <c r="AH171" s="73" t="s">
        <v>14</v>
      </c>
      <c r="AI171" s="5" t="s">
        <v>14</v>
      </c>
      <c r="AJ171" s="11"/>
      <c r="AK171" s="14" t="s">
        <v>16</v>
      </c>
      <c r="AL171" s="73" t="s">
        <v>14</v>
      </c>
      <c r="AM171" s="73"/>
      <c r="AN171" s="73"/>
      <c r="AO171" s="73" t="s">
        <v>0</v>
      </c>
      <c r="AP171" s="73" t="s">
        <v>1</v>
      </c>
      <c r="AQ171" s="73" t="s">
        <v>15</v>
      </c>
      <c r="AR171" s="5" t="s">
        <v>14</v>
      </c>
    </row>
    <row r="172" spans="10:44" x14ac:dyDescent="0.3">
      <c r="J172" s="14" t="s">
        <v>20</v>
      </c>
      <c r="K172" s="42"/>
      <c r="L172" s="42"/>
      <c r="M172" s="42" t="s">
        <v>0</v>
      </c>
      <c r="N172" s="42" t="s">
        <v>1</v>
      </c>
      <c r="O172" s="42" t="s">
        <v>15</v>
      </c>
      <c r="P172" s="42" t="s">
        <v>14</v>
      </c>
      <c r="Q172" s="67"/>
      <c r="R172" s="11"/>
      <c r="S172" s="14" t="s">
        <v>20</v>
      </c>
      <c r="T172" s="73" t="s">
        <v>15</v>
      </c>
      <c r="U172" s="73" t="s">
        <v>14</v>
      </c>
      <c r="V172" s="73"/>
      <c r="W172" s="73"/>
      <c r="X172" s="73" t="s">
        <v>121</v>
      </c>
      <c r="Y172" s="73"/>
      <c r="Z172" s="5" t="s">
        <v>0</v>
      </c>
      <c r="AA172" s="11"/>
      <c r="AB172" s="14" t="s">
        <v>20</v>
      </c>
      <c r="AC172" s="25"/>
      <c r="AD172" s="73"/>
      <c r="AE172" s="73" t="s">
        <v>0</v>
      </c>
      <c r="AF172" s="73" t="s">
        <v>15</v>
      </c>
      <c r="AG172" s="73" t="s">
        <v>14</v>
      </c>
      <c r="AH172" s="73" t="s">
        <v>14</v>
      </c>
      <c r="AI172" s="5"/>
      <c r="AJ172" s="11"/>
      <c r="AK172" s="14" t="s">
        <v>20</v>
      </c>
      <c r="AL172" s="73"/>
      <c r="AM172" s="73"/>
      <c r="AN172" s="73" t="s">
        <v>0</v>
      </c>
      <c r="AO172" s="73" t="s">
        <v>1</v>
      </c>
      <c r="AP172" s="73" t="s">
        <v>15</v>
      </c>
      <c r="AQ172" s="73" t="s">
        <v>14</v>
      </c>
      <c r="AR172" s="5"/>
    </row>
    <row r="173" spans="10:44" x14ac:dyDescent="0.3">
      <c r="J173" s="14" t="s">
        <v>23</v>
      </c>
      <c r="K173" s="42"/>
      <c r="L173" s="42" t="s">
        <v>0</v>
      </c>
      <c r="M173" s="42" t="s">
        <v>1</v>
      </c>
      <c r="N173" s="42" t="s">
        <v>15</v>
      </c>
      <c r="O173" s="42" t="s">
        <v>14</v>
      </c>
      <c r="P173" s="42"/>
      <c r="Q173" s="175"/>
      <c r="R173" s="11"/>
      <c r="S173" s="14" t="s">
        <v>23</v>
      </c>
      <c r="T173" s="73" t="s">
        <v>1</v>
      </c>
      <c r="U173" s="73" t="s">
        <v>15</v>
      </c>
      <c r="V173" s="73" t="s">
        <v>14</v>
      </c>
      <c r="W173" s="73"/>
      <c r="X173" s="73"/>
      <c r="Y173" s="73" t="s">
        <v>121</v>
      </c>
      <c r="Z173" s="173"/>
      <c r="AA173" s="11"/>
      <c r="AB173" s="14" t="s">
        <v>23</v>
      </c>
      <c r="AC173" s="24"/>
      <c r="AD173" s="73" t="s">
        <v>0</v>
      </c>
      <c r="AE173" s="73" t="s">
        <v>15</v>
      </c>
      <c r="AF173" s="73" t="s">
        <v>14</v>
      </c>
      <c r="AG173" s="73" t="s">
        <v>14</v>
      </c>
      <c r="AH173" s="73"/>
      <c r="AI173" s="5"/>
      <c r="AJ173" s="11"/>
      <c r="AK173" s="14" t="s">
        <v>23</v>
      </c>
      <c r="AL173" s="73"/>
      <c r="AM173" s="73" t="s">
        <v>0</v>
      </c>
      <c r="AN173" s="73" t="s">
        <v>1</v>
      </c>
      <c r="AO173" s="73" t="s">
        <v>15</v>
      </c>
      <c r="AP173" s="73" t="s">
        <v>14</v>
      </c>
      <c r="AQ173" s="73"/>
      <c r="AR173" s="5"/>
    </row>
    <row r="174" spans="10:44" x14ac:dyDescent="0.3">
      <c r="J174" s="14" t="s">
        <v>21</v>
      </c>
      <c r="K174" s="73" t="s">
        <v>0</v>
      </c>
      <c r="L174" s="73" t="s">
        <v>0</v>
      </c>
      <c r="M174" s="73" t="s">
        <v>0</v>
      </c>
      <c r="N174" s="73" t="s">
        <v>0</v>
      </c>
      <c r="O174" s="73" t="s">
        <v>0</v>
      </c>
      <c r="P174" s="73"/>
      <c r="Q174" s="5"/>
      <c r="R174" s="11"/>
      <c r="S174" s="14" t="s">
        <v>21</v>
      </c>
      <c r="T174" s="73" t="s">
        <v>0</v>
      </c>
      <c r="U174" s="73" t="s">
        <v>1</v>
      </c>
      <c r="V174" s="73" t="s">
        <v>15</v>
      </c>
      <c r="W174" s="73" t="s">
        <v>14</v>
      </c>
      <c r="X174" s="73"/>
      <c r="Y174" s="73"/>
      <c r="Z174" s="5" t="s">
        <v>121</v>
      </c>
      <c r="AA174" s="11"/>
      <c r="AB174" s="14" t="s">
        <v>21</v>
      </c>
      <c r="AC174" s="73" t="s">
        <v>0</v>
      </c>
      <c r="AD174" s="73" t="s">
        <v>0</v>
      </c>
      <c r="AE174" s="73" t="s">
        <v>0</v>
      </c>
      <c r="AF174" s="73" t="s">
        <v>0</v>
      </c>
      <c r="AG174" s="73" t="s">
        <v>0</v>
      </c>
      <c r="AH174" s="73"/>
      <c r="AI174" s="23"/>
      <c r="AJ174" s="11"/>
      <c r="AK174" s="14" t="s">
        <v>21</v>
      </c>
      <c r="AL174" s="73" t="s">
        <v>0</v>
      </c>
      <c r="AM174" s="73" t="s">
        <v>1</v>
      </c>
      <c r="AN174" s="73" t="s">
        <v>15</v>
      </c>
      <c r="AO174" s="73" t="s">
        <v>14</v>
      </c>
      <c r="AP174" s="73"/>
      <c r="AQ174" s="73"/>
      <c r="AR174" s="5" t="s">
        <v>0</v>
      </c>
    </row>
    <row r="175" spans="10:44" x14ac:dyDescent="0.3">
      <c r="J175" s="14" t="s">
        <v>97</v>
      </c>
      <c r="K175" s="73" t="s">
        <v>15</v>
      </c>
      <c r="L175" s="73" t="s">
        <v>15</v>
      </c>
      <c r="M175" s="73" t="s">
        <v>15</v>
      </c>
      <c r="N175" s="73" t="s">
        <v>15</v>
      </c>
      <c r="O175" s="73" t="s">
        <v>15</v>
      </c>
      <c r="P175" s="73"/>
      <c r="Q175" s="5"/>
      <c r="R175" s="11"/>
      <c r="S175" s="14" t="s">
        <v>97</v>
      </c>
      <c r="T175" s="73"/>
      <c r="U175" s="73" t="s">
        <v>0</v>
      </c>
      <c r="V175" s="73" t="s">
        <v>1</v>
      </c>
      <c r="W175" s="73" t="s">
        <v>15</v>
      </c>
      <c r="X175" s="73" t="s">
        <v>14</v>
      </c>
      <c r="Y175" s="73"/>
      <c r="Z175" s="5"/>
      <c r="AA175" s="11"/>
      <c r="AB175" s="14" t="s">
        <v>97</v>
      </c>
      <c r="AC175" s="73" t="s">
        <v>15</v>
      </c>
      <c r="AD175" s="73" t="s">
        <v>15</v>
      </c>
      <c r="AE175" s="73" t="s">
        <v>15</v>
      </c>
      <c r="AF175" s="73" t="s">
        <v>15</v>
      </c>
      <c r="AG175" s="73" t="s">
        <v>15</v>
      </c>
      <c r="AH175" s="73"/>
      <c r="AI175" s="23"/>
      <c r="AJ175" s="11"/>
      <c r="AK175" s="14" t="s">
        <v>97</v>
      </c>
      <c r="AL175" s="73" t="s">
        <v>1</v>
      </c>
      <c r="AM175" s="73" t="s">
        <v>15</v>
      </c>
      <c r="AN175" s="73" t="s">
        <v>14</v>
      </c>
      <c r="AO175" s="73"/>
      <c r="AP175" s="73"/>
      <c r="AQ175" s="73" t="s">
        <v>0</v>
      </c>
      <c r="AR175" s="5" t="s">
        <v>1</v>
      </c>
    </row>
    <row r="176" spans="10:44" x14ac:dyDescent="0.3">
      <c r="J176" s="14" t="s">
        <v>98</v>
      </c>
      <c r="K176" s="73" t="s">
        <v>1</v>
      </c>
      <c r="L176" s="73" t="s">
        <v>1</v>
      </c>
      <c r="M176" s="73" t="s">
        <v>1</v>
      </c>
      <c r="N176" s="73" t="s">
        <v>1</v>
      </c>
      <c r="O176" s="73" t="s">
        <v>1</v>
      </c>
      <c r="P176" s="73"/>
      <c r="Q176" s="5"/>
      <c r="R176" s="11"/>
      <c r="S176" s="14" t="s">
        <v>98</v>
      </c>
      <c r="T176" s="73" t="s">
        <v>0</v>
      </c>
      <c r="U176" s="73" t="s">
        <v>0</v>
      </c>
      <c r="V176" s="73" t="s">
        <v>0</v>
      </c>
      <c r="W176" s="73" t="s">
        <v>0</v>
      </c>
      <c r="X176" s="73" t="s">
        <v>0</v>
      </c>
      <c r="Y176" s="73"/>
      <c r="Z176" s="5"/>
      <c r="AA176" s="11"/>
      <c r="AB176" s="14" t="s">
        <v>98</v>
      </c>
      <c r="AC176" s="73" t="s">
        <v>1</v>
      </c>
      <c r="AD176" s="73" t="s">
        <v>1</v>
      </c>
      <c r="AE176" s="73" t="s">
        <v>1</v>
      </c>
      <c r="AF176" s="73" t="s">
        <v>1</v>
      </c>
      <c r="AG176" s="73" t="s">
        <v>1</v>
      </c>
      <c r="AH176" s="73"/>
      <c r="AI176" s="23"/>
      <c r="AJ176" s="11"/>
      <c r="AK176" s="14" t="s">
        <v>98</v>
      </c>
      <c r="AL176" s="73" t="s">
        <v>15</v>
      </c>
      <c r="AM176" s="73" t="s">
        <v>14</v>
      </c>
      <c r="AN176" s="73"/>
      <c r="AO176" s="73"/>
      <c r="AP176" s="73" t="s">
        <v>0</v>
      </c>
      <c r="AQ176" s="73" t="s">
        <v>1</v>
      </c>
      <c r="AR176" s="5" t="s">
        <v>15</v>
      </c>
    </row>
    <row r="177" spans="10:44" x14ac:dyDescent="0.3">
      <c r="J177" s="14" t="s">
        <v>53</v>
      </c>
      <c r="K177" s="73" t="s">
        <v>1</v>
      </c>
      <c r="L177" s="73" t="s">
        <v>1</v>
      </c>
      <c r="M177" s="73" t="s">
        <v>1</v>
      </c>
      <c r="N177" s="73" t="s">
        <v>1</v>
      </c>
      <c r="O177" s="73" t="s">
        <v>1</v>
      </c>
      <c r="P177" s="73"/>
      <c r="Q177" s="5"/>
      <c r="R177" s="11"/>
      <c r="S177" s="14" t="s">
        <v>53</v>
      </c>
      <c r="T177" s="73" t="s">
        <v>15</v>
      </c>
      <c r="U177" s="73" t="s">
        <v>15</v>
      </c>
      <c r="V177" s="73" t="s">
        <v>15</v>
      </c>
      <c r="W177" s="73" t="s">
        <v>15</v>
      </c>
      <c r="X177" s="73" t="s">
        <v>15</v>
      </c>
      <c r="Y177" s="73"/>
      <c r="Z177" s="5"/>
      <c r="AA177" s="11"/>
      <c r="AB177" s="14" t="s">
        <v>53</v>
      </c>
      <c r="AC177" s="73" t="s">
        <v>1</v>
      </c>
      <c r="AD177" s="73" t="s">
        <v>1</v>
      </c>
      <c r="AE177" s="73" t="s">
        <v>1</v>
      </c>
      <c r="AF177" s="73" t="s">
        <v>1</v>
      </c>
      <c r="AG177" s="73" t="s">
        <v>1</v>
      </c>
      <c r="AH177" s="73"/>
      <c r="AI177" s="23"/>
      <c r="AJ177" s="11"/>
      <c r="AK177" s="14" t="s">
        <v>53</v>
      </c>
      <c r="AL177" s="73" t="s">
        <v>14</v>
      </c>
      <c r="AM177" s="73"/>
      <c r="AN177" s="73"/>
      <c r="AO177" s="73" t="s">
        <v>0</v>
      </c>
      <c r="AP177" s="73" t="s">
        <v>1</v>
      </c>
      <c r="AQ177" s="73" t="s">
        <v>15</v>
      </c>
      <c r="AR177" s="5" t="s">
        <v>14</v>
      </c>
    </row>
    <row r="178" spans="10:44" x14ac:dyDescent="0.3">
      <c r="J178" s="14" t="s">
        <v>54</v>
      </c>
      <c r="K178" s="73" t="s">
        <v>1</v>
      </c>
      <c r="L178" s="73" t="s">
        <v>1</v>
      </c>
      <c r="M178" s="73" t="s">
        <v>1</v>
      </c>
      <c r="N178" s="73" t="s">
        <v>1</v>
      </c>
      <c r="O178" s="73" t="s">
        <v>1</v>
      </c>
      <c r="P178" s="73"/>
      <c r="Q178" s="5"/>
      <c r="R178" s="11"/>
      <c r="S178" s="14" t="s">
        <v>54</v>
      </c>
      <c r="T178" s="73" t="s">
        <v>1</v>
      </c>
      <c r="U178" s="73" t="s">
        <v>1</v>
      </c>
      <c r="V178" s="73" t="s">
        <v>1</v>
      </c>
      <c r="W178" s="73" t="s">
        <v>1</v>
      </c>
      <c r="X178" s="73" t="s">
        <v>1</v>
      </c>
      <c r="Y178" s="73"/>
      <c r="Z178" s="5"/>
      <c r="AA178" s="11"/>
      <c r="AB178" s="14" t="s">
        <v>54</v>
      </c>
      <c r="AC178" s="73" t="s">
        <v>1</v>
      </c>
      <c r="AD178" s="73" t="s">
        <v>1</v>
      </c>
      <c r="AE178" s="73" t="s">
        <v>1</v>
      </c>
      <c r="AF178" s="73" t="s">
        <v>1</v>
      </c>
      <c r="AG178" s="73" t="s">
        <v>1</v>
      </c>
      <c r="AH178" s="73"/>
      <c r="AI178" s="23"/>
      <c r="AJ178" s="11"/>
      <c r="AK178" s="14" t="s">
        <v>54</v>
      </c>
      <c r="AL178" s="73"/>
      <c r="AM178" s="73"/>
      <c r="AN178" s="73" t="s">
        <v>0</v>
      </c>
      <c r="AO178" s="73" t="s">
        <v>1</v>
      </c>
      <c r="AP178" s="73" t="s">
        <v>15</v>
      </c>
      <c r="AQ178" s="73" t="s">
        <v>14</v>
      </c>
      <c r="AR178" s="5"/>
    </row>
    <row r="179" spans="10:44" x14ac:dyDescent="0.3">
      <c r="J179" s="14" t="s">
        <v>55</v>
      </c>
      <c r="K179" s="73" t="s">
        <v>1</v>
      </c>
      <c r="L179" s="73" t="s">
        <v>1</v>
      </c>
      <c r="M179" s="73" t="s">
        <v>1</v>
      </c>
      <c r="N179" s="73" t="s">
        <v>1</v>
      </c>
      <c r="O179" s="73" t="s">
        <v>1</v>
      </c>
      <c r="P179" s="73"/>
      <c r="Q179" s="5"/>
      <c r="R179" s="11"/>
      <c r="S179" s="14" t="s">
        <v>55</v>
      </c>
      <c r="T179" s="73" t="s">
        <v>1</v>
      </c>
      <c r="U179" s="73" t="s">
        <v>1</v>
      </c>
      <c r="V179" s="73" t="s">
        <v>1</v>
      </c>
      <c r="W179" s="73" t="s">
        <v>1</v>
      </c>
      <c r="X179" s="73" t="s">
        <v>1</v>
      </c>
      <c r="Y179" s="73"/>
      <c r="Z179" s="5"/>
      <c r="AA179" s="11"/>
      <c r="AB179" s="14" t="s">
        <v>55</v>
      </c>
      <c r="AC179" s="73" t="s">
        <v>1</v>
      </c>
      <c r="AD179" s="73" t="s">
        <v>1</v>
      </c>
      <c r="AE179" s="73" t="s">
        <v>1</v>
      </c>
      <c r="AF179" s="73" t="s">
        <v>1</v>
      </c>
      <c r="AG179" s="73" t="s">
        <v>1</v>
      </c>
      <c r="AH179" s="73"/>
      <c r="AI179" s="23"/>
      <c r="AJ179" s="11"/>
      <c r="AK179" s="14" t="s">
        <v>55</v>
      </c>
      <c r="AL179" s="73"/>
      <c r="AM179" s="73" t="s">
        <v>0</v>
      </c>
      <c r="AN179" s="73" t="s">
        <v>1</v>
      </c>
      <c r="AO179" s="73" t="s">
        <v>15</v>
      </c>
      <c r="AP179" s="73" t="s">
        <v>14</v>
      </c>
      <c r="AQ179" s="73"/>
      <c r="AR179" s="5"/>
    </row>
    <row r="180" spans="10:44" x14ac:dyDescent="0.3">
      <c r="J180" s="14" t="s">
        <v>56</v>
      </c>
      <c r="K180" s="73" t="s">
        <v>1</v>
      </c>
      <c r="L180" s="73" t="s">
        <v>1</v>
      </c>
      <c r="M180" s="73" t="s">
        <v>1</v>
      </c>
      <c r="N180" s="73" t="s">
        <v>1</v>
      </c>
      <c r="O180" s="73" t="s">
        <v>1</v>
      </c>
      <c r="P180" s="73"/>
      <c r="Q180" s="5"/>
      <c r="R180" s="11"/>
      <c r="S180" s="14" t="s">
        <v>56</v>
      </c>
      <c r="T180" s="73" t="s">
        <v>1</v>
      </c>
      <c r="U180" s="73" t="s">
        <v>1</v>
      </c>
      <c r="V180" s="73" t="s">
        <v>1</v>
      </c>
      <c r="W180" s="73" t="s">
        <v>1</v>
      </c>
      <c r="X180" s="73" t="s">
        <v>1</v>
      </c>
      <c r="Y180" s="73"/>
      <c r="Z180" s="5"/>
      <c r="AA180" s="11"/>
      <c r="AB180" s="14" t="s">
        <v>56</v>
      </c>
      <c r="AC180" s="73" t="s">
        <v>1</v>
      </c>
      <c r="AD180" s="73" t="s">
        <v>1</v>
      </c>
      <c r="AE180" s="73" t="s">
        <v>1</v>
      </c>
      <c r="AF180" s="73" t="s">
        <v>1</v>
      </c>
      <c r="AG180" s="73" t="s">
        <v>1</v>
      </c>
      <c r="AH180" s="73"/>
      <c r="AI180" s="23"/>
      <c r="AJ180" s="11"/>
      <c r="AK180" s="14" t="s">
        <v>56</v>
      </c>
      <c r="AL180" s="73" t="s">
        <v>1</v>
      </c>
      <c r="AM180" s="73" t="s">
        <v>1</v>
      </c>
      <c r="AN180" s="73" t="s">
        <v>1</v>
      </c>
      <c r="AO180" s="73" t="s">
        <v>1</v>
      </c>
      <c r="AP180" s="73" t="s">
        <v>1</v>
      </c>
      <c r="AQ180" s="73"/>
      <c r="AR180" s="23"/>
    </row>
    <row r="181" spans="10:44" x14ac:dyDescent="0.3">
      <c r="J181" s="14" t="s">
        <v>57</v>
      </c>
      <c r="K181" s="73" t="s">
        <v>1</v>
      </c>
      <c r="L181" s="73" t="s">
        <v>1</v>
      </c>
      <c r="M181" s="73" t="s">
        <v>1</v>
      </c>
      <c r="N181" s="73" t="s">
        <v>1</v>
      </c>
      <c r="O181" s="73" t="s">
        <v>1</v>
      </c>
      <c r="P181" s="73"/>
      <c r="Q181" s="5"/>
      <c r="R181" s="11"/>
      <c r="S181" s="14" t="s">
        <v>57</v>
      </c>
      <c r="T181" s="73" t="s">
        <v>1</v>
      </c>
      <c r="U181" s="73" t="s">
        <v>1</v>
      </c>
      <c r="V181" s="73" t="s">
        <v>1</v>
      </c>
      <c r="W181" s="73" t="s">
        <v>1</v>
      </c>
      <c r="X181" s="73" t="s">
        <v>1</v>
      </c>
      <c r="Y181" s="73"/>
      <c r="Z181" s="5"/>
      <c r="AA181" s="11"/>
      <c r="AB181" s="14" t="s">
        <v>57</v>
      </c>
      <c r="AC181" s="73" t="s">
        <v>1</v>
      </c>
      <c r="AD181" s="73" t="s">
        <v>1</v>
      </c>
      <c r="AE181" s="73" t="s">
        <v>1</v>
      </c>
      <c r="AF181" s="73" t="s">
        <v>1</v>
      </c>
      <c r="AG181" s="73" t="s">
        <v>1</v>
      </c>
      <c r="AH181" s="73"/>
      <c r="AI181" s="23"/>
      <c r="AJ181" s="11"/>
      <c r="AK181" s="14" t="s">
        <v>57</v>
      </c>
      <c r="AL181" s="73" t="s">
        <v>1</v>
      </c>
      <c r="AM181" s="73" t="s">
        <v>1</v>
      </c>
      <c r="AN181" s="73" t="s">
        <v>1</v>
      </c>
      <c r="AO181" s="73" t="s">
        <v>1</v>
      </c>
      <c r="AP181" s="73" t="s">
        <v>1</v>
      </c>
      <c r="AQ181" s="73"/>
      <c r="AR181" s="23"/>
    </row>
    <row r="182" spans="10:44" x14ac:dyDescent="0.3">
      <c r="J182" s="14" t="s">
        <v>58</v>
      </c>
      <c r="K182" s="73" t="s">
        <v>1</v>
      </c>
      <c r="L182" s="73" t="s">
        <v>1</v>
      </c>
      <c r="M182" s="73" t="s">
        <v>1</v>
      </c>
      <c r="N182" s="73" t="s">
        <v>1</v>
      </c>
      <c r="O182" s="73" t="s">
        <v>1</v>
      </c>
      <c r="P182" s="73"/>
      <c r="Q182" s="5"/>
      <c r="R182" s="11"/>
      <c r="S182" s="14" t="s">
        <v>58</v>
      </c>
      <c r="T182" s="73" t="s">
        <v>1</v>
      </c>
      <c r="U182" s="73" t="s">
        <v>1</v>
      </c>
      <c r="V182" s="73" t="s">
        <v>1</v>
      </c>
      <c r="W182" s="73" t="s">
        <v>1</v>
      </c>
      <c r="X182" s="73" t="s">
        <v>1</v>
      </c>
      <c r="Y182" s="73"/>
      <c r="Z182" s="5"/>
      <c r="AA182" s="11"/>
      <c r="AB182" s="14" t="s">
        <v>58</v>
      </c>
      <c r="AC182" s="73" t="s">
        <v>1</v>
      </c>
      <c r="AD182" s="73" t="s">
        <v>1</v>
      </c>
      <c r="AE182" s="73" t="s">
        <v>1</v>
      </c>
      <c r="AF182" s="73" t="s">
        <v>1</v>
      </c>
      <c r="AG182" s="73" t="s">
        <v>1</v>
      </c>
      <c r="AH182" s="73"/>
      <c r="AI182" s="23"/>
      <c r="AJ182" s="11"/>
      <c r="AK182" s="14" t="s">
        <v>58</v>
      </c>
      <c r="AL182" s="73" t="s">
        <v>1</v>
      </c>
      <c r="AM182" s="73" t="s">
        <v>1</v>
      </c>
      <c r="AN182" s="73" t="s">
        <v>1</v>
      </c>
      <c r="AO182" s="73" t="s">
        <v>1</v>
      </c>
      <c r="AP182" s="73" t="s">
        <v>1</v>
      </c>
      <c r="AQ182" s="73"/>
      <c r="AR182" s="23"/>
    </row>
    <row r="183" spans="10:44" x14ac:dyDescent="0.3">
      <c r="J183" s="151" t="s">
        <v>92</v>
      </c>
      <c r="K183" s="13" t="s">
        <v>180</v>
      </c>
      <c r="L183" s="13" t="s">
        <v>180</v>
      </c>
      <c r="M183" s="13" t="s">
        <v>180</v>
      </c>
      <c r="N183" s="13" t="s">
        <v>180</v>
      </c>
      <c r="O183" s="13" t="s">
        <v>180</v>
      </c>
      <c r="P183" s="111" t="s">
        <v>64</v>
      </c>
      <c r="Q183" s="112" t="s">
        <v>64</v>
      </c>
      <c r="R183" s="11"/>
      <c r="S183" s="151" t="s">
        <v>128</v>
      </c>
      <c r="T183" s="86" t="s">
        <v>182</v>
      </c>
      <c r="U183" s="86" t="s">
        <v>182</v>
      </c>
      <c r="V183" s="86" t="s">
        <v>182</v>
      </c>
      <c r="W183" s="86" t="s">
        <v>182</v>
      </c>
      <c r="X183" s="86" t="s">
        <v>182</v>
      </c>
      <c r="Y183" s="164" t="s">
        <v>130</v>
      </c>
      <c r="Z183" s="161" t="s">
        <v>129</v>
      </c>
      <c r="AA183" s="11"/>
      <c r="AB183" s="151" t="s">
        <v>92</v>
      </c>
      <c r="AC183" s="13" t="s">
        <v>184</v>
      </c>
      <c r="AD183" s="13" t="s">
        <v>184</v>
      </c>
      <c r="AE183" s="13" t="s">
        <v>184</v>
      </c>
      <c r="AF183" s="13" t="s">
        <v>184</v>
      </c>
      <c r="AG183" s="13" t="s">
        <v>184</v>
      </c>
      <c r="AH183" s="111" t="s">
        <v>103</v>
      </c>
      <c r="AI183" s="112" t="s">
        <v>103</v>
      </c>
      <c r="AJ183" s="11"/>
      <c r="AK183" s="151" t="s">
        <v>92</v>
      </c>
      <c r="AL183" s="13" t="s">
        <v>173</v>
      </c>
      <c r="AM183" s="13" t="s">
        <v>173</v>
      </c>
      <c r="AN183" s="13" t="s">
        <v>173</v>
      </c>
      <c r="AO183" s="13" t="s">
        <v>173</v>
      </c>
      <c r="AP183" s="13" t="s">
        <v>173</v>
      </c>
      <c r="AQ183" s="111" t="s">
        <v>150</v>
      </c>
      <c r="AR183" s="112" t="s">
        <v>149</v>
      </c>
    </row>
    <row r="184" spans="10:44" x14ac:dyDescent="0.3">
      <c r="J184" s="163" t="s">
        <v>181</v>
      </c>
      <c r="S184" s="163" t="s">
        <v>183</v>
      </c>
      <c r="AB184" s="163" t="s">
        <v>181</v>
      </c>
      <c r="AK184" s="163" t="s">
        <v>185</v>
      </c>
    </row>
    <row r="185" spans="10:44" x14ac:dyDescent="0.3">
      <c r="J185" s="404" t="s">
        <v>333</v>
      </c>
      <c r="S185" s="404" t="s">
        <v>333</v>
      </c>
      <c r="AB185" s="404" t="s">
        <v>333</v>
      </c>
      <c r="AK185" s="404" t="s">
        <v>333</v>
      </c>
    </row>
  </sheetData>
  <phoneticPr fontId="3" type="noConversion"/>
  <conditionalFormatting sqref="A1:XFD57 A60:XFD73 A75:XFD89 A74:I74 K74:AA74 AC74:XFD74 A91:XFD106 A90:I90 K90:R90 T90:AA90 AC90:XFD90 A108:XFD124 A107:I107 K107:R107 T107:AA107 AC107:XFD107 A126:XFD143 A125:I125 K125:R125 T125:AA125 AC125:XFD125 A145:XFD163 A144:I144 K144:R144 T144:AA144 AC144:XFD144 A165:XFD184 A164:I164 K164:R164 T164:AA164 AC164:AJ164 AL164:XFD164 A186:XFD1048576 A185:I185 K185:R185 T185:AA185 AC185:AJ185 AL185:XFD185">
    <cfRule type="cellIs" dxfId="27" priority="13" operator="equal">
      <formula>"일"</formula>
    </cfRule>
    <cfRule type="cellIs" dxfId="26" priority="14" operator="equal">
      <formula>"야"</formula>
    </cfRule>
    <cfRule type="cellIs" dxfId="25" priority="15" operator="equal">
      <formula>"토"</formula>
    </cfRule>
  </conditionalFormatting>
  <conditionalFormatting sqref="A58:R58 T58:AJ58 AL58:XEU58">
    <cfRule type="cellIs" dxfId="24" priority="10" operator="equal">
      <formula>"일"</formula>
    </cfRule>
    <cfRule type="cellIs" dxfId="23" priority="11" operator="equal">
      <formula>"야"</formula>
    </cfRule>
    <cfRule type="cellIs" dxfId="22" priority="12" operator="equal">
      <formula>"토"</formula>
    </cfRule>
  </conditionalFormatting>
  <conditionalFormatting sqref="AB58">
    <cfRule type="cellIs" dxfId="21" priority="7" operator="equal">
      <formula>"일"</formula>
    </cfRule>
    <cfRule type="cellIs" dxfId="20" priority="8" operator="equal">
      <formula>"야"</formula>
    </cfRule>
    <cfRule type="cellIs" dxfId="19" priority="9" operator="equal">
      <formula>"토"</formula>
    </cfRule>
  </conditionalFormatting>
  <conditionalFormatting sqref="AK58">
    <cfRule type="cellIs" dxfId="18" priority="4" operator="equal">
      <formula>"일"</formula>
    </cfRule>
    <cfRule type="cellIs" dxfId="17" priority="5" operator="equal">
      <formula>"야"</formula>
    </cfRule>
    <cfRule type="cellIs" dxfId="16" priority="6" operator="equal">
      <formula>"토"</formula>
    </cfRule>
  </conditionalFormatting>
  <conditionalFormatting sqref="AK185 AB185 S185 J185 AK164 AB164 S164 J164 AB144 S144 J144 AB125 S125 J125 AB107 S107 J107 AB90 S90 J90 AB74 J74">
    <cfRule type="cellIs" dxfId="15" priority="1" operator="equal">
      <formula>"일"</formula>
    </cfRule>
    <cfRule type="cellIs" dxfId="14" priority="2" operator="equal">
      <formula>"야"</formula>
    </cfRule>
    <cfRule type="cellIs" dxfId="13" priority="3" operator="equal">
      <formula>"토"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4:AS184"/>
  <sheetViews>
    <sheetView showGridLines="0" showRowColHeaders="0" workbookViewId="0">
      <selection activeCell="J5" sqref="J5"/>
    </sheetView>
  </sheetViews>
  <sheetFormatPr defaultColWidth="6.125" defaultRowHeight="16.5" x14ac:dyDescent="0.3"/>
  <cols>
    <col min="2" max="8" width="0" hidden="1" customWidth="1"/>
    <col min="10" max="10" width="6.125" style="148"/>
    <col min="19" max="19" width="6.125" style="148"/>
    <col min="28" max="28" width="6.125" style="148"/>
  </cols>
  <sheetData>
    <row r="4" spans="2:45" x14ac:dyDescent="0.3">
      <c r="C4" s="81" t="s">
        <v>1</v>
      </c>
      <c r="D4" s="75">
        <v>0.375</v>
      </c>
      <c r="E4" s="76">
        <v>0.75</v>
      </c>
      <c r="J4" s="145">
        <v>4</v>
      </c>
      <c r="K4" s="108" t="s">
        <v>87</v>
      </c>
      <c r="L4" s="20"/>
      <c r="M4" s="17"/>
      <c r="N4" s="19"/>
      <c r="O4" s="17"/>
      <c r="P4" s="18"/>
      <c r="Q4" s="17"/>
      <c r="S4" s="154" t="s">
        <v>62</v>
      </c>
      <c r="T4" s="1"/>
      <c r="U4" s="1"/>
      <c r="V4" s="1"/>
      <c r="W4" s="1"/>
      <c r="X4" s="1"/>
      <c r="Y4" s="1"/>
      <c r="Z4" s="1"/>
      <c r="AA4" s="11"/>
      <c r="AB4" s="156" t="s">
        <v>234</v>
      </c>
      <c r="AC4" s="10" t="s">
        <v>89</v>
      </c>
      <c r="AD4" s="1"/>
      <c r="AE4" s="1"/>
      <c r="AF4" s="1"/>
      <c r="AG4" s="1"/>
    </row>
    <row r="5" spans="2:45" x14ac:dyDescent="0.3">
      <c r="C5" s="82"/>
      <c r="D5" s="77"/>
      <c r="E5" s="78"/>
      <c r="J5" s="146" t="s">
        <v>32</v>
      </c>
      <c r="K5" s="169" t="s">
        <v>7</v>
      </c>
      <c r="L5" s="66" t="s">
        <v>6</v>
      </c>
      <c r="M5" s="66" t="s">
        <v>5</v>
      </c>
      <c r="N5" s="66" t="s">
        <v>4</v>
      </c>
      <c r="O5" s="66" t="s">
        <v>3</v>
      </c>
      <c r="P5" s="170" t="s">
        <v>2</v>
      </c>
      <c r="Q5" s="171" t="s">
        <v>204</v>
      </c>
      <c r="S5" s="150" t="s">
        <v>32</v>
      </c>
      <c r="T5" s="169" t="s">
        <v>7</v>
      </c>
      <c r="U5" s="66" t="s">
        <v>6</v>
      </c>
      <c r="V5" s="66" t="s">
        <v>5</v>
      </c>
      <c r="W5" s="66" t="s">
        <v>4</v>
      </c>
      <c r="X5" s="66" t="s">
        <v>3</v>
      </c>
      <c r="Y5" s="170" t="s">
        <v>2</v>
      </c>
      <c r="Z5" s="171" t="s">
        <v>204</v>
      </c>
      <c r="AA5" s="11"/>
      <c r="AB5" s="95" t="s">
        <v>13</v>
      </c>
      <c r="AC5" s="96" t="s">
        <v>9</v>
      </c>
      <c r="AD5" s="97" t="s">
        <v>72</v>
      </c>
      <c r="AE5" s="97" t="s">
        <v>73</v>
      </c>
      <c r="AF5" s="97" t="s">
        <v>74</v>
      </c>
      <c r="AG5" s="98" t="s">
        <v>75</v>
      </c>
    </row>
    <row r="6" spans="2:45" x14ac:dyDescent="0.3">
      <c r="C6" s="82"/>
      <c r="D6" s="77"/>
      <c r="E6" s="78"/>
      <c r="J6" s="14" t="s">
        <v>12</v>
      </c>
      <c r="K6" s="73" t="s">
        <v>14</v>
      </c>
      <c r="L6" s="73"/>
      <c r="M6" s="73" t="s">
        <v>1</v>
      </c>
      <c r="N6" s="73" t="s">
        <v>1</v>
      </c>
      <c r="O6" s="73" t="s">
        <v>14</v>
      </c>
      <c r="P6" s="73"/>
      <c r="Q6" s="5" t="s">
        <v>1</v>
      </c>
      <c r="S6" s="14" t="s">
        <v>12</v>
      </c>
      <c r="T6" s="73" t="s">
        <v>1</v>
      </c>
      <c r="U6" s="73"/>
      <c r="V6" s="73" t="s">
        <v>1</v>
      </c>
      <c r="W6" s="73" t="s">
        <v>1</v>
      </c>
      <c r="X6" s="73"/>
      <c r="Y6" s="73" t="s">
        <v>206</v>
      </c>
      <c r="Z6" s="5" t="s">
        <v>205</v>
      </c>
      <c r="AA6" s="11"/>
      <c r="AB6" s="157" t="s">
        <v>19</v>
      </c>
      <c r="AC6" s="92">
        <v>4</v>
      </c>
      <c r="AD6" s="99" t="s">
        <v>1</v>
      </c>
      <c r="AE6" s="99" t="s">
        <v>1</v>
      </c>
      <c r="AF6" s="99" t="s">
        <v>14</v>
      </c>
      <c r="AG6" s="100"/>
    </row>
    <row r="7" spans="2:45" x14ac:dyDescent="0.3">
      <c r="C7" s="82"/>
      <c r="D7" s="77"/>
      <c r="E7" s="78"/>
      <c r="J7" s="14" t="s">
        <v>11</v>
      </c>
      <c r="K7" s="73" t="s">
        <v>1</v>
      </c>
      <c r="L7" s="73" t="s">
        <v>14</v>
      </c>
      <c r="M7" s="73"/>
      <c r="N7" s="73" t="s">
        <v>1</v>
      </c>
      <c r="O7" s="73" t="s">
        <v>1</v>
      </c>
      <c r="P7" s="73" t="s">
        <v>14</v>
      </c>
      <c r="Q7" s="5"/>
      <c r="S7" s="14" t="s">
        <v>11</v>
      </c>
      <c r="T7" s="73"/>
      <c r="U7" s="73" t="s">
        <v>1</v>
      </c>
      <c r="V7" s="73" t="s">
        <v>1</v>
      </c>
      <c r="W7" s="73"/>
      <c r="X7" s="73" t="s">
        <v>1</v>
      </c>
      <c r="Y7" s="73" t="s">
        <v>14</v>
      </c>
      <c r="Z7" s="5"/>
      <c r="AA7" s="11"/>
      <c r="AB7" s="157" t="s">
        <v>18</v>
      </c>
      <c r="AC7" s="92">
        <v>4</v>
      </c>
      <c r="AD7" s="99"/>
      <c r="AE7" s="99" t="s">
        <v>1</v>
      </c>
      <c r="AF7" s="99" t="s">
        <v>1</v>
      </c>
      <c r="AG7" s="100" t="s">
        <v>14</v>
      </c>
    </row>
    <row r="8" spans="2:45" x14ac:dyDescent="0.3">
      <c r="C8" s="82"/>
      <c r="D8" s="77"/>
      <c r="E8" s="78"/>
      <c r="J8" s="14" t="s">
        <v>10</v>
      </c>
      <c r="K8" s="73" t="s">
        <v>1</v>
      </c>
      <c r="L8" s="73" t="s">
        <v>1</v>
      </c>
      <c r="M8" s="73" t="s">
        <v>14</v>
      </c>
      <c r="N8" s="73"/>
      <c r="O8" s="73" t="s">
        <v>1</v>
      </c>
      <c r="P8" s="73" t="s">
        <v>1</v>
      </c>
      <c r="Q8" s="5" t="s">
        <v>14</v>
      </c>
      <c r="S8" s="147" t="s">
        <v>10</v>
      </c>
      <c r="T8" s="3" t="s">
        <v>1</v>
      </c>
      <c r="U8" s="3" t="s">
        <v>1</v>
      </c>
      <c r="V8" s="3"/>
      <c r="W8" s="3" t="s">
        <v>1</v>
      </c>
      <c r="X8" s="3" t="s">
        <v>1</v>
      </c>
      <c r="Y8" s="3"/>
      <c r="Z8" s="4" t="s">
        <v>206</v>
      </c>
      <c r="AA8" s="11"/>
      <c r="AB8" s="157" t="s">
        <v>10</v>
      </c>
      <c r="AC8" s="92">
        <v>4</v>
      </c>
      <c r="AD8" s="99" t="s">
        <v>14</v>
      </c>
      <c r="AE8" s="99"/>
      <c r="AF8" s="99" t="s">
        <v>1</v>
      </c>
      <c r="AG8" s="100" t="s">
        <v>1</v>
      </c>
    </row>
    <row r="9" spans="2:45" x14ac:dyDescent="0.3">
      <c r="C9" s="82"/>
      <c r="D9" s="77"/>
      <c r="E9" s="78"/>
      <c r="J9" s="14" t="s">
        <v>16</v>
      </c>
      <c r="K9" s="73"/>
      <c r="L9" s="73" t="s">
        <v>1</v>
      </c>
      <c r="M9" s="73" t="s">
        <v>1</v>
      </c>
      <c r="N9" s="73" t="s">
        <v>14</v>
      </c>
      <c r="O9" s="73"/>
      <c r="P9" s="73" t="s">
        <v>1</v>
      </c>
      <c r="Q9" s="5" t="s">
        <v>1</v>
      </c>
      <c r="S9" s="155"/>
      <c r="T9" s="72"/>
      <c r="U9" s="72"/>
      <c r="V9" s="72"/>
      <c r="W9" s="72"/>
      <c r="X9" s="72"/>
      <c r="Y9" s="72"/>
      <c r="Z9" s="72"/>
      <c r="AA9" s="11"/>
      <c r="AB9" s="158" t="s">
        <v>16</v>
      </c>
      <c r="AC9" s="101">
        <v>4</v>
      </c>
      <c r="AD9" s="102" t="s">
        <v>1</v>
      </c>
      <c r="AE9" s="102" t="s">
        <v>14</v>
      </c>
      <c r="AF9" s="102"/>
      <c r="AG9" s="103" t="s">
        <v>1</v>
      </c>
    </row>
    <row r="10" spans="2:45" x14ac:dyDescent="0.2">
      <c r="C10" s="83"/>
      <c r="D10" s="79"/>
      <c r="E10" s="80"/>
      <c r="J10" s="147" t="s">
        <v>187</v>
      </c>
      <c r="K10" s="13" t="s">
        <v>43</v>
      </c>
      <c r="L10" s="13" t="s">
        <v>43</v>
      </c>
      <c r="M10" s="13" t="s">
        <v>43</v>
      </c>
      <c r="N10" s="13" t="s">
        <v>43</v>
      </c>
      <c r="O10" s="13" t="s">
        <v>43</v>
      </c>
      <c r="P10" s="13" t="s">
        <v>43</v>
      </c>
      <c r="Q10" s="12" t="s">
        <v>43</v>
      </c>
      <c r="S10" s="160" t="s">
        <v>16</v>
      </c>
      <c r="T10" s="84" t="s">
        <v>205</v>
      </c>
      <c r="U10" s="84" t="s">
        <v>205</v>
      </c>
      <c r="V10" s="84" t="s">
        <v>205</v>
      </c>
      <c r="W10" s="84" t="s">
        <v>205</v>
      </c>
      <c r="X10" s="84" t="s">
        <v>205</v>
      </c>
      <c r="Y10" s="84"/>
      <c r="Z10" s="85"/>
      <c r="AA10" s="11"/>
      <c r="AB10" s="159" t="s">
        <v>235</v>
      </c>
      <c r="AC10" s="11"/>
      <c r="AD10" s="11"/>
      <c r="AE10" s="11"/>
      <c r="AF10" s="11"/>
      <c r="AG10" s="11"/>
    </row>
    <row r="11" spans="2:45" x14ac:dyDescent="0.3">
      <c r="C11" s="113" t="s">
        <v>14</v>
      </c>
      <c r="D11" s="114">
        <v>0.75</v>
      </c>
      <c r="E11" s="115">
        <v>0.375</v>
      </c>
    </row>
    <row r="13" spans="2:45" x14ac:dyDescent="0.3">
      <c r="B13" s="166"/>
      <c r="J13" s="149" t="s">
        <v>41</v>
      </c>
      <c r="K13" s="30"/>
      <c r="L13" s="29"/>
      <c r="M13" s="7"/>
      <c r="N13" s="8"/>
      <c r="O13" s="7"/>
      <c r="P13" s="6"/>
      <c r="Q13" s="7"/>
      <c r="R13" s="1"/>
      <c r="S13" s="149" t="s">
        <v>41</v>
      </c>
      <c r="T13" s="28"/>
      <c r="U13" s="20"/>
      <c r="V13" s="17"/>
      <c r="W13" s="19"/>
      <c r="X13" s="17"/>
      <c r="Y13" s="18"/>
      <c r="Z13" s="17"/>
      <c r="AA13" s="11"/>
      <c r="AB13" s="156" t="s">
        <v>236</v>
      </c>
      <c r="AC13" s="1"/>
      <c r="AD13" s="1"/>
      <c r="AE13" s="1"/>
      <c r="AF13" s="1"/>
      <c r="AG13" s="1"/>
      <c r="AH13" s="1"/>
      <c r="AI13" s="1"/>
      <c r="AJ13" s="94" t="s">
        <v>237</v>
      </c>
      <c r="AK13" s="1"/>
      <c r="AL13" s="1"/>
      <c r="AM13" s="1"/>
      <c r="AN13" s="1"/>
      <c r="AO13" s="1"/>
      <c r="AP13" s="1"/>
      <c r="AQ13" s="1"/>
      <c r="AR13" s="1"/>
      <c r="AS13" s="1"/>
    </row>
    <row r="14" spans="2:45" x14ac:dyDescent="0.3">
      <c r="B14" s="166"/>
      <c r="J14" s="150" t="s">
        <v>32</v>
      </c>
      <c r="K14" s="169" t="s">
        <v>7</v>
      </c>
      <c r="L14" s="66" t="s">
        <v>6</v>
      </c>
      <c r="M14" s="66" t="s">
        <v>5</v>
      </c>
      <c r="N14" s="66" t="s">
        <v>4</v>
      </c>
      <c r="O14" s="66" t="s">
        <v>3</v>
      </c>
      <c r="P14" s="170" t="s">
        <v>2</v>
      </c>
      <c r="Q14" s="171" t="s">
        <v>204</v>
      </c>
      <c r="R14" s="1"/>
      <c r="S14" s="146" t="s">
        <v>32</v>
      </c>
      <c r="T14" s="27" t="s">
        <v>7</v>
      </c>
      <c r="U14" s="27" t="s">
        <v>6</v>
      </c>
      <c r="V14" s="27" t="s">
        <v>5</v>
      </c>
      <c r="W14" s="27" t="s">
        <v>4</v>
      </c>
      <c r="X14" s="27" t="s">
        <v>3</v>
      </c>
      <c r="Y14" s="177" t="s">
        <v>2</v>
      </c>
      <c r="Z14" s="172" t="s">
        <v>8</v>
      </c>
      <c r="AA14" s="11"/>
      <c r="AB14" s="95" t="s">
        <v>13</v>
      </c>
      <c r="AC14" s="96" t="s">
        <v>9</v>
      </c>
      <c r="AD14" s="97" t="s">
        <v>72</v>
      </c>
      <c r="AE14" s="97" t="s">
        <v>73</v>
      </c>
      <c r="AF14" s="97" t="s">
        <v>74</v>
      </c>
      <c r="AG14" s="97" t="s">
        <v>75</v>
      </c>
      <c r="AH14" s="98" t="s">
        <v>76</v>
      </c>
      <c r="AI14" s="1"/>
      <c r="AJ14" s="95" t="s">
        <v>13</v>
      </c>
      <c r="AK14" s="96" t="s">
        <v>9</v>
      </c>
      <c r="AL14" s="97" t="s">
        <v>72</v>
      </c>
      <c r="AM14" s="97" t="s">
        <v>73</v>
      </c>
      <c r="AN14" s="97" t="s">
        <v>74</v>
      </c>
      <c r="AO14" s="97" t="s">
        <v>75</v>
      </c>
      <c r="AP14" s="97" t="s">
        <v>76</v>
      </c>
      <c r="AQ14" s="97" t="s">
        <v>79</v>
      </c>
      <c r="AR14" s="98" t="s">
        <v>80</v>
      </c>
      <c r="AS14" s="142"/>
    </row>
    <row r="15" spans="2:45" x14ac:dyDescent="0.3">
      <c r="J15" s="14" t="s">
        <v>12</v>
      </c>
      <c r="K15" s="73" t="s">
        <v>60</v>
      </c>
      <c r="L15" s="73"/>
      <c r="M15" s="73"/>
      <c r="N15" s="73" t="s">
        <v>1</v>
      </c>
      <c r="O15" s="73" t="s">
        <v>1</v>
      </c>
      <c r="P15" s="73" t="s">
        <v>60</v>
      </c>
      <c r="Q15" s="5"/>
      <c r="R15" s="1"/>
      <c r="S15" s="14" t="s">
        <v>12</v>
      </c>
      <c r="T15" s="73"/>
      <c r="U15" s="73" t="s">
        <v>1</v>
      </c>
      <c r="V15" s="73" t="s">
        <v>1</v>
      </c>
      <c r="W15" s="73" t="s">
        <v>1</v>
      </c>
      <c r="X15" s="73" t="s">
        <v>14</v>
      </c>
      <c r="Y15" s="73"/>
      <c r="Z15" s="173"/>
      <c r="AA15" s="11"/>
      <c r="AB15" s="157" t="s">
        <v>19</v>
      </c>
      <c r="AC15" s="92">
        <v>5</v>
      </c>
      <c r="AD15" s="99" t="s">
        <v>1</v>
      </c>
      <c r="AE15" s="99" t="s">
        <v>1</v>
      </c>
      <c r="AF15" s="99" t="s">
        <v>68</v>
      </c>
      <c r="AG15" s="99"/>
      <c r="AH15" s="100"/>
      <c r="AI15" s="1"/>
      <c r="AJ15" s="93" t="s">
        <v>19</v>
      </c>
      <c r="AK15" s="92">
        <v>4</v>
      </c>
      <c r="AL15" s="99" t="s">
        <v>1</v>
      </c>
      <c r="AM15" s="99" t="s">
        <v>1</v>
      </c>
      <c r="AN15" s="99" t="s">
        <v>14</v>
      </c>
      <c r="AO15" s="99"/>
      <c r="AP15" s="99"/>
      <c r="AQ15" s="99"/>
      <c r="AR15" s="100"/>
      <c r="AS15" s="143"/>
    </row>
    <row r="16" spans="2:45" x14ac:dyDescent="0.3">
      <c r="B16" s="167"/>
      <c r="J16" s="14" t="s">
        <v>11</v>
      </c>
      <c r="K16" s="73"/>
      <c r="L16" s="73" t="s">
        <v>1</v>
      </c>
      <c r="M16" s="73" t="s">
        <v>1</v>
      </c>
      <c r="N16" s="73" t="s">
        <v>60</v>
      </c>
      <c r="O16" s="73"/>
      <c r="P16" s="73"/>
      <c r="Q16" s="5" t="s">
        <v>1</v>
      </c>
      <c r="R16" s="1"/>
      <c r="S16" s="14" t="s">
        <v>11</v>
      </c>
      <c r="T16" s="73" t="s">
        <v>1</v>
      </c>
      <c r="U16" s="73" t="s">
        <v>1</v>
      </c>
      <c r="V16" s="73" t="s">
        <v>14</v>
      </c>
      <c r="W16" s="73"/>
      <c r="X16" s="73" t="s">
        <v>1</v>
      </c>
      <c r="Y16" s="73" t="s">
        <v>1</v>
      </c>
      <c r="Z16" s="5" t="s">
        <v>1</v>
      </c>
      <c r="AA16" s="11"/>
      <c r="AB16" s="157" t="s">
        <v>18</v>
      </c>
      <c r="AC16" s="92">
        <v>5</v>
      </c>
      <c r="AD16" s="99"/>
      <c r="AE16" s="99" t="s">
        <v>1</v>
      </c>
      <c r="AF16" s="99" t="s">
        <v>1</v>
      </c>
      <c r="AG16" s="99" t="s">
        <v>68</v>
      </c>
      <c r="AH16" s="100"/>
      <c r="AI16" s="1"/>
      <c r="AJ16" s="93" t="s">
        <v>18</v>
      </c>
      <c r="AK16" s="92">
        <v>4</v>
      </c>
      <c r="AL16" s="99"/>
      <c r="AM16" s="99" t="s">
        <v>1</v>
      </c>
      <c r="AN16" s="99" t="s">
        <v>1</v>
      </c>
      <c r="AO16" s="99" t="s">
        <v>14</v>
      </c>
      <c r="AP16" s="99"/>
      <c r="AQ16" s="99"/>
      <c r="AR16" s="100"/>
      <c r="AS16" s="143"/>
    </row>
    <row r="17" spans="2:45" x14ac:dyDescent="0.3">
      <c r="B17" s="165"/>
      <c r="J17" s="14" t="s">
        <v>10</v>
      </c>
      <c r="K17" s="73" t="s">
        <v>1</v>
      </c>
      <c r="L17" s="73" t="s">
        <v>60</v>
      </c>
      <c r="M17" s="73"/>
      <c r="N17" s="73"/>
      <c r="O17" s="73" t="s">
        <v>1</v>
      </c>
      <c r="P17" s="73" t="s">
        <v>1</v>
      </c>
      <c r="Q17" s="5" t="s">
        <v>60</v>
      </c>
      <c r="R17" s="1"/>
      <c r="S17" s="14" t="s">
        <v>10</v>
      </c>
      <c r="T17" s="73" t="s">
        <v>14</v>
      </c>
      <c r="U17" s="73"/>
      <c r="V17" s="73" t="s">
        <v>1</v>
      </c>
      <c r="W17" s="73" t="s">
        <v>1</v>
      </c>
      <c r="X17" s="73" t="s">
        <v>1</v>
      </c>
      <c r="Y17" s="73" t="s">
        <v>14</v>
      </c>
      <c r="Z17" s="5"/>
      <c r="AA17" s="11"/>
      <c r="AB17" s="157" t="s">
        <v>10</v>
      </c>
      <c r="AC17" s="92">
        <v>5</v>
      </c>
      <c r="AD17" s="99"/>
      <c r="AE17" s="99"/>
      <c r="AF17" s="99" t="s">
        <v>1</v>
      </c>
      <c r="AG17" s="99" t="s">
        <v>1</v>
      </c>
      <c r="AH17" s="100" t="s">
        <v>68</v>
      </c>
      <c r="AI17" s="1"/>
      <c r="AJ17" s="93" t="s">
        <v>10</v>
      </c>
      <c r="AK17" s="92">
        <v>4</v>
      </c>
      <c r="AL17" s="99" t="s">
        <v>14</v>
      </c>
      <c r="AM17" s="99"/>
      <c r="AN17" s="99" t="s">
        <v>1</v>
      </c>
      <c r="AO17" s="99" t="s">
        <v>1</v>
      </c>
      <c r="AP17" s="99"/>
      <c r="AQ17" s="99"/>
      <c r="AR17" s="100"/>
      <c r="AS17" s="143"/>
    </row>
    <row r="18" spans="2:45" x14ac:dyDescent="0.3">
      <c r="J18" s="14" t="s">
        <v>16</v>
      </c>
      <c r="K18" s="73"/>
      <c r="L18" s="73"/>
      <c r="M18" s="73" t="s">
        <v>1</v>
      </c>
      <c r="N18" s="73" t="s">
        <v>1</v>
      </c>
      <c r="O18" s="73" t="s">
        <v>60</v>
      </c>
      <c r="P18" s="73"/>
      <c r="Q18" s="5"/>
      <c r="R18" s="1"/>
      <c r="S18" s="14" t="s">
        <v>16</v>
      </c>
      <c r="T18" s="73" t="s">
        <v>1</v>
      </c>
      <c r="U18" s="73" t="s">
        <v>1</v>
      </c>
      <c r="V18" s="73" t="s">
        <v>1</v>
      </c>
      <c r="W18" s="73" t="s">
        <v>14</v>
      </c>
      <c r="X18" s="73"/>
      <c r="Y18" s="73"/>
      <c r="Z18" s="5" t="s">
        <v>1</v>
      </c>
      <c r="AA18" s="11"/>
      <c r="AB18" s="157" t="s">
        <v>16</v>
      </c>
      <c r="AC18" s="92">
        <v>5</v>
      </c>
      <c r="AD18" s="99" t="s">
        <v>68</v>
      </c>
      <c r="AE18" s="99"/>
      <c r="AF18" s="99"/>
      <c r="AG18" s="99" t="s">
        <v>1</v>
      </c>
      <c r="AH18" s="100" t="s">
        <v>1</v>
      </c>
      <c r="AI18" s="1"/>
      <c r="AJ18" s="93" t="s">
        <v>16</v>
      </c>
      <c r="AK18" s="92">
        <v>4</v>
      </c>
      <c r="AL18" s="99" t="s">
        <v>1</v>
      </c>
      <c r="AM18" s="99" t="s">
        <v>14</v>
      </c>
      <c r="AN18" s="99"/>
      <c r="AO18" s="99" t="s">
        <v>1</v>
      </c>
      <c r="AP18" s="99"/>
      <c r="AQ18" s="99"/>
      <c r="AR18" s="100"/>
      <c r="AS18" s="143"/>
    </row>
    <row r="19" spans="2:45" x14ac:dyDescent="0.3">
      <c r="J19" s="14" t="s">
        <v>20</v>
      </c>
      <c r="K19" s="73" t="s">
        <v>1</v>
      </c>
      <c r="L19" s="73" t="s">
        <v>1</v>
      </c>
      <c r="M19" s="73" t="s">
        <v>60</v>
      </c>
      <c r="N19" s="73"/>
      <c r="O19" s="73"/>
      <c r="P19" s="73" t="s">
        <v>1</v>
      </c>
      <c r="Q19" s="5" t="s">
        <v>1</v>
      </c>
      <c r="R19" s="1"/>
      <c r="S19" s="14" t="s">
        <v>20</v>
      </c>
      <c r="T19" s="73" t="s">
        <v>1</v>
      </c>
      <c r="U19" s="73" t="s">
        <v>14</v>
      </c>
      <c r="V19" s="73"/>
      <c r="W19" s="73" t="s">
        <v>1</v>
      </c>
      <c r="X19" s="73" t="s">
        <v>1</v>
      </c>
      <c r="Y19" s="73" t="s">
        <v>1</v>
      </c>
      <c r="Z19" s="5" t="s">
        <v>14</v>
      </c>
      <c r="AA19" s="11"/>
      <c r="AB19" s="158" t="s">
        <v>20</v>
      </c>
      <c r="AC19" s="101">
        <v>5</v>
      </c>
      <c r="AD19" s="102" t="s">
        <v>1</v>
      </c>
      <c r="AE19" s="102" t="s">
        <v>68</v>
      </c>
      <c r="AF19" s="102"/>
      <c r="AG19" s="102"/>
      <c r="AH19" s="103" t="s">
        <v>1</v>
      </c>
      <c r="AI19" s="1"/>
      <c r="AJ19" s="105" t="s">
        <v>69</v>
      </c>
      <c r="AK19" s="116">
        <v>7</v>
      </c>
      <c r="AL19" s="106" t="s">
        <v>1</v>
      </c>
      <c r="AM19" s="106" t="s">
        <v>1</v>
      </c>
      <c r="AN19" s="106" t="s">
        <v>1</v>
      </c>
      <c r="AO19" s="106" t="s">
        <v>1</v>
      </c>
      <c r="AP19" s="106" t="s">
        <v>1</v>
      </c>
      <c r="AQ19" s="106"/>
      <c r="AR19" s="107"/>
      <c r="AS19" s="144"/>
    </row>
    <row r="20" spans="2:45" x14ac:dyDescent="0.2">
      <c r="J20" s="147" t="s">
        <v>187</v>
      </c>
      <c r="K20" s="13" t="s">
        <v>43</v>
      </c>
      <c r="L20" s="13" t="s">
        <v>43</v>
      </c>
      <c r="M20" s="13" t="s">
        <v>43</v>
      </c>
      <c r="N20" s="13" t="s">
        <v>43</v>
      </c>
      <c r="O20" s="13" t="s">
        <v>43</v>
      </c>
      <c r="P20" s="13" t="s">
        <v>43</v>
      </c>
      <c r="Q20" s="12" t="s">
        <v>43</v>
      </c>
      <c r="R20" s="1"/>
      <c r="S20" s="147" t="s">
        <v>187</v>
      </c>
      <c r="T20" s="13" t="s">
        <v>244</v>
      </c>
      <c r="U20" s="13" t="s">
        <v>244</v>
      </c>
      <c r="V20" s="13" t="s">
        <v>244</v>
      </c>
      <c r="W20" s="13" t="s">
        <v>244</v>
      </c>
      <c r="X20" s="13" t="s">
        <v>244</v>
      </c>
      <c r="Y20" s="111" t="s">
        <v>43</v>
      </c>
      <c r="Z20" s="112" t="s">
        <v>43</v>
      </c>
      <c r="AA20" s="11"/>
      <c r="AB20" s="159" t="s">
        <v>238</v>
      </c>
      <c r="AC20" s="1"/>
      <c r="AD20" s="1"/>
      <c r="AE20" s="1"/>
      <c r="AF20" s="1"/>
      <c r="AG20" s="1"/>
      <c r="AH20" s="1"/>
      <c r="AI20" s="1"/>
      <c r="AJ20" s="104" t="s">
        <v>212</v>
      </c>
      <c r="AK20" s="1"/>
      <c r="AL20" s="1"/>
      <c r="AM20" s="1"/>
      <c r="AN20" s="1"/>
      <c r="AO20" s="1"/>
      <c r="AP20" s="1"/>
      <c r="AQ20" s="1"/>
      <c r="AR20" s="1"/>
      <c r="AS20" s="1"/>
    </row>
    <row r="23" spans="2:45" x14ac:dyDescent="0.3">
      <c r="J23" s="149" t="s">
        <v>39</v>
      </c>
      <c r="K23" s="11"/>
      <c r="L23" s="11"/>
      <c r="M23" s="11"/>
      <c r="N23" s="11"/>
      <c r="O23" s="11"/>
      <c r="P23" s="11"/>
      <c r="Q23" s="11"/>
      <c r="R23" s="11"/>
      <c r="S23" s="156" t="s">
        <v>81</v>
      </c>
      <c r="T23" s="28"/>
      <c r="U23" s="20"/>
      <c r="V23" s="17"/>
      <c r="W23" s="19"/>
      <c r="X23" s="17"/>
      <c r="Y23" s="18"/>
      <c r="Z23" s="17"/>
      <c r="AA23" s="11"/>
      <c r="AB23" s="156" t="s">
        <v>239</v>
      </c>
      <c r="AC23" s="1"/>
      <c r="AD23" s="1"/>
      <c r="AE23" s="1"/>
      <c r="AF23" s="1"/>
      <c r="AG23" s="1"/>
      <c r="AH23" s="1"/>
      <c r="AI23" s="1"/>
      <c r="AJ23" s="1"/>
    </row>
    <row r="24" spans="2:45" x14ac:dyDescent="0.3">
      <c r="J24" s="150" t="s">
        <v>32</v>
      </c>
      <c r="K24" s="169" t="s">
        <v>7</v>
      </c>
      <c r="L24" s="66" t="s">
        <v>6</v>
      </c>
      <c r="M24" s="66" t="s">
        <v>5</v>
      </c>
      <c r="N24" s="66" t="s">
        <v>4</v>
      </c>
      <c r="O24" s="66" t="s">
        <v>3</v>
      </c>
      <c r="P24" s="170" t="s">
        <v>2</v>
      </c>
      <c r="Q24" s="171" t="s">
        <v>204</v>
      </c>
      <c r="R24" s="11"/>
      <c r="S24" s="146" t="s">
        <v>32</v>
      </c>
      <c r="T24" s="169" t="s">
        <v>7</v>
      </c>
      <c r="U24" s="66" t="s">
        <v>6</v>
      </c>
      <c r="V24" s="66" t="s">
        <v>5</v>
      </c>
      <c r="W24" s="66" t="s">
        <v>4</v>
      </c>
      <c r="X24" s="66" t="s">
        <v>3</v>
      </c>
      <c r="Y24" s="170" t="s">
        <v>2</v>
      </c>
      <c r="Z24" s="171" t="s">
        <v>204</v>
      </c>
      <c r="AA24" s="11"/>
      <c r="AB24" s="95" t="s">
        <v>13</v>
      </c>
      <c r="AC24" s="96" t="s">
        <v>9</v>
      </c>
      <c r="AD24" s="97" t="s">
        <v>72</v>
      </c>
      <c r="AE24" s="97" t="s">
        <v>73</v>
      </c>
      <c r="AF24" s="97" t="s">
        <v>74</v>
      </c>
      <c r="AG24" s="97" t="s">
        <v>75</v>
      </c>
      <c r="AH24" s="97" t="s">
        <v>76</v>
      </c>
      <c r="AI24" s="97" t="s">
        <v>79</v>
      </c>
      <c r="AJ24" s="98" t="s">
        <v>80</v>
      </c>
    </row>
    <row r="25" spans="2:45" x14ac:dyDescent="0.3">
      <c r="J25" s="14" t="s">
        <v>12</v>
      </c>
      <c r="K25" s="73" t="s">
        <v>14</v>
      </c>
      <c r="L25" s="73"/>
      <c r="M25" s="73"/>
      <c r="N25" s="73" t="s">
        <v>1</v>
      </c>
      <c r="O25" s="73" t="s">
        <v>65</v>
      </c>
      <c r="P25" s="73" t="s">
        <v>1</v>
      </c>
      <c r="Q25" s="5" t="s">
        <v>14</v>
      </c>
      <c r="R25" s="11"/>
      <c r="S25" s="14" t="s">
        <v>12</v>
      </c>
      <c r="T25" s="73" t="s">
        <v>1</v>
      </c>
      <c r="U25" s="73" t="s">
        <v>1</v>
      </c>
      <c r="V25" s="73" t="s">
        <v>14</v>
      </c>
      <c r="W25" s="73" t="s">
        <v>14</v>
      </c>
      <c r="X25" s="73"/>
      <c r="Y25" s="73"/>
      <c r="Z25" s="5" t="s">
        <v>1</v>
      </c>
      <c r="AA25" s="11"/>
      <c r="AB25" s="157" t="s">
        <v>19</v>
      </c>
      <c r="AC25" s="92">
        <v>5</v>
      </c>
      <c r="AD25" s="99" t="s">
        <v>1</v>
      </c>
      <c r="AE25" s="99" t="s">
        <v>1</v>
      </c>
      <c r="AF25" s="99" t="s">
        <v>14</v>
      </c>
      <c r="AG25" s="99"/>
      <c r="AH25" s="99"/>
      <c r="AI25" s="99"/>
      <c r="AJ25" s="100"/>
    </row>
    <row r="26" spans="2:45" x14ac:dyDescent="0.3">
      <c r="J26" s="14" t="s">
        <v>11</v>
      </c>
      <c r="K26" s="73"/>
      <c r="L26" s="73"/>
      <c r="M26" s="73" t="s">
        <v>1</v>
      </c>
      <c r="N26" s="73" t="s">
        <v>65</v>
      </c>
      <c r="O26" s="73" t="s">
        <v>1</v>
      </c>
      <c r="P26" s="73" t="s">
        <v>14</v>
      </c>
      <c r="Q26" s="5"/>
      <c r="R26" s="11"/>
      <c r="S26" s="14" t="s">
        <v>11</v>
      </c>
      <c r="T26" s="73" t="s">
        <v>1</v>
      </c>
      <c r="U26" s="73" t="s">
        <v>14</v>
      </c>
      <c r="V26" s="73" t="s">
        <v>14</v>
      </c>
      <c r="W26" s="73"/>
      <c r="X26" s="73"/>
      <c r="Y26" s="73" t="s">
        <v>1</v>
      </c>
      <c r="Z26" s="5" t="s">
        <v>1</v>
      </c>
      <c r="AA26" s="11"/>
      <c r="AB26" s="157" t="s">
        <v>18</v>
      </c>
      <c r="AC26" s="92">
        <v>5</v>
      </c>
      <c r="AD26" s="99"/>
      <c r="AE26" s="99" t="s">
        <v>1</v>
      </c>
      <c r="AF26" s="99" t="s">
        <v>1</v>
      </c>
      <c r="AG26" s="99" t="s">
        <v>14</v>
      </c>
      <c r="AH26" s="99"/>
      <c r="AI26" s="99"/>
      <c r="AJ26" s="100"/>
    </row>
    <row r="27" spans="2:45" x14ac:dyDescent="0.3">
      <c r="J27" s="14" t="s">
        <v>10</v>
      </c>
      <c r="K27" s="73"/>
      <c r="L27" s="73" t="s">
        <v>1</v>
      </c>
      <c r="M27" s="73" t="s">
        <v>65</v>
      </c>
      <c r="N27" s="73" t="s">
        <v>1</v>
      </c>
      <c r="O27" s="73" t="s">
        <v>14</v>
      </c>
      <c r="P27" s="73"/>
      <c r="Q27" s="5"/>
      <c r="R27" s="11"/>
      <c r="S27" s="14" t="s">
        <v>10</v>
      </c>
      <c r="T27" s="73" t="s">
        <v>14</v>
      </c>
      <c r="U27" s="73" t="s">
        <v>14</v>
      </c>
      <c r="V27" s="73"/>
      <c r="W27" s="73"/>
      <c r="X27" s="73" t="s">
        <v>1</v>
      </c>
      <c r="Y27" s="73" t="s">
        <v>1</v>
      </c>
      <c r="Z27" s="23" t="s">
        <v>14</v>
      </c>
      <c r="AA27" s="11"/>
      <c r="AB27" s="157" t="s">
        <v>10</v>
      </c>
      <c r="AC27" s="92">
        <v>5</v>
      </c>
      <c r="AD27" s="99"/>
      <c r="AE27" s="99"/>
      <c r="AF27" s="99" t="s">
        <v>1</v>
      </c>
      <c r="AG27" s="99" t="s">
        <v>1</v>
      </c>
      <c r="AH27" s="99" t="s">
        <v>14</v>
      </c>
      <c r="AI27" s="99"/>
      <c r="AJ27" s="100"/>
    </row>
    <row r="28" spans="2:45" x14ac:dyDescent="0.3">
      <c r="J28" s="14" t="s">
        <v>16</v>
      </c>
      <c r="K28" s="73" t="s">
        <v>1</v>
      </c>
      <c r="L28" s="73" t="s">
        <v>65</v>
      </c>
      <c r="M28" s="73" t="s">
        <v>1</v>
      </c>
      <c r="N28" s="73" t="s">
        <v>14</v>
      </c>
      <c r="O28" s="73"/>
      <c r="P28" s="73"/>
      <c r="Q28" s="5" t="s">
        <v>1</v>
      </c>
      <c r="R28" s="11"/>
      <c r="S28" s="14" t="s">
        <v>16</v>
      </c>
      <c r="T28" s="24" t="s">
        <v>14</v>
      </c>
      <c r="U28" s="73"/>
      <c r="V28" s="73"/>
      <c r="W28" s="73" t="s">
        <v>1</v>
      </c>
      <c r="X28" s="73" t="s">
        <v>1</v>
      </c>
      <c r="Y28" s="73" t="s">
        <v>14</v>
      </c>
      <c r="Z28" s="5" t="s">
        <v>14</v>
      </c>
      <c r="AA28" s="11"/>
      <c r="AB28" s="157" t="s">
        <v>16</v>
      </c>
      <c r="AC28" s="92">
        <v>5</v>
      </c>
      <c r="AD28" s="99" t="s">
        <v>14</v>
      </c>
      <c r="AE28" s="99"/>
      <c r="AF28" s="99"/>
      <c r="AG28" s="99" t="s">
        <v>1</v>
      </c>
      <c r="AH28" s="99" t="s">
        <v>1</v>
      </c>
      <c r="AI28" s="99"/>
      <c r="AJ28" s="100"/>
    </row>
    <row r="29" spans="2:45" x14ac:dyDescent="0.3">
      <c r="J29" s="14" t="s">
        <v>20</v>
      </c>
      <c r="K29" s="73" t="s">
        <v>65</v>
      </c>
      <c r="L29" s="73" t="s">
        <v>1</v>
      </c>
      <c r="M29" s="73" t="s">
        <v>14</v>
      </c>
      <c r="N29" s="73"/>
      <c r="O29" s="73"/>
      <c r="P29" s="73" t="s">
        <v>1</v>
      </c>
      <c r="Q29" s="5" t="s">
        <v>65</v>
      </c>
      <c r="R29" s="11"/>
      <c r="S29" s="14" t="s">
        <v>20</v>
      </c>
      <c r="T29" s="24"/>
      <c r="U29" s="73"/>
      <c r="V29" s="73" t="s">
        <v>1</v>
      </c>
      <c r="W29" s="73" t="s">
        <v>1</v>
      </c>
      <c r="X29" s="73" t="s">
        <v>14</v>
      </c>
      <c r="Y29" s="73" t="s">
        <v>14</v>
      </c>
      <c r="Z29" s="5"/>
      <c r="AA29" s="11"/>
      <c r="AB29" s="157" t="s">
        <v>20</v>
      </c>
      <c r="AC29" s="92">
        <v>5</v>
      </c>
      <c r="AD29" s="99" t="s">
        <v>1</v>
      </c>
      <c r="AE29" s="99" t="s">
        <v>14</v>
      </c>
      <c r="AF29" s="99"/>
      <c r="AG29" s="99"/>
      <c r="AH29" s="99" t="s">
        <v>1</v>
      </c>
      <c r="AI29" s="99"/>
      <c r="AJ29" s="100"/>
    </row>
    <row r="30" spans="2:45" x14ac:dyDescent="0.3">
      <c r="J30" s="14" t="s">
        <v>23</v>
      </c>
      <c r="K30" s="73" t="s">
        <v>1</v>
      </c>
      <c r="L30" s="73" t="s">
        <v>14</v>
      </c>
      <c r="M30" s="73"/>
      <c r="N30" s="73"/>
      <c r="O30" s="73" t="s">
        <v>1</v>
      </c>
      <c r="P30" s="73" t="s">
        <v>65</v>
      </c>
      <c r="Q30" s="5" t="s">
        <v>1</v>
      </c>
      <c r="R30" s="11"/>
      <c r="S30" s="14" t="s">
        <v>23</v>
      </c>
      <c r="T30" s="73"/>
      <c r="U30" s="73" t="s">
        <v>1</v>
      </c>
      <c r="V30" s="73" t="s">
        <v>1</v>
      </c>
      <c r="W30" s="73" t="s">
        <v>14</v>
      </c>
      <c r="X30" s="73" t="s">
        <v>14</v>
      </c>
      <c r="Y30" s="73"/>
      <c r="Z30" s="23"/>
      <c r="AA30" s="11"/>
      <c r="AB30" s="105" t="s">
        <v>69</v>
      </c>
      <c r="AC30" s="106" t="s">
        <v>70</v>
      </c>
      <c r="AD30" s="106" t="s">
        <v>1</v>
      </c>
      <c r="AE30" s="106" t="s">
        <v>1</v>
      </c>
      <c r="AF30" s="106" t="s">
        <v>1</v>
      </c>
      <c r="AG30" s="106" t="s">
        <v>1</v>
      </c>
      <c r="AH30" s="106" t="s">
        <v>1</v>
      </c>
      <c r="AI30" s="106"/>
      <c r="AJ30" s="107"/>
    </row>
    <row r="31" spans="2:45" x14ac:dyDescent="0.2">
      <c r="J31" s="151" t="s">
        <v>187</v>
      </c>
      <c r="K31" s="13" t="s">
        <v>244</v>
      </c>
      <c r="L31" s="13" t="s">
        <v>244</v>
      </c>
      <c r="M31" s="13" t="s">
        <v>244</v>
      </c>
      <c r="N31" s="13" t="s">
        <v>244</v>
      </c>
      <c r="O31" s="13" t="s">
        <v>244</v>
      </c>
      <c r="P31" s="13" t="s">
        <v>244</v>
      </c>
      <c r="Q31" s="12" t="s">
        <v>244</v>
      </c>
      <c r="R31" s="11"/>
      <c r="S31" s="147" t="s">
        <v>187</v>
      </c>
      <c r="T31" s="13" t="s">
        <v>42</v>
      </c>
      <c r="U31" s="13" t="s">
        <v>42</v>
      </c>
      <c r="V31" s="13" t="s">
        <v>42</v>
      </c>
      <c r="W31" s="13" t="s">
        <v>42</v>
      </c>
      <c r="X31" s="13" t="s">
        <v>42</v>
      </c>
      <c r="Y31" s="13" t="s">
        <v>42</v>
      </c>
      <c r="Z31" s="12" t="s">
        <v>42</v>
      </c>
      <c r="AA31" s="11"/>
      <c r="AB31" s="159" t="s">
        <v>213</v>
      </c>
      <c r="AC31" s="1"/>
      <c r="AD31" s="1"/>
      <c r="AE31" s="1"/>
      <c r="AF31" s="1"/>
      <c r="AG31" s="1"/>
      <c r="AH31" s="1"/>
      <c r="AI31" s="1"/>
      <c r="AJ31" s="1"/>
    </row>
    <row r="32" spans="2:45" x14ac:dyDescent="0.3">
      <c r="S32"/>
      <c r="AB32"/>
    </row>
    <row r="34" spans="10:45" x14ac:dyDescent="0.3">
      <c r="J34" s="152" t="s">
        <v>37</v>
      </c>
      <c r="K34" s="11"/>
      <c r="L34" s="11"/>
      <c r="M34" s="11"/>
      <c r="N34" s="11"/>
      <c r="O34" s="11"/>
      <c r="P34" s="11"/>
      <c r="Q34" s="11"/>
      <c r="R34" s="11"/>
      <c r="S34" s="152" t="s">
        <v>37</v>
      </c>
      <c r="T34" s="109" t="s">
        <v>91</v>
      </c>
      <c r="U34" s="20"/>
      <c r="V34" s="17"/>
      <c r="W34" s="19"/>
      <c r="X34" s="17"/>
      <c r="Y34" s="18"/>
      <c r="Z34" s="17"/>
      <c r="AB34" s="181" t="s">
        <v>255</v>
      </c>
      <c r="AD34" s="182" t="s">
        <v>256</v>
      </c>
      <c r="AK34" s="148"/>
    </row>
    <row r="35" spans="10:45" x14ac:dyDescent="0.3">
      <c r="J35" s="150" t="s">
        <v>32</v>
      </c>
      <c r="K35" s="74" t="s">
        <v>7</v>
      </c>
      <c r="L35" s="74" t="s">
        <v>6</v>
      </c>
      <c r="M35" s="74" t="s">
        <v>5</v>
      </c>
      <c r="N35" s="74" t="s">
        <v>4</v>
      </c>
      <c r="O35" s="74" t="s">
        <v>3</v>
      </c>
      <c r="P35" s="178" t="s">
        <v>2</v>
      </c>
      <c r="Q35" s="174" t="s">
        <v>8</v>
      </c>
      <c r="R35" s="11"/>
      <c r="S35" s="153" t="s">
        <v>32</v>
      </c>
      <c r="T35" s="169" t="s">
        <v>7</v>
      </c>
      <c r="U35" s="66" t="s">
        <v>6</v>
      </c>
      <c r="V35" s="66" t="s">
        <v>5</v>
      </c>
      <c r="W35" s="66" t="s">
        <v>4</v>
      </c>
      <c r="X35" s="66" t="s">
        <v>3</v>
      </c>
      <c r="Y35" s="170" t="s">
        <v>2</v>
      </c>
      <c r="Z35" s="171" t="s">
        <v>204</v>
      </c>
      <c r="AB35" s="95" t="s">
        <v>257</v>
      </c>
      <c r="AC35" s="96" t="s">
        <v>258</v>
      </c>
      <c r="AD35" s="183" t="s">
        <v>7</v>
      </c>
      <c r="AE35" s="183" t="s">
        <v>6</v>
      </c>
      <c r="AF35" s="183" t="s">
        <v>5</v>
      </c>
      <c r="AG35" s="183" t="s">
        <v>4</v>
      </c>
      <c r="AH35" s="183" t="s">
        <v>3</v>
      </c>
      <c r="AI35" s="183" t="s">
        <v>2</v>
      </c>
      <c r="AJ35" s="184" t="s">
        <v>8</v>
      </c>
      <c r="AK35" s="148"/>
    </row>
    <row r="36" spans="10:45" x14ac:dyDescent="0.3">
      <c r="J36" s="14" t="s">
        <v>12</v>
      </c>
      <c r="K36" s="42" t="s">
        <v>1</v>
      </c>
      <c r="L36" s="42" t="s">
        <v>1</v>
      </c>
      <c r="M36" s="42" t="s">
        <v>1</v>
      </c>
      <c r="N36" s="42" t="s">
        <v>14</v>
      </c>
      <c r="O36" s="42"/>
      <c r="P36" s="42"/>
      <c r="Q36" s="175" t="s">
        <v>1</v>
      </c>
      <c r="R36" s="11"/>
      <c r="S36" s="14" t="s">
        <v>31</v>
      </c>
      <c r="T36" s="73" t="s">
        <v>1</v>
      </c>
      <c r="U36" s="73" t="s">
        <v>1</v>
      </c>
      <c r="V36" s="73" t="s">
        <v>14</v>
      </c>
      <c r="W36" s="73" t="s">
        <v>14</v>
      </c>
      <c r="X36" s="73"/>
      <c r="Y36" s="73"/>
      <c r="Z36" s="5" t="s">
        <v>1</v>
      </c>
      <c r="AB36" s="93" t="s">
        <v>259</v>
      </c>
      <c r="AC36" s="92">
        <v>6</v>
      </c>
      <c r="AD36" s="99" t="s">
        <v>14</v>
      </c>
      <c r="AE36" s="99"/>
      <c r="AF36" s="99"/>
      <c r="AG36" s="99" t="s">
        <v>1</v>
      </c>
      <c r="AH36" s="99" t="s">
        <v>1</v>
      </c>
      <c r="AI36" s="99" t="s">
        <v>1</v>
      </c>
      <c r="AJ36" s="100"/>
      <c r="AK36" s="148"/>
    </row>
    <row r="37" spans="10:45" x14ac:dyDescent="0.3">
      <c r="J37" s="14" t="s">
        <v>11</v>
      </c>
      <c r="K37" s="42" t="s">
        <v>208</v>
      </c>
      <c r="L37" s="42" t="s">
        <v>1</v>
      </c>
      <c r="M37" s="42" t="s">
        <v>205</v>
      </c>
      <c r="N37" s="42"/>
      <c r="O37" s="42"/>
      <c r="P37" s="42" t="s">
        <v>1</v>
      </c>
      <c r="Q37" s="67" t="s">
        <v>206</v>
      </c>
      <c r="R37" s="11"/>
      <c r="S37" s="14" t="s">
        <v>30</v>
      </c>
      <c r="T37" s="73" t="s">
        <v>1</v>
      </c>
      <c r="U37" s="73" t="s">
        <v>14</v>
      </c>
      <c r="V37" s="73" t="s">
        <v>14</v>
      </c>
      <c r="W37" s="73"/>
      <c r="X37" s="73"/>
      <c r="Y37" s="73" t="s">
        <v>1</v>
      </c>
      <c r="Z37" s="5" t="s">
        <v>1</v>
      </c>
      <c r="AB37" s="93" t="s">
        <v>260</v>
      </c>
      <c r="AC37" s="92">
        <v>6</v>
      </c>
      <c r="AD37" s="99"/>
      <c r="AE37" s="99"/>
      <c r="AF37" s="99" t="s">
        <v>1</v>
      </c>
      <c r="AG37" s="99" t="s">
        <v>1</v>
      </c>
      <c r="AH37" s="99" t="s">
        <v>1</v>
      </c>
      <c r="AI37" s="99" t="s">
        <v>14</v>
      </c>
      <c r="AJ37" s="100"/>
      <c r="AK37" s="148"/>
    </row>
    <row r="38" spans="10:45" x14ac:dyDescent="0.3">
      <c r="J38" s="14" t="s">
        <v>10</v>
      </c>
      <c r="K38" s="42" t="s">
        <v>1</v>
      </c>
      <c r="L38" s="42" t="s">
        <v>205</v>
      </c>
      <c r="M38" s="42"/>
      <c r="N38" s="42"/>
      <c r="O38" s="42" t="s">
        <v>1</v>
      </c>
      <c r="P38" s="42" t="s">
        <v>206</v>
      </c>
      <c r="Q38" s="67" t="s">
        <v>1</v>
      </c>
      <c r="R38" s="11"/>
      <c r="S38" s="14" t="s">
        <v>29</v>
      </c>
      <c r="T38" s="73" t="s">
        <v>14</v>
      </c>
      <c r="U38" s="73" t="s">
        <v>14</v>
      </c>
      <c r="V38" s="73"/>
      <c r="W38" s="73"/>
      <c r="X38" s="73" t="s">
        <v>1</v>
      </c>
      <c r="Y38" s="73" t="s">
        <v>1</v>
      </c>
      <c r="Z38" s="23" t="s">
        <v>14</v>
      </c>
      <c r="AB38" s="93" t="s">
        <v>261</v>
      </c>
      <c r="AC38" s="92">
        <v>6</v>
      </c>
      <c r="AD38" s="99"/>
      <c r="AE38" s="99" t="s">
        <v>1</v>
      </c>
      <c r="AF38" s="99" t="s">
        <v>1</v>
      </c>
      <c r="AG38" s="99" t="s">
        <v>1</v>
      </c>
      <c r="AH38" s="99" t="s">
        <v>14</v>
      </c>
      <c r="AI38" s="99"/>
      <c r="AJ38" s="100"/>
      <c r="AK38" s="148"/>
    </row>
    <row r="39" spans="10:45" x14ac:dyDescent="0.3">
      <c r="J39" s="14" t="s">
        <v>16</v>
      </c>
      <c r="K39" s="42" t="s">
        <v>205</v>
      </c>
      <c r="L39" s="42"/>
      <c r="M39" s="42"/>
      <c r="N39" s="42" t="s">
        <v>1</v>
      </c>
      <c r="O39" s="42" t="s">
        <v>1</v>
      </c>
      <c r="P39" s="42" t="s">
        <v>1</v>
      </c>
      <c r="Q39" s="67" t="s">
        <v>14</v>
      </c>
      <c r="R39" s="11"/>
      <c r="S39" s="14" t="s">
        <v>28</v>
      </c>
      <c r="T39" s="24" t="s">
        <v>14</v>
      </c>
      <c r="U39" s="73"/>
      <c r="V39" s="73"/>
      <c r="W39" s="73" t="s">
        <v>1</v>
      </c>
      <c r="X39" s="73" t="s">
        <v>1</v>
      </c>
      <c r="Y39" s="73" t="s">
        <v>14</v>
      </c>
      <c r="Z39" s="5" t="s">
        <v>14</v>
      </c>
      <c r="AB39" s="93" t="s">
        <v>262</v>
      </c>
      <c r="AC39" s="92">
        <v>6</v>
      </c>
      <c r="AD39" s="99" t="s">
        <v>1</v>
      </c>
      <c r="AE39" s="99" t="s">
        <v>1</v>
      </c>
      <c r="AF39" s="99" t="s">
        <v>1</v>
      </c>
      <c r="AG39" s="99" t="s">
        <v>14</v>
      </c>
      <c r="AH39" s="99"/>
      <c r="AI39" s="99"/>
      <c r="AJ39" s="100"/>
      <c r="AK39" s="148"/>
    </row>
    <row r="40" spans="10:45" x14ac:dyDescent="0.3">
      <c r="J40" s="14" t="s">
        <v>20</v>
      </c>
      <c r="K40" s="42"/>
      <c r="L40" s="42"/>
      <c r="M40" s="42" t="s">
        <v>1</v>
      </c>
      <c r="N40" s="42" t="s">
        <v>1</v>
      </c>
      <c r="O40" s="42" t="s">
        <v>1</v>
      </c>
      <c r="P40" s="42" t="s">
        <v>14</v>
      </c>
      <c r="Q40" s="67"/>
      <c r="R40" s="11"/>
      <c r="S40" s="14" t="s">
        <v>27</v>
      </c>
      <c r="T40" s="25"/>
      <c r="U40" s="73"/>
      <c r="V40" s="73" t="s">
        <v>1</v>
      </c>
      <c r="W40" s="73" t="s">
        <v>1</v>
      </c>
      <c r="X40" s="73" t="s">
        <v>14</v>
      </c>
      <c r="Y40" s="73" t="s">
        <v>14</v>
      </c>
      <c r="Z40" s="5"/>
      <c r="AB40" s="93" t="s">
        <v>263</v>
      </c>
      <c r="AC40" s="92">
        <v>6</v>
      </c>
      <c r="AD40" s="99" t="s">
        <v>1</v>
      </c>
      <c r="AE40" s="99" t="s">
        <v>1</v>
      </c>
      <c r="AF40" s="99" t="s">
        <v>14</v>
      </c>
      <c r="AG40" s="99"/>
      <c r="AH40" s="99"/>
      <c r="AI40" s="99" t="s">
        <v>1</v>
      </c>
      <c r="AJ40" s="100"/>
      <c r="AK40" s="148"/>
    </row>
    <row r="41" spans="10:45" x14ac:dyDescent="0.3">
      <c r="J41" s="14" t="s">
        <v>23</v>
      </c>
      <c r="K41" s="42"/>
      <c r="L41" s="42" t="s">
        <v>1</v>
      </c>
      <c r="M41" s="42" t="s">
        <v>1</v>
      </c>
      <c r="N41" s="42" t="s">
        <v>1</v>
      </c>
      <c r="O41" s="42" t="s">
        <v>14</v>
      </c>
      <c r="P41" s="42"/>
      <c r="Q41" s="175"/>
      <c r="R41" s="11"/>
      <c r="S41" s="14" t="s">
        <v>26</v>
      </c>
      <c r="T41" s="24"/>
      <c r="U41" s="73" t="s">
        <v>1</v>
      </c>
      <c r="V41" s="73" t="s">
        <v>1</v>
      </c>
      <c r="W41" s="73" t="s">
        <v>14</v>
      </c>
      <c r="X41" s="73" t="s">
        <v>14</v>
      </c>
      <c r="Y41" s="73"/>
      <c r="Z41" s="5"/>
      <c r="AB41" s="93" t="s">
        <v>264</v>
      </c>
      <c r="AC41" s="92">
        <v>6</v>
      </c>
      <c r="AD41" s="99" t="s">
        <v>1</v>
      </c>
      <c r="AE41" s="99" t="s">
        <v>14</v>
      </c>
      <c r="AF41" s="99"/>
      <c r="AG41" s="99"/>
      <c r="AH41" s="99" t="s">
        <v>1</v>
      </c>
      <c r="AI41" s="99" t="s">
        <v>1</v>
      </c>
      <c r="AJ41" s="100"/>
      <c r="AK41" s="148"/>
    </row>
    <row r="42" spans="10:45" x14ac:dyDescent="0.3">
      <c r="J42" s="14" t="s">
        <v>21</v>
      </c>
      <c r="K42" s="42" t="s">
        <v>206</v>
      </c>
      <c r="L42" s="176" t="s">
        <v>206</v>
      </c>
      <c r="M42" s="42" t="s">
        <v>206</v>
      </c>
      <c r="N42" s="42" t="s">
        <v>206</v>
      </c>
      <c r="O42" s="42" t="s">
        <v>206</v>
      </c>
      <c r="P42" s="42"/>
      <c r="Q42" s="67"/>
      <c r="R42" s="11"/>
      <c r="S42" s="14" t="s">
        <v>25</v>
      </c>
      <c r="T42" s="73" t="s">
        <v>1</v>
      </c>
      <c r="U42" s="73" t="s">
        <v>1</v>
      </c>
      <c r="V42" s="73" t="s">
        <v>1</v>
      </c>
      <c r="W42" s="73" t="s">
        <v>1</v>
      </c>
      <c r="X42" s="73" t="s">
        <v>1</v>
      </c>
      <c r="Y42" s="73"/>
      <c r="Z42" s="23"/>
      <c r="AB42" s="93" t="s">
        <v>265</v>
      </c>
      <c r="AC42" s="92">
        <v>7</v>
      </c>
      <c r="AD42" s="99" t="s">
        <v>1</v>
      </c>
      <c r="AE42" s="99" t="s">
        <v>1</v>
      </c>
      <c r="AF42" s="99" t="s">
        <v>1</v>
      </c>
      <c r="AG42" s="99" t="s">
        <v>1</v>
      </c>
      <c r="AH42" s="99" t="s">
        <v>1</v>
      </c>
      <c r="AI42" s="99"/>
      <c r="AJ42" s="100"/>
      <c r="AK42" s="148"/>
    </row>
    <row r="43" spans="10:45" x14ac:dyDescent="0.3">
      <c r="J43" s="151" t="s">
        <v>187</v>
      </c>
      <c r="K43" s="13" t="s">
        <v>245</v>
      </c>
      <c r="L43" s="13" t="s">
        <v>245</v>
      </c>
      <c r="M43" s="13" t="s">
        <v>245</v>
      </c>
      <c r="N43" s="13" t="s">
        <v>245</v>
      </c>
      <c r="O43" s="13" t="s">
        <v>245</v>
      </c>
      <c r="P43" s="111" t="s">
        <v>244</v>
      </c>
      <c r="Q43" s="112" t="s">
        <v>244</v>
      </c>
      <c r="R43" s="11"/>
      <c r="S43" s="151" t="s">
        <v>187</v>
      </c>
      <c r="T43" s="13" t="s">
        <v>246</v>
      </c>
      <c r="U43" s="13" t="s">
        <v>246</v>
      </c>
      <c r="V43" s="13" t="s">
        <v>246</v>
      </c>
      <c r="W43" s="13" t="s">
        <v>246</v>
      </c>
      <c r="X43" s="13" t="s">
        <v>246</v>
      </c>
      <c r="Y43" s="111" t="s">
        <v>42</v>
      </c>
      <c r="Z43" s="112" t="s">
        <v>244</v>
      </c>
      <c r="AB43" s="151" t="s">
        <v>266</v>
      </c>
      <c r="AC43" s="185"/>
      <c r="AD43" s="13" t="s">
        <v>268</v>
      </c>
      <c r="AE43" s="13" t="s">
        <v>268</v>
      </c>
      <c r="AF43" s="13" t="s">
        <v>268</v>
      </c>
      <c r="AG43" s="13" t="s">
        <v>268</v>
      </c>
      <c r="AH43" s="13" t="s">
        <v>268</v>
      </c>
      <c r="AI43" s="111" t="s">
        <v>244</v>
      </c>
      <c r="AJ43" s="112" t="s">
        <v>244</v>
      </c>
      <c r="AK43" s="148"/>
    </row>
    <row r="46" spans="10:45" x14ac:dyDescent="0.3">
      <c r="J46" s="152" t="s">
        <v>35</v>
      </c>
      <c r="K46" s="21"/>
      <c r="L46" s="20"/>
      <c r="M46" s="17"/>
      <c r="N46" s="19"/>
      <c r="O46" s="17"/>
      <c r="P46" s="18"/>
      <c r="Q46" s="17"/>
      <c r="R46" s="11"/>
      <c r="S46" s="152" t="s">
        <v>35</v>
      </c>
      <c r="T46" s="21"/>
      <c r="U46" s="20"/>
      <c r="V46" s="17"/>
      <c r="W46" s="19"/>
      <c r="X46" s="17"/>
      <c r="Y46" s="18"/>
      <c r="Z46" s="17"/>
      <c r="AA46" s="11"/>
      <c r="AB46" s="152" t="s">
        <v>35</v>
      </c>
      <c r="AC46" s="109" t="s">
        <v>91</v>
      </c>
      <c r="AD46" s="20"/>
      <c r="AE46" s="17"/>
      <c r="AF46" s="19"/>
      <c r="AG46" s="17"/>
      <c r="AH46" s="18"/>
      <c r="AI46" s="17"/>
      <c r="AJ46" s="11"/>
      <c r="AK46" s="22" t="s">
        <v>35</v>
      </c>
      <c r="AL46" s="26" t="s">
        <v>91</v>
      </c>
      <c r="AM46" s="110" t="s">
        <v>240</v>
      </c>
      <c r="AN46" s="17"/>
      <c r="AO46" s="19"/>
      <c r="AP46" s="17"/>
      <c r="AQ46" s="18"/>
      <c r="AR46" s="17"/>
      <c r="AS46" s="11"/>
    </row>
    <row r="47" spans="10:45" x14ac:dyDescent="0.3">
      <c r="J47" s="153" t="s">
        <v>32</v>
      </c>
      <c r="K47" s="74" t="s">
        <v>7</v>
      </c>
      <c r="L47" s="74" t="s">
        <v>6</v>
      </c>
      <c r="M47" s="74" t="s">
        <v>5</v>
      </c>
      <c r="N47" s="74" t="s">
        <v>4</v>
      </c>
      <c r="O47" s="74" t="s">
        <v>3</v>
      </c>
      <c r="P47" s="178" t="s">
        <v>2</v>
      </c>
      <c r="Q47" s="174" t="s">
        <v>8</v>
      </c>
      <c r="R47" s="11"/>
      <c r="S47" s="153" t="s">
        <v>32</v>
      </c>
      <c r="T47" s="169" t="s">
        <v>7</v>
      </c>
      <c r="U47" s="66" t="s">
        <v>6</v>
      </c>
      <c r="V47" s="66" t="s">
        <v>5</v>
      </c>
      <c r="W47" s="66" t="s">
        <v>4</v>
      </c>
      <c r="X47" s="66" t="s">
        <v>3</v>
      </c>
      <c r="Y47" s="170" t="s">
        <v>2</v>
      </c>
      <c r="Z47" s="171" t="s">
        <v>204</v>
      </c>
      <c r="AA47" s="11"/>
      <c r="AB47" s="153" t="s">
        <v>32</v>
      </c>
      <c r="AC47" s="169" t="s">
        <v>7</v>
      </c>
      <c r="AD47" s="66" t="s">
        <v>6</v>
      </c>
      <c r="AE47" s="66" t="s">
        <v>5</v>
      </c>
      <c r="AF47" s="66" t="s">
        <v>4</v>
      </c>
      <c r="AG47" s="66" t="s">
        <v>3</v>
      </c>
      <c r="AH47" s="170" t="s">
        <v>2</v>
      </c>
      <c r="AI47" s="171" t="s">
        <v>204</v>
      </c>
      <c r="AJ47" s="11"/>
      <c r="AK47" s="153" t="s">
        <v>32</v>
      </c>
      <c r="AL47" s="169" t="s">
        <v>7</v>
      </c>
      <c r="AM47" s="66" t="s">
        <v>6</v>
      </c>
      <c r="AN47" s="66" t="s">
        <v>5</v>
      </c>
      <c r="AO47" s="66" t="s">
        <v>4</v>
      </c>
      <c r="AP47" s="66" t="s">
        <v>3</v>
      </c>
      <c r="AQ47" s="170" t="s">
        <v>2</v>
      </c>
      <c r="AR47" s="171" t="s">
        <v>204</v>
      </c>
      <c r="AS47" s="11"/>
    </row>
    <row r="48" spans="10:45" x14ac:dyDescent="0.3">
      <c r="J48" s="14" t="s">
        <v>12</v>
      </c>
      <c r="K48" s="42" t="s">
        <v>1</v>
      </c>
      <c r="L48" s="42" t="s">
        <v>1</v>
      </c>
      <c r="M48" s="42" t="s">
        <v>1</v>
      </c>
      <c r="N48" s="42" t="s">
        <v>14</v>
      </c>
      <c r="O48" s="42"/>
      <c r="P48" s="42"/>
      <c r="Q48" s="175" t="s">
        <v>1</v>
      </c>
      <c r="R48" s="11"/>
      <c r="S48" s="14" t="s">
        <v>12</v>
      </c>
      <c r="T48" s="73" t="s">
        <v>14</v>
      </c>
      <c r="U48" s="73"/>
      <c r="V48" s="73"/>
      <c r="W48" s="73" t="s">
        <v>1</v>
      </c>
      <c r="X48" s="73"/>
      <c r="Y48" s="73" t="s">
        <v>1</v>
      </c>
      <c r="Z48" s="5" t="s">
        <v>1</v>
      </c>
      <c r="AA48" s="11"/>
      <c r="AB48" s="14" t="s">
        <v>12</v>
      </c>
      <c r="AC48" s="73" t="s">
        <v>1</v>
      </c>
      <c r="AD48" s="73" t="s">
        <v>1</v>
      </c>
      <c r="AE48" s="73" t="s">
        <v>14</v>
      </c>
      <c r="AF48" s="73" t="s">
        <v>14</v>
      </c>
      <c r="AG48" s="73"/>
      <c r="AH48" s="73"/>
      <c r="AI48" s="5" t="s">
        <v>1</v>
      </c>
      <c r="AJ48" s="11"/>
      <c r="AK48" s="14" t="s">
        <v>12</v>
      </c>
      <c r="AL48" s="73" t="s">
        <v>14</v>
      </c>
      <c r="AM48" s="73"/>
      <c r="AN48" s="73" t="s">
        <v>1</v>
      </c>
      <c r="AO48" s="73" t="s">
        <v>1</v>
      </c>
      <c r="AP48" s="73" t="s">
        <v>14</v>
      </c>
      <c r="AQ48" s="73"/>
      <c r="AR48" s="5" t="s">
        <v>1</v>
      </c>
      <c r="AS48" s="11"/>
    </row>
    <row r="49" spans="10:45" x14ac:dyDescent="0.3">
      <c r="J49" s="14" t="s">
        <v>11</v>
      </c>
      <c r="K49" s="42" t="s">
        <v>208</v>
      </c>
      <c r="L49" s="42" t="s">
        <v>1</v>
      </c>
      <c r="M49" s="42" t="s">
        <v>205</v>
      </c>
      <c r="N49" s="42"/>
      <c r="O49" s="42"/>
      <c r="P49" s="42" t="s">
        <v>1</v>
      </c>
      <c r="Q49" s="67" t="s">
        <v>206</v>
      </c>
      <c r="R49" s="11"/>
      <c r="S49" s="14" t="s">
        <v>11</v>
      </c>
      <c r="T49" s="73" t="s">
        <v>1</v>
      </c>
      <c r="U49" s="73" t="s">
        <v>14</v>
      </c>
      <c r="V49" s="73"/>
      <c r="W49" s="73"/>
      <c r="X49" s="73" t="s">
        <v>1</v>
      </c>
      <c r="Y49" s="73"/>
      <c r="Z49" s="5" t="s">
        <v>1</v>
      </c>
      <c r="AA49" s="11"/>
      <c r="AB49" s="14" t="s">
        <v>11</v>
      </c>
      <c r="AC49" s="73" t="s">
        <v>1</v>
      </c>
      <c r="AD49" s="73" t="s">
        <v>14</v>
      </c>
      <c r="AE49" s="73" t="s">
        <v>14</v>
      </c>
      <c r="AF49" s="73"/>
      <c r="AG49" s="73"/>
      <c r="AH49" s="73" t="s">
        <v>1</v>
      </c>
      <c r="AI49" s="5" t="s">
        <v>1</v>
      </c>
      <c r="AJ49" s="11"/>
      <c r="AK49" s="14" t="s">
        <v>11</v>
      </c>
      <c r="AL49" s="73" t="s">
        <v>1</v>
      </c>
      <c r="AM49" s="73" t="s">
        <v>14</v>
      </c>
      <c r="AN49" s="73"/>
      <c r="AO49" s="73" t="s">
        <v>1</v>
      </c>
      <c r="AP49" s="73" t="s">
        <v>1</v>
      </c>
      <c r="AQ49" s="73" t="s">
        <v>14</v>
      </c>
      <c r="AR49" s="5"/>
      <c r="AS49" s="11"/>
    </row>
    <row r="50" spans="10:45" x14ac:dyDescent="0.3">
      <c r="J50" s="14" t="s">
        <v>10</v>
      </c>
      <c r="K50" s="42" t="s">
        <v>1</v>
      </c>
      <c r="L50" s="42" t="s">
        <v>205</v>
      </c>
      <c r="M50" s="42"/>
      <c r="N50" s="42"/>
      <c r="O50" s="42" t="s">
        <v>1</v>
      </c>
      <c r="P50" s="42" t="s">
        <v>206</v>
      </c>
      <c r="Q50" s="67" t="s">
        <v>1</v>
      </c>
      <c r="R50" s="11"/>
      <c r="S50" s="14" t="s">
        <v>10</v>
      </c>
      <c r="T50" s="73" t="s">
        <v>1</v>
      </c>
      <c r="U50" s="73" t="s">
        <v>1</v>
      </c>
      <c r="V50" s="73" t="s">
        <v>14</v>
      </c>
      <c r="W50" s="73"/>
      <c r="X50" s="73"/>
      <c r="Y50" s="73" t="s">
        <v>1</v>
      </c>
      <c r="Z50" s="5"/>
      <c r="AA50" s="11"/>
      <c r="AB50" s="14" t="s">
        <v>10</v>
      </c>
      <c r="AC50" s="73" t="s">
        <v>14</v>
      </c>
      <c r="AD50" s="73" t="s">
        <v>14</v>
      </c>
      <c r="AE50" s="73"/>
      <c r="AF50" s="73"/>
      <c r="AG50" s="73" t="s">
        <v>1</v>
      </c>
      <c r="AH50" s="73" t="s">
        <v>1</v>
      </c>
      <c r="AI50" s="23" t="s">
        <v>14</v>
      </c>
      <c r="AJ50" s="11"/>
      <c r="AK50" s="14" t="s">
        <v>10</v>
      </c>
      <c r="AL50" s="73" t="s">
        <v>1</v>
      </c>
      <c r="AM50" s="73" t="s">
        <v>1</v>
      </c>
      <c r="AN50" s="73" t="s">
        <v>14</v>
      </c>
      <c r="AO50" s="73"/>
      <c r="AP50" s="73" t="s">
        <v>1</v>
      </c>
      <c r="AQ50" s="73" t="s">
        <v>1</v>
      </c>
      <c r="AR50" s="5" t="s">
        <v>14</v>
      </c>
      <c r="AS50" s="11"/>
    </row>
    <row r="51" spans="10:45" x14ac:dyDescent="0.3">
      <c r="J51" s="14" t="s">
        <v>16</v>
      </c>
      <c r="K51" s="42" t="s">
        <v>205</v>
      </c>
      <c r="L51" s="42"/>
      <c r="M51" s="42"/>
      <c r="N51" s="42" t="s">
        <v>1</v>
      </c>
      <c r="O51" s="42" t="s">
        <v>1</v>
      </c>
      <c r="P51" s="42" t="s">
        <v>1</v>
      </c>
      <c r="Q51" s="67" t="s">
        <v>14</v>
      </c>
      <c r="R51" s="11"/>
      <c r="S51" s="14" t="s">
        <v>16</v>
      </c>
      <c r="T51" s="73" t="s">
        <v>1</v>
      </c>
      <c r="U51" s="73" t="s">
        <v>1</v>
      </c>
      <c r="V51" s="73" t="s">
        <v>1</v>
      </c>
      <c r="W51" s="73" t="s">
        <v>14</v>
      </c>
      <c r="X51" s="73"/>
      <c r="Y51" s="73"/>
      <c r="Z51" s="5" t="s">
        <v>1</v>
      </c>
      <c r="AA51" s="11"/>
      <c r="AB51" s="14" t="s">
        <v>16</v>
      </c>
      <c r="AC51" s="24" t="s">
        <v>14</v>
      </c>
      <c r="AD51" s="73"/>
      <c r="AE51" s="73"/>
      <c r="AF51" s="73" t="s">
        <v>1</v>
      </c>
      <c r="AG51" s="73" t="s">
        <v>1</v>
      </c>
      <c r="AH51" s="73" t="s">
        <v>14</v>
      </c>
      <c r="AI51" s="5" t="s">
        <v>14</v>
      </c>
      <c r="AJ51" s="11"/>
      <c r="AK51" s="14" t="s">
        <v>16</v>
      </c>
      <c r="AL51" s="73"/>
      <c r="AM51" s="73" t="s">
        <v>1</v>
      </c>
      <c r="AN51" s="73" t="s">
        <v>1</v>
      </c>
      <c r="AO51" s="73" t="s">
        <v>14</v>
      </c>
      <c r="AP51" s="73"/>
      <c r="AQ51" s="73" t="s">
        <v>1</v>
      </c>
      <c r="AR51" s="5" t="s">
        <v>1</v>
      </c>
      <c r="AS51" s="11"/>
    </row>
    <row r="52" spans="10:45" x14ac:dyDescent="0.3">
      <c r="J52" s="14" t="s">
        <v>20</v>
      </c>
      <c r="K52" s="42"/>
      <c r="L52" s="42"/>
      <c r="M52" s="42" t="s">
        <v>1</v>
      </c>
      <c r="N52" s="42" t="s">
        <v>1</v>
      </c>
      <c r="O52" s="42" t="s">
        <v>1</v>
      </c>
      <c r="P52" s="42" t="s">
        <v>14</v>
      </c>
      <c r="Q52" s="67"/>
      <c r="R52" s="11"/>
      <c r="S52" s="14" t="s">
        <v>20</v>
      </c>
      <c r="T52" s="73"/>
      <c r="U52" s="73" t="s">
        <v>1</v>
      </c>
      <c r="V52" s="73" t="s">
        <v>1</v>
      </c>
      <c r="W52" s="73" t="s">
        <v>1</v>
      </c>
      <c r="X52" s="73" t="s">
        <v>14</v>
      </c>
      <c r="Y52" s="73"/>
      <c r="Z52" s="5"/>
      <c r="AA52" s="11"/>
      <c r="AB52" s="14" t="s">
        <v>20</v>
      </c>
      <c r="AC52" s="25"/>
      <c r="AD52" s="73"/>
      <c r="AE52" s="73" t="s">
        <v>1</v>
      </c>
      <c r="AF52" s="73" t="s">
        <v>1</v>
      </c>
      <c r="AG52" s="73" t="s">
        <v>14</v>
      </c>
      <c r="AH52" s="73" t="s">
        <v>14</v>
      </c>
      <c r="AI52" s="5"/>
      <c r="AJ52" s="11"/>
      <c r="AK52" s="14" t="s">
        <v>20</v>
      </c>
      <c r="AL52" s="73" t="s">
        <v>14</v>
      </c>
      <c r="AM52" s="73"/>
      <c r="AN52" s="73" t="s">
        <v>1</v>
      </c>
      <c r="AO52" s="73" t="s">
        <v>1</v>
      </c>
      <c r="AP52" s="73" t="s">
        <v>14</v>
      </c>
      <c r="AQ52" s="73"/>
      <c r="AR52" s="5" t="s">
        <v>1</v>
      </c>
      <c r="AS52" s="11"/>
    </row>
    <row r="53" spans="10:45" x14ac:dyDescent="0.3">
      <c r="J53" s="14" t="s">
        <v>23</v>
      </c>
      <c r="K53" s="42"/>
      <c r="L53" s="42" t="s">
        <v>1</v>
      </c>
      <c r="M53" s="42" t="s">
        <v>1</v>
      </c>
      <c r="N53" s="42" t="s">
        <v>1</v>
      </c>
      <c r="O53" s="42" t="s">
        <v>14</v>
      </c>
      <c r="P53" s="42"/>
      <c r="Q53" s="175"/>
      <c r="R53" s="11"/>
      <c r="S53" s="14" t="s">
        <v>23</v>
      </c>
      <c r="T53" s="73" t="s">
        <v>1</v>
      </c>
      <c r="U53" s="73"/>
      <c r="V53" s="73" t="s">
        <v>1</v>
      </c>
      <c r="W53" s="73" t="s">
        <v>1</v>
      </c>
      <c r="X53" s="73" t="s">
        <v>1</v>
      </c>
      <c r="Y53" s="73" t="s">
        <v>14</v>
      </c>
      <c r="Z53" s="5"/>
      <c r="AA53" s="11"/>
      <c r="AB53" s="14" t="s">
        <v>23</v>
      </c>
      <c r="AC53" s="24"/>
      <c r="AD53" s="73" t="s">
        <v>1</v>
      </c>
      <c r="AE53" s="73" t="s">
        <v>1</v>
      </c>
      <c r="AF53" s="73" t="s">
        <v>14</v>
      </c>
      <c r="AG53" s="73" t="s">
        <v>14</v>
      </c>
      <c r="AH53" s="73"/>
      <c r="AI53" s="5"/>
      <c r="AJ53" s="11"/>
      <c r="AK53" s="14" t="s">
        <v>23</v>
      </c>
      <c r="AL53" s="73" t="s">
        <v>1</v>
      </c>
      <c r="AM53" s="73" t="s">
        <v>14</v>
      </c>
      <c r="AN53" s="73"/>
      <c r="AO53" s="73" t="s">
        <v>1</v>
      </c>
      <c r="AP53" s="73" t="s">
        <v>1</v>
      </c>
      <c r="AQ53" s="73" t="s">
        <v>14</v>
      </c>
      <c r="AR53" s="5"/>
      <c r="AS53" s="11"/>
    </row>
    <row r="54" spans="10:45" x14ac:dyDescent="0.3">
      <c r="J54" s="14" t="s">
        <v>21</v>
      </c>
      <c r="K54" s="42" t="s">
        <v>206</v>
      </c>
      <c r="L54" s="176" t="s">
        <v>206</v>
      </c>
      <c r="M54" s="42" t="s">
        <v>206</v>
      </c>
      <c r="N54" s="42" t="s">
        <v>206</v>
      </c>
      <c r="O54" s="42" t="s">
        <v>206</v>
      </c>
      <c r="P54" s="42"/>
      <c r="Q54" s="67"/>
      <c r="R54" s="11"/>
      <c r="S54" s="14" t="s">
        <v>21</v>
      </c>
      <c r="T54" s="73"/>
      <c r="U54" s="73" t="s">
        <v>1</v>
      </c>
      <c r="V54" s="73"/>
      <c r="W54" s="73" t="s">
        <v>1</v>
      </c>
      <c r="X54" s="73" t="s">
        <v>1</v>
      </c>
      <c r="Y54" s="73" t="s">
        <v>1</v>
      </c>
      <c r="Z54" s="5" t="s">
        <v>14</v>
      </c>
      <c r="AA54" s="11"/>
      <c r="AB54" s="14" t="s">
        <v>21</v>
      </c>
      <c r="AC54" s="73" t="s">
        <v>1</v>
      </c>
      <c r="AD54" s="73" t="s">
        <v>1</v>
      </c>
      <c r="AE54" s="73" t="s">
        <v>1</v>
      </c>
      <c r="AF54" s="73" t="s">
        <v>1</v>
      </c>
      <c r="AG54" s="73" t="s">
        <v>1</v>
      </c>
      <c r="AH54" s="73"/>
      <c r="AI54" s="23"/>
      <c r="AJ54" s="11"/>
      <c r="AK54" s="14" t="s">
        <v>21</v>
      </c>
      <c r="AL54" s="73" t="s">
        <v>1</v>
      </c>
      <c r="AM54" s="73" t="s">
        <v>1</v>
      </c>
      <c r="AN54" s="73" t="s">
        <v>14</v>
      </c>
      <c r="AO54" s="73"/>
      <c r="AP54" s="73" t="s">
        <v>1</v>
      </c>
      <c r="AQ54" s="73" t="s">
        <v>1</v>
      </c>
      <c r="AR54" s="5" t="s">
        <v>14</v>
      </c>
      <c r="AS54" s="11"/>
    </row>
    <row r="55" spans="10:45" x14ac:dyDescent="0.3">
      <c r="J55" s="14" t="s">
        <v>22</v>
      </c>
      <c r="K55" s="42" t="s">
        <v>206</v>
      </c>
      <c r="L55" s="176" t="s">
        <v>206</v>
      </c>
      <c r="M55" s="42" t="s">
        <v>206</v>
      </c>
      <c r="N55" s="42" t="s">
        <v>206</v>
      </c>
      <c r="O55" s="42" t="s">
        <v>206</v>
      </c>
      <c r="P55" s="42"/>
      <c r="Q55" s="5"/>
      <c r="R55" s="11"/>
      <c r="S55" s="14" t="s">
        <v>22</v>
      </c>
      <c r="T55" s="73"/>
      <c r="U55" s="73"/>
      <c r="V55" s="73" t="s">
        <v>1</v>
      </c>
      <c r="W55" s="73"/>
      <c r="X55" s="73" t="s">
        <v>1</v>
      </c>
      <c r="Y55" s="73" t="s">
        <v>1</v>
      </c>
      <c r="Z55" s="5" t="s">
        <v>1</v>
      </c>
      <c r="AA55" s="11"/>
      <c r="AB55" s="14" t="s">
        <v>22</v>
      </c>
      <c r="AC55" s="73" t="s">
        <v>1</v>
      </c>
      <c r="AD55" s="73" t="s">
        <v>1</v>
      </c>
      <c r="AE55" s="73" t="s">
        <v>1</v>
      </c>
      <c r="AF55" s="73" t="s">
        <v>1</v>
      </c>
      <c r="AG55" s="73" t="s">
        <v>1</v>
      </c>
      <c r="AH55" s="73"/>
      <c r="AI55" s="23"/>
      <c r="AJ55" s="11"/>
      <c r="AK55" s="14" t="s">
        <v>22</v>
      </c>
      <c r="AL55" s="73"/>
      <c r="AM55" s="73" t="s">
        <v>1</v>
      </c>
      <c r="AN55" s="73" t="s">
        <v>1</v>
      </c>
      <c r="AO55" s="73" t="s">
        <v>14</v>
      </c>
      <c r="AP55" s="73"/>
      <c r="AQ55" s="73" t="s">
        <v>1</v>
      </c>
      <c r="AR55" s="5" t="s">
        <v>1</v>
      </c>
      <c r="AS55" s="11"/>
    </row>
    <row r="56" spans="10:45" x14ac:dyDescent="0.3">
      <c r="J56" s="151" t="s">
        <v>187</v>
      </c>
      <c r="K56" s="13" t="s">
        <v>247</v>
      </c>
      <c r="L56" s="13" t="s">
        <v>247</v>
      </c>
      <c r="M56" s="13" t="s">
        <v>247</v>
      </c>
      <c r="N56" s="13" t="s">
        <v>247</v>
      </c>
      <c r="O56" s="13" t="s">
        <v>247</v>
      </c>
      <c r="P56" s="111" t="s">
        <v>244</v>
      </c>
      <c r="Q56" s="112" t="s">
        <v>244</v>
      </c>
      <c r="R56" s="11"/>
      <c r="S56" s="151" t="s">
        <v>187</v>
      </c>
      <c r="T56" s="86" t="s">
        <v>245</v>
      </c>
      <c r="U56" s="86" t="s">
        <v>245</v>
      </c>
      <c r="V56" s="86" t="s">
        <v>245</v>
      </c>
      <c r="W56" s="86" t="s">
        <v>245</v>
      </c>
      <c r="X56" s="86" t="s">
        <v>245</v>
      </c>
      <c r="Y56" s="86" t="s">
        <v>245</v>
      </c>
      <c r="Z56" s="162" t="s">
        <v>245</v>
      </c>
      <c r="AA56" s="11"/>
      <c r="AB56" s="91" t="s">
        <v>187</v>
      </c>
      <c r="AC56" s="13" t="s">
        <v>248</v>
      </c>
      <c r="AD56" s="13" t="s">
        <v>248</v>
      </c>
      <c r="AE56" s="13" t="s">
        <v>248</v>
      </c>
      <c r="AF56" s="13" t="s">
        <v>248</v>
      </c>
      <c r="AG56" s="13" t="s">
        <v>248</v>
      </c>
      <c r="AH56" s="111" t="s">
        <v>42</v>
      </c>
      <c r="AI56" s="112" t="s">
        <v>42</v>
      </c>
      <c r="AJ56" s="11"/>
      <c r="AK56" s="91" t="s">
        <v>187</v>
      </c>
      <c r="AL56" s="13" t="s">
        <v>248</v>
      </c>
      <c r="AM56" s="13" t="s">
        <v>248</v>
      </c>
      <c r="AN56" s="13" t="s">
        <v>248</v>
      </c>
      <c r="AO56" s="13" t="s">
        <v>248</v>
      </c>
      <c r="AP56" s="13" t="s">
        <v>248</v>
      </c>
      <c r="AQ56" s="13" t="s">
        <v>248</v>
      </c>
      <c r="AR56" s="12" t="s">
        <v>248</v>
      </c>
      <c r="AS56" s="11"/>
    </row>
    <row r="57" spans="10:45" x14ac:dyDescent="0.3">
      <c r="J57" s="163" t="s">
        <v>217</v>
      </c>
      <c r="S57" s="163" t="s">
        <v>218</v>
      </c>
      <c r="AB57" s="163" t="s">
        <v>214</v>
      </c>
      <c r="AK57" s="163" t="s">
        <v>140</v>
      </c>
    </row>
    <row r="58" spans="10:45" x14ac:dyDescent="0.3">
      <c r="J58" s="404" t="s">
        <v>333</v>
      </c>
      <c r="S58" s="403"/>
      <c r="AB58" s="404" t="s">
        <v>333</v>
      </c>
      <c r="AK58" s="403"/>
    </row>
    <row r="60" spans="10:45" x14ac:dyDescent="0.3">
      <c r="J60" s="22" t="s">
        <v>34</v>
      </c>
      <c r="K60" s="21"/>
      <c r="L60" s="20"/>
      <c r="M60" s="17"/>
      <c r="N60" s="19"/>
      <c r="O60" s="17"/>
      <c r="P60" s="18"/>
      <c r="Q60" s="17"/>
      <c r="R60" s="11"/>
      <c r="S60" s="22" t="s">
        <v>34</v>
      </c>
      <c r="T60" s="21"/>
      <c r="U60" s="20"/>
      <c r="V60" s="17"/>
      <c r="W60" s="19"/>
      <c r="X60" s="17"/>
      <c r="Y60" s="18"/>
      <c r="Z60" s="17"/>
      <c r="AA60" s="11"/>
      <c r="AB60" s="22" t="s">
        <v>34</v>
      </c>
      <c r="AC60" s="109" t="s">
        <v>91</v>
      </c>
      <c r="AD60" s="20"/>
      <c r="AE60" s="17"/>
      <c r="AF60" s="19"/>
      <c r="AG60" s="17"/>
      <c r="AH60" s="18"/>
      <c r="AI60" s="17"/>
      <c r="AJ60" s="11"/>
      <c r="AK60" s="22" t="s">
        <v>34</v>
      </c>
      <c r="AL60" s="109" t="s">
        <v>91</v>
      </c>
      <c r="AM60" s="20"/>
      <c r="AN60" s="17"/>
      <c r="AO60" s="19"/>
      <c r="AP60" s="17"/>
      <c r="AQ60" s="18"/>
      <c r="AR60" s="17"/>
    </row>
    <row r="61" spans="10:45" x14ac:dyDescent="0.3">
      <c r="J61" s="153" t="s">
        <v>32</v>
      </c>
      <c r="K61" s="74" t="s">
        <v>7</v>
      </c>
      <c r="L61" s="74" t="s">
        <v>6</v>
      </c>
      <c r="M61" s="74" t="s">
        <v>5</v>
      </c>
      <c r="N61" s="74" t="s">
        <v>4</v>
      </c>
      <c r="O61" s="74" t="s">
        <v>3</v>
      </c>
      <c r="P61" s="178" t="s">
        <v>2</v>
      </c>
      <c r="Q61" s="174" t="s">
        <v>8</v>
      </c>
      <c r="R61" s="11"/>
      <c r="S61" s="153" t="s">
        <v>32</v>
      </c>
      <c r="T61" s="15" t="s">
        <v>7</v>
      </c>
      <c r="U61" s="15" t="s">
        <v>6</v>
      </c>
      <c r="V61" s="15" t="s">
        <v>5</v>
      </c>
      <c r="W61" s="15" t="s">
        <v>4</v>
      </c>
      <c r="X61" s="15" t="s">
        <v>3</v>
      </c>
      <c r="Y61" s="179" t="s">
        <v>2</v>
      </c>
      <c r="Z61" s="180" t="s">
        <v>8</v>
      </c>
      <c r="AA61" s="11"/>
      <c r="AB61" s="153" t="s">
        <v>32</v>
      </c>
      <c r="AC61" s="169" t="s">
        <v>7</v>
      </c>
      <c r="AD61" s="66" t="s">
        <v>6</v>
      </c>
      <c r="AE61" s="66" t="s">
        <v>5</v>
      </c>
      <c r="AF61" s="66" t="s">
        <v>4</v>
      </c>
      <c r="AG61" s="66" t="s">
        <v>3</v>
      </c>
      <c r="AH61" s="170" t="s">
        <v>2</v>
      </c>
      <c r="AI61" s="171" t="s">
        <v>204</v>
      </c>
      <c r="AJ61" s="11"/>
      <c r="AK61" s="16" t="s">
        <v>32</v>
      </c>
      <c r="AL61" s="169" t="s">
        <v>7</v>
      </c>
      <c r="AM61" s="66" t="s">
        <v>6</v>
      </c>
      <c r="AN61" s="66" t="s">
        <v>5</v>
      </c>
      <c r="AO61" s="66" t="s">
        <v>4</v>
      </c>
      <c r="AP61" s="66" t="s">
        <v>3</v>
      </c>
      <c r="AQ61" s="170" t="s">
        <v>2</v>
      </c>
      <c r="AR61" s="171" t="s">
        <v>204</v>
      </c>
    </row>
    <row r="62" spans="10:45" x14ac:dyDescent="0.3">
      <c r="J62" s="14" t="s">
        <v>12</v>
      </c>
      <c r="K62" s="42" t="s">
        <v>1</v>
      </c>
      <c r="L62" s="42" t="s">
        <v>1</v>
      </c>
      <c r="M62" s="42" t="s">
        <v>1</v>
      </c>
      <c r="N62" s="42" t="s">
        <v>14</v>
      </c>
      <c r="O62" s="42"/>
      <c r="P62" s="42"/>
      <c r="Q62" s="175" t="s">
        <v>1</v>
      </c>
      <c r="R62" s="11"/>
      <c r="S62" s="14" t="s">
        <v>12</v>
      </c>
      <c r="T62" s="73" t="s">
        <v>1</v>
      </c>
      <c r="U62" s="73"/>
      <c r="V62" s="73" t="s">
        <v>1</v>
      </c>
      <c r="W62" s="73" t="s">
        <v>1</v>
      </c>
      <c r="X62" s="73" t="s">
        <v>1</v>
      </c>
      <c r="Y62" s="73" t="s">
        <v>14</v>
      </c>
      <c r="Z62" s="5"/>
      <c r="AA62" s="11"/>
      <c r="AB62" s="14" t="s">
        <v>12</v>
      </c>
      <c r="AC62" s="73" t="s">
        <v>1</v>
      </c>
      <c r="AD62" s="73" t="s">
        <v>1</v>
      </c>
      <c r="AE62" s="73" t="s">
        <v>14</v>
      </c>
      <c r="AF62" s="73" t="s">
        <v>14</v>
      </c>
      <c r="AG62" s="73"/>
      <c r="AH62" s="73"/>
      <c r="AI62" s="5" t="s">
        <v>1</v>
      </c>
      <c r="AJ62" s="11"/>
      <c r="AK62" s="14" t="s">
        <v>12</v>
      </c>
      <c r="AL62" s="73" t="s">
        <v>14</v>
      </c>
      <c r="AM62" s="73"/>
      <c r="AN62" s="73" t="s">
        <v>1</v>
      </c>
      <c r="AO62" s="73" t="s">
        <v>1</v>
      </c>
      <c r="AP62" s="73" t="s">
        <v>14</v>
      </c>
      <c r="AQ62" s="73"/>
      <c r="AR62" s="5" t="s">
        <v>1</v>
      </c>
    </row>
    <row r="63" spans="10:45" x14ac:dyDescent="0.3">
      <c r="J63" s="14" t="s">
        <v>11</v>
      </c>
      <c r="K63" s="42" t="s">
        <v>208</v>
      </c>
      <c r="L63" s="42" t="s">
        <v>1</v>
      </c>
      <c r="M63" s="42" t="s">
        <v>205</v>
      </c>
      <c r="N63" s="42"/>
      <c r="O63" s="42"/>
      <c r="P63" s="42" t="s">
        <v>1</v>
      </c>
      <c r="Q63" s="67" t="s">
        <v>206</v>
      </c>
      <c r="R63" s="11"/>
      <c r="S63" s="14" t="s">
        <v>11</v>
      </c>
      <c r="T63" s="73"/>
      <c r="U63" s="73" t="s">
        <v>1</v>
      </c>
      <c r="V63" s="73"/>
      <c r="W63" s="73" t="s">
        <v>1</v>
      </c>
      <c r="X63" s="73" t="s">
        <v>1</v>
      </c>
      <c r="Y63" s="73" t="s">
        <v>1</v>
      </c>
      <c r="Z63" s="5" t="s">
        <v>14</v>
      </c>
      <c r="AA63" s="11"/>
      <c r="AB63" s="14" t="s">
        <v>11</v>
      </c>
      <c r="AC63" s="73" t="s">
        <v>1</v>
      </c>
      <c r="AD63" s="73" t="s">
        <v>14</v>
      </c>
      <c r="AE63" s="73" t="s">
        <v>14</v>
      </c>
      <c r="AF63" s="73"/>
      <c r="AG63" s="73"/>
      <c r="AH63" s="73" t="s">
        <v>1</v>
      </c>
      <c r="AI63" s="5" t="s">
        <v>1</v>
      </c>
      <c r="AJ63" s="11"/>
      <c r="AK63" s="14" t="s">
        <v>11</v>
      </c>
      <c r="AL63" s="73" t="s">
        <v>1</v>
      </c>
      <c r="AM63" s="73" t="s">
        <v>14</v>
      </c>
      <c r="AN63" s="73"/>
      <c r="AO63" s="73" t="s">
        <v>1</v>
      </c>
      <c r="AP63" s="73" t="s">
        <v>1</v>
      </c>
      <c r="AQ63" s="73" t="s">
        <v>14</v>
      </c>
      <c r="AR63" s="5"/>
    </row>
    <row r="64" spans="10:45" x14ac:dyDescent="0.3">
      <c r="J64" s="14" t="s">
        <v>10</v>
      </c>
      <c r="K64" s="42" t="s">
        <v>1</v>
      </c>
      <c r="L64" s="42" t="s">
        <v>205</v>
      </c>
      <c r="M64" s="42"/>
      <c r="N64" s="42"/>
      <c r="O64" s="42" t="s">
        <v>1</v>
      </c>
      <c r="P64" s="42" t="s">
        <v>206</v>
      </c>
      <c r="Q64" s="67" t="s">
        <v>1</v>
      </c>
      <c r="R64" s="11"/>
      <c r="S64" s="14" t="s">
        <v>10</v>
      </c>
      <c r="T64" s="73"/>
      <c r="U64" s="73"/>
      <c r="V64" s="73" t="s">
        <v>1</v>
      </c>
      <c r="W64" s="73"/>
      <c r="X64" s="73" t="s">
        <v>1</v>
      </c>
      <c r="Y64" s="73" t="s">
        <v>1</v>
      </c>
      <c r="Z64" s="5" t="s">
        <v>1</v>
      </c>
      <c r="AA64" s="11"/>
      <c r="AB64" s="14" t="s">
        <v>10</v>
      </c>
      <c r="AC64" s="73" t="s">
        <v>14</v>
      </c>
      <c r="AD64" s="73" t="s">
        <v>14</v>
      </c>
      <c r="AE64" s="73"/>
      <c r="AF64" s="73"/>
      <c r="AG64" s="73" t="s">
        <v>1</v>
      </c>
      <c r="AH64" s="73" t="s">
        <v>1</v>
      </c>
      <c r="AI64" s="23" t="s">
        <v>14</v>
      </c>
      <c r="AJ64" s="11"/>
      <c r="AK64" s="14" t="s">
        <v>10</v>
      </c>
      <c r="AL64" s="73" t="s">
        <v>1</v>
      </c>
      <c r="AM64" s="73" t="s">
        <v>1</v>
      </c>
      <c r="AN64" s="73" t="s">
        <v>14</v>
      </c>
      <c r="AO64" s="73"/>
      <c r="AP64" s="73"/>
      <c r="AQ64" s="73" t="s">
        <v>1</v>
      </c>
      <c r="AR64" s="5" t="s">
        <v>14</v>
      </c>
    </row>
    <row r="65" spans="10:44" x14ac:dyDescent="0.3">
      <c r="J65" s="14" t="s">
        <v>16</v>
      </c>
      <c r="K65" s="42" t="s">
        <v>205</v>
      </c>
      <c r="L65" s="42"/>
      <c r="M65" s="42"/>
      <c r="N65" s="42" t="s">
        <v>1</v>
      </c>
      <c r="O65" s="42" t="s">
        <v>1</v>
      </c>
      <c r="P65" s="42" t="s">
        <v>1</v>
      </c>
      <c r="Q65" s="67" t="s">
        <v>14</v>
      </c>
      <c r="R65" s="11"/>
      <c r="S65" s="14" t="s">
        <v>16</v>
      </c>
      <c r="T65" s="73" t="s">
        <v>14</v>
      </c>
      <c r="U65" s="73"/>
      <c r="V65" s="73"/>
      <c r="W65" s="73" t="s">
        <v>1</v>
      </c>
      <c r="X65" s="73"/>
      <c r="Y65" s="73" t="s">
        <v>1</v>
      </c>
      <c r="Z65" s="5" t="s">
        <v>1</v>
      </c>
      <c r="AA65" s="11"/>
      <c r="AB65" s="14" t="s">
        <v>16</v>
      </c>
      <c r="AC65" s="24" t="s">
        <v>14</v>
      </c>
      <c r="AD65" s="73"/>
      <c r="AE65" s="73"/>
      <c r="AF65" s="73" t="s">
        <v>1</v>
      </c>
      <c r="AG65" s="73" t="s">
        <v>1</v>
      </c>
      <c r="AH65" s="73" t="s">
        <v>14</v>
      </c>
      <c r="AI65" s="5" t="s">
        <v>14</v>
      </c>
      <c r="AJ65" s="11"/>
      <c r="AK65" s="14" t="s">
        <v>16</v>
      </c>
      <c r="AL65" s="73"/>
      <c r="AM65" s="73" t="s">
        <v>1</v>
      </c>
      <c r="AN65" s="73" t="s">
        <v>1</v>
      </c>
      <c r="AO65" s="73" t="s">
        <v>14</v>
      </c>
      <c r="AP65" s="73"/>
      <c r="AQ65" s="73" t="s">
        <v>1</v>
      </c>
      <c r="AR65" s="5" t="s">
        <v>1</v>
      </c>
    </row>
    <row r="66" spans="10:44" x14ac:dyDescent="0.3">
      <c r="J66" s="14" t="s">
        <v>20</v>
      </c>
      <c r="K66" s="42"/>
      <c r="L66" s="42"/>
      <c r="M66" s="42" t="s">
        <v>1</v>
      </c>
      <c r="N66" s="42" t="s">
        <v>1</v>
      </c>
      <c r="O66" s="42" t="s">
        <v>1</v>
      </c>
      <c r="P66" s="42" t="s">
        <v>14</v>
      </c>
      <c r="Q66" s="67"/>
      <c r="R66" s="11"/>
      <c r="S66" s="14" t="s">
        <v>20</v>
      </c>
      <c r="T66" s="73" t="s">
        <v>1</v>
      </c>
      <c r="U66" s="73" t="s">
        <v>14</v>
      </c>
      <c r="V66" s="73"/>
      <c r="W66" s="73"/>
      <c r="X66" s="73" t="s">
        <v>1</v>
      </c>
      <c r="Y66" s="73"/>
      <c r="Z66" s="5" t="s">
        <v>1</v>
      </c>
      <c r="AA66" s="11"/>
      <c r="AB66" s="14" t="s">
        <v>20</v>
      </c>
      <c r="AC66" s="25"/>
      <c r="AD66" s="73"/>
      <c r="AE66" s="73" t="s">
        <v>1</v>
      </c>
      <c r="AF66" s="73" t="s">
        <v>1</v>
      </c>
      <c r="AG66" s="73" t="s">
        <v>14</v>
      </c>
      <c r="AH66" s="73" t="s">
        <v>14</v>
      </c>
      <c r="AI66" s="5"/>
      <c r="AJ66" s="11"/>
      <c r="AK66" s="14" t="s">
        <v>20</v>
      </c>
      <c r="AL66" s="73" t="s">
        <v>14</v>
      </c>
      <c r="AM66" s="73"/>
      <c r="AN66" s="73" t="s">
        <v>1</v>
      </c>
      <c r="AO66" s="73" t="s">
        <v>1</v>
      </c>
      <c r="AP66" s="73" t="s">
        <v>14</v>
      </c>
      <c r="AQ66" s="73"/>
      <c r="AR66" s="5" t="s">
        <v>1</v>
      </c>
    </row>
    <row r="67" spans="10:44" x14ac:dyDescent="0.3">
      <c r="J67" s="14" t="s">
        <v>23</v>
      </c>
      <c r="K67" s="42"/>
      <c r="L67" s="42" t="s">
        <v>1</v>
      </c>
      <c r="M67" s="42" t="s">
        <v>1</v>
      </c>
      <c r="N67" s="42" t="s">
        <v>1</v>
      </c>
      <c r="O67" s="42" t="s">
        <v>14</v>
      </c>
      <c r="P67" s="42"/>
      <c r="Q67" s="175"/>
      <c r="R67" s="11"/>
      <c r="S67" s="14" t="s">
        <v>23</v>
      </c>
      <c r="T67" s="73" t="s">
        <v>1</v>
      </c>
      <c r="U67" s="73" t="s">
        <v>1</v>
      </c>
      <c r="V67" s="73" t="s">
        <v>14</v>
      </c>
      <c r="W67" s="73"/>
      <c r="X67" s="73"/>
      <c r="Y67" s="73" t="s">
        <v>1</v>
      </c>
      <c r="Z67" s="173"/>
      <c r="AA67" s="11"/>
      <c r="AB67" s="14" t="s">
        <v>23</v>
      </c>
      <c r="AC67" s="24"/>
      <c r="AD67" s="73" t="s">
        <v>1</v>
      </c>
      <c r="AE67" s="73" t="s">
        <v>1</v>
      </c>
      <c r="AF67" s="73" t="s">
        <v>14</v>
      </c>
      <c r="AG67" s="73" t="s">
        <v>14</v>
      </c>
      <c r="AH67" s="73"/>
      <c r="AI67" s="5"/>
      <c r="AJ67" s="11"/>
      <c r="AK67" s="14" t="s">
        <v>23</v>
      </c>
      <c r="AL67" s="73" t="s">
        <v>1</v>
      </c>
      <c r="AM67" s="73" t="s">
        <v>14</v>
      </c>
      <c r="AN67" s="73"/>
      <c r="AO67" s="73" t="s">
        <v>1</v>
      </c>
      <c r="AP67" s="73" t="s">
        <v>1</v>
      </c>
      <c r="AQ67" s="73" t="s">
        <v>14</v>
      </c>
      <c r="AR67" s="5"/>
    </row>
    <row r="68" spans="10:44" x14ac:dyDescent="0.3">
      <c r="J68" s="14" t="s">
        <v>21</v>
      </c>
      <c r="K68" s="73" t="s">
        <v>1</v>
      </c>
      <c r="L68" s="73" t="s">
        <v>1</v>
      </c>
      <c r="M68" s="73" t="s">
        <v>1</v>
      </c>
      <c r="N68" s="73" t="s">
        <v>1</v>
      </c>
      <c r="O68" s="73" t="s">
        <v>1</v>
      </c>
      <c r="P68" s="73"/>
      <c r="Q68" s="5"/>
      <c r="R68" s="11"/>
      <c r="S68" s="14" t="s">
        <v>21</v>
      </c>
      <c r="T68" s="73" t="s">
        <v>1</v>
      </c>
      <c r="U68" s="73" t="s">
        <v>1</v>
      </c>
      <c r="V68" s="73" t="s">
        <v>1</v>
      </c>
      <c r="W68" s="73" t="s">
        <v>14</v>
      </c>
      <c r="X68" s="73"/>
      <c r="Y68" s="73"/>
      <c r="Z68" s="5" t="s">
        <v>1</v>
      </c>
      <c r="AA68" s="11"/>
      <c r="AB68" s="14" t="s">
        <v>21</v>
      </c>
      <c r="AC68" s="73" t="s">
        <v>1</v>
      </c>
      <c r="AD68" s="73" t="s">
        <v>1</v>
      </c>
      <c r="AE68" s="73" t="s">
        <v>1</v>
      </c>
      <c r="AF68" s="73" t="s">
        <v>1</v>
      </c>
      <c r="AG68" s="73" t="s">
        <v>1</v>
      </c>
      <c r="AH68" s="73"/>
      <c r="AI68" s="23"/>
      <c r="AJ68" s="11"/>
      <c r="AK68" s="14" t="s">
        <v>21</v>
      </c>
      <c r="AL68" s="73" t="s">
        <v>1</v>
      </c>
      <c r="AM68" s="73" t="s">
        <v>1</v>
      </c>
      <c r="AN68" s="73" t="s">
        <v>14</v>
      </c>
      <c r="AO68" s="73"/>
      <c r="AP68" s="73" t="s">
        <v>1</v>
      </c>
      <c r="AQ68" s="73"/>
      <c r="AR68" s="5" t="s">
        <v>14</v>
      </c>
    </row>
    <row r="69" spans="10:44" x14ac:dyDescent="0.3">
      <c r="J69" s="14" t="s">
        <v>97</v>
      </c>
      <c r="K69" s="73" t="s">
        <v>1</v>
      </c>
      <c r="L69" s="73" t="s">
        <v>1</v>
      </c>
      <c r="M69" s="73" t="s">
        <v>1</v>
      </c>
      <c r="N69" s="73" t="s">
        <v>1</v>
      </c>
      <c r="O69" s="73" t="s">
        <v>1</v>
      </c>
      <c r="P69" s="73"/>
      <c r="Q69" s="5"/>
      <c r="R69" s="11"/>
      <c r="S69" s="14" t="s">
        <v>97</v>
      </c>
      <c r="T69" s="73"/>
      <c r="U69" s="73" t="s">
        <v>1</v>
      </c>
      <c r="V69" s="73" t="s">
        <v>1</v>
      </c>
      <c r="W69" s="73" t="s">
        <v>1</v>
      </c>
      <c r="X69" s="73" t="s">
        <v>14</v>
      </c>
      <c r="Y69" s="73"/>
      <c r="Z69" s="5"/>
      <c r="AA69" s="11"/>
      <c r="AB69" s="14" t="s">
        <v>97</v>
      </c>
      <c r="AC69" s="73" t="s">
        <v>1</v>
      </c>
      <c r="AD69" s="73" t="s">
        <v>1</v>
      </c>
      <c r="AE69" s="73" t="s">
        <v>1</v>
      </c>
      <c r="AF69" s="73" t="s">
        <v>1</v>
      </c>
      <c r="AG69" s="73" t="s">
        <v>1</v>
      </c>
      <c r="AH69" s="73"/>
      <c r="AI69" s="23"/>
      <c r="AJ69" s="11"/>
      <c r="AK69" s="14" t="s">
        <v>97</v>
      </c>
      <c r="AL69" s="73"/>
      <c r="AM69" s="73" t="s">
        <v>1</v>
      </c>
      <c r="AN69" s="73" t="s">
        <v>1</v>
      </c>
      <c r="AO69" s="73" t="s">
        <v>14</v>
      </c>
      <c r="AP69" s="73"/>
      <c r="AQ69" s="73" t="s">
        <v>1</v>
      </c>
      <c r="AR69" s="5" t="s">
        <v>1</v>
      </c>
    </row>
    <row r="70" spans="10:44" x14ac:dyDescent="0.3">
      <c r="J70" s="14" t="s">
        <v>98</v>
      </c>
      <c r="K70" s="73" t="s">
        <v>1</v>
      </c>
      <c r="L70" s="73" t="s">
        <v>1</v>
      </c>
      <c r="M70" s="73" t="s">
        <v>1</v>
      </c>
      <c r="N70" s="73" t="s">
        <v>1</v>
      </c>
      <c r="O70" s="73" t="s">
        <v>1</v>
      </c>
      <c r="P70" s="73"/>
      <c r="Q70" s="5"/>
      <c r="R70" s="11"/>
      <c r="S70" s="14" t="s">
        <v>98</v>
      </c>
      <c r="T70" s="73" t="s">
        <v>1</v>
      </c>
      <c r="U70" s="73" t="s">
        <v>1</v>
      </c>
      <c r="V70" s="73" t="s">
        <v>1</v>
      </c>
      <c r="W70" s="73" t="s">
        <v>1</v>
      </c>
      <c r="X70" s="73" t="s">
        <v>1</v>
      </c>
      <c r="Y70" s="88"/>
      <c r="Z70" s="5"/>
      <c r="AA70" s="11"/>
      <c r="AB70" s="14" t="s">
        <v>98</v>
      </c>
      <c r="AC70" s="73" t="s">
        <v>1</v>
      </c>
      <c r="AD70" s="73" t="s">
        <v>1</v>
      </c>
      <c r="AE70" s="73" t="s">
        <v>1</v>
      </c>
      <c r="AF70" s="73" t="s">
        <v>1</v>
      </c>
      <c r="AG70" s="73" t="s">
        <v>1</v>
      </c>
      <c r="AH70" s="73"/>
      <c r="AI70" s="23"/>
      <c r="AJ70" s="11"/>
      <c r="AK70" s="14" t="s">
        <v>98</v>
      </c>
      <c r="AL70" s="73"/>
      <c r="AM70" s="73" t="s">
        <v>1</v>
      </c>
      <c r="AN70" s="73" t="s">
        <v>1</v>
      </c>
      <c r="AO70" s="73" t="s">
        <v>1</v>
      </c>
      <c r="AP70" s="73" t="s">
        <v>1</v>
      </c>
      <c r="AQ70" s="73" t="s">
        <v>1</v>
      </c>
      <c r="AR70" s="5"/>
    </row>
    <row r="71" spans="10:44" x14ac:dyDescent="0.3">
      <c r="J71" s="151" t="s">
        <v>187</v>
      </c>
      <c r="K71" s="13" t="s">
        <v>249</v>
      </c>
      <c r="L71" s="13" t="s">
        <v>249</v>
      </c>
      <c r="M71" s="13" t="s">
        <v>249</v>
      </c>
      <c r="N71" s="13" t="s">
        <v>249</v>
      </c>
      <c r="O71" s="13" t="s">
        <v>249</v>
      </c>
      <c r="P71" s="111" t="s">
        <v>244</v>
      </c>
      <c r="Q71" s="112" t="s">
        <v>244</v>
      </c>
      <c r="R71" s="11"/>
      <c r="S71" s="151" t="s">
        <v>187</v>
      </c>
      <c r="T71" s="86" t="s">
        <v>247</v>
      </c>
      <c r="U71" s="86" t="s">
        <v>247</v>
      </c>
      <c r="V71" s="86" t="s">
        <v>247</v>
      </c>
      <c r="W71" s="86" t="s">
        <v>247</v>
      </c>
      <c r="X71" s="86" t="s">
        <v>247</v>
      </c>
      <c r="Y71" s="164" t="s">
        <v>245</v>
      </c>
      <c r="Z71" s="161" t="s">
        <v>245</v>
      </c>
      <c r="AA71" s="11"/>
      <c r="AB71" s="151" t="s">
        <v>187</v>
      </c>
      <c r="AC71" s="13" t="s">
        <v>250</v>
      </c>
      <c r="AD71" s="13" t="s">
        <v>250</v>
      </c>
      <c r="AE71" s="13" t="s">
        <v>250</v>
      </c>
      <c r="AF71" s="13" t="s">
        <v>250</v>
      </c>
      <c r="AG71" s="13" t="s">
        <v>250</v>
      </c>
      <c r="AH71" s="111" t="s">
        <v>42</v>
      </c>
      <c r="AI71" s="112" t="s">
        <v>42</v>
      </c>
      <c r="AJ71" s="11"/>
      <c r="AK71" s="151" t="s">
        <v>187</v>
      </c>
      <c r="AL71" s="89" t="s">
        <v>248</v>
      </c>
      <c r="AM71" s="89" t="s">
        <v>250</v>
      </c>
      <c r="AN71" s="89" t="s">
        <v>250</v>
      </c>
      <c r="AO71" s="89" t="s">
        <v>250</v>
      </c>
      <c r="AP71" s="89" t="s">
        <v>248</v>
      </c>
      <c r="AQ71" s="89" t="s">
        <v>248</v>
      </c>
      <c r="AR71" s="90" t="s">
        <v>248</v>
      </c>
    </row>
    <row r="72" spans="10:44" x14ac:dyDescent="0.3">
      <c r="J72" s="163" t="s">
        <v>219</v>
      </c>
      <c r="S72" s="163" t="s">
        <v>220</v>
      </c>
      <c r="AB72" s="163" t="s">
        <v>219</v>
      </c>
    </row>
    <row r="73" spans="10:44" x14ac:dyDescent="0.3">
      <c r="J73" s="404" t="s">
        <v>333</v>
      </c>
      <c r="S73" s="403"/>
      <c r="AB73" s="404" t="s">
        <v>333</v>
      </c>
    </row>
    <row r="75" spans="10:44" x14ac:dyDescent="0.3">
      <c r="J75" s="22" t="s">
        <v>141</v>
      </c>
      <c r="K75" s="21"/>
      <c r="L75" s="20"/>
      <c r="M75" s="17"/>
      <c r="N75" s="19"/>
      <c r="O75" s="17"/>
      <c r="P75" s="18"/>
      <c r="Q75" s="17"/>
      <c r="R75" s="11"/>
      <c r="S75" s="22" t="s">
        <v>141</v>
      </c>
      <c r="T75" s="21"/>
      <c r="U75" s="20"/>
      <c r="V75" s="17"/>
      <c r="W75" s="19"/>
      <c r="X75" s="17"/>
      <c r="Y75" s="18"/>
      <c r="Z75" s="17"/>
      <c r="AA75" s="11"/>
      <c r="AB75" s="22" t="s">
        <v>141</v>
      </c>
      <c r="AC75" s="109" t="s">
        <v>91</v>
      </c>
      <c r="AD75" s="20"/>
      <c r="AE75" s="17"/>
      <c r="AF75" s="19"/>
      <c r="AG75" s="17"/>
      <c r="AH75" s="18"/>
      <c r="AI75" s="17"/>
      <c r="AJ75" s="11"/>
      <c r="AK75" s="22" t="s">
        <v>141</v>
      </c>
      <c r="AL75" s="109" t="s">
        <v>91</v>
      </c>
      <c r="AM75" s="110" t="s">
        <v>241</v>
      </c>
      <c r="AN75" s="17"/>
      <c r="AO75" s="19"/>
      <c r="AP75" s="17"/>
      <c r="AQ75" s="18"/>
      <c r="AR75" s="17"/>
    </row>
    <row r="76" spans="10:44" x14ac:dyDescent="0.3">
      <c r="J76" s="153" t="s">
        <v>32</v>
      </c>
      <c r="K76" s="74" t="s">
        <v>7</v>
      </c>
      <c r="L76" s="74" t="s">
        <v>6</v>
      </c>
      <c r="M76" s="74" t="s">
        <v>5</v>
      </c>
      <c r="N76" s="74" t="s">
        <v>4</v>
      </c>
      <c r="O76" s="74" t="s">
        <v>3</v>
      </c>
      <c r="P76" s="178" t="s">
        <v>2</v>
      </c>
      <c r="Q76" s="174" t="s">
        <v>8</v>
      </c>
      <c r="R76" s="11"/>
      <c r="S76" s="153" t="s">
        <v>32</v>
      </c>
      <c r="T76" s="15" t="s">
        <v>7</v>
      </c>
      <c r="U76" s="15" t="s">
        <v>6</v>
      </c>
      <c r="V76" s="15" t="s">
        <v>5</v>
      </c>
      <c r="W76" s="15" t="s">
        <v>4</v>
      </c>
      <c r="X76" s="15" t="s">
        <v>3</v>
      </c>
      <c r="Y76" s="179" t="s">
        <v>2</v>
      </c>
      <c r="Z76" s="180" t="s">
        <v>8</v>
      </c>
      <c r="AA76" s="11"/>
      <c r="AB76" s="153" t="s">
        <v>32</v>
      </c>
      <c r="AC76" s="169" t="s">
        <v>7</v>
      </c>
      <c r="AD76" s="66" t="s">
        <v>6</v>
      </c>
      <c r="AE76" s="66" t="s">
        <v>5</v>
      </c>
      <c r="AF76" s="66" t="s">
        <v>4</v>
      </c>
      <c r="AG76" s="66" t="s">
        <v>3</v>
      </c>
      <c r="AH76" s="170" t="s">
        <v>2</v>
      </c>
      <c r="AI76" s="171" t="s">
        <v>204</v>
      </c>
      <c r="AJ76" s="11"/>
      <c r="AK76" s="16" t="s">
        <v>32</v>
      </c>
      <c r="AL76" s="169" t="s">
        <v>7</v>
      </c>
      <c r="AM76" s="66" t="s">
        <v>6</v>
      </c>
      <c r="AN76" s="66" t="s">
        <v>5</v>
      </c>
      <c r="AO76" s="66" t="s">
        <v>4</v>
      </c>
      <c r="AP76" s="66" t="s">
        <v>3</v>
      </c>
      <c r="AQ76" s="170" t="s">
        <v>2</v>
      </c>
      <c r="AR76" s="171" t="s">
        <v>204</v>
      </c>
    </row>
    <row r="77" spans="10:44" x14ac:dyDescent="0.3">
      <c r="J77" s="14" t="s">
        <v>12</v>
      </c>
      <c r="K77" s="42" t="s">
        <v>1</v>
      </c>
      <c r="L77" s="42" t="s">
        <v>1</v>
      </c>
      <c r="M77" s="42" t="s">
        <v>1</v>
      </c>
      <c r="N77" s="42" t="s">
        <v>14</v>
      </c>
      <c r="O77" s="42"/>
      <c r="P77" s="42"/>
      <c r="Q77" s="175" t="s">
        <v>1</v>
      </c>
      <c r="R77" s="11"/>
      <c r="S77" s="14" t="s">
        <v>12</v>
      </c>
      <c r="T77" s="73" t="s">
        <v>1</v>
      </c>
      <c r="U77" s="73"/>
      <c r="V77" s="73" t="s">
        <v>1</v>
      </c>
      <c r="W77" s="73" t="s">
        <v>1</v>
      </c>
      <c r="X77" s="73" t="s">
        <v>1</v>
      </c>
      <c r="Y77" s="73" t="s">
        <v>14</v>
      </c>
      <c r="Z77" s="5"/>
      <c r="AA77" s="11"/>
      <c r="AB77" s="14" t="s">
        <v>12</v>
      </c>
      <c r="AC77" s="73" t="s">
        <v>1</v>
      </c>
      <c r="AD77" s="73" t="s">
        <v>1</v>
      </c>
      <c r="AE77" s="73" t="s">
        <v>14</v>
      </c>
      <c r="AF77" s="73" t="s">
        <v>14</v>
      </c>
      <c r="AG77" s="73"/>
      <c r="AH77" s="73"/>
      <c r="AI77" s="5" t="s">
        <v>1</v>
      </c>
      <c r="AJ77" s="11"/>
      <c r="AK77" s="14" t="s">
        <v>12</v>
      </c>
      <c r="AL77" s="73" t="s">
        <v>14</v>
      </c>
      <c r="AM77" s="73"/>
      <c r="AN77" s="73"/>
      <c r="AO77" s="73" t="s">
        <v>1</v>
      </c>
      <c r="AP77" s="73" t="s">
        <v>1</v>
      </c>
      <c r="AQ77" s="73" t="s">
        <v>14</v>
      </c>
      <c r="AR77" s="5"/>
    </row>
    <row r="78" spans="10:44" x14ac:dyDescent="0.3">
      <c r="J78" s="14" t="s">
        <v>11</v>
      </c>
      <c r="K78" s="42" t="s">
        <v>208</v>
      </c>
      <c r="L78" s="42" t="s">
        <v>1</v>
      </c>
      <c r="M78" s="42" t="s">
        <v>205</v>
      </c>
      <c r="N78" s="42"/>
      <c r="O78" s="42"/>
      <c r="P78" s="42" t="s">
        <v>1</v>
      </c>
      <c r="Q78" s="67" t="s">
        <v>206</v>
      </c>
      <c r="R78" s="11"/>
      <c r="S78" s="14" t="s">
        <v>11</v>
      </c>
      <c r="T78" s="73"/>
      <c r="U78" s="73" t="s">
        <v>1</v>
      </c>
      <c r="V78" s="73"/>
      <c r="W78" s="73" t="s">
        <v>1</v>
      </c>
      <c r="X78" s="73" t="s">
        <v>1</v>
      </c>
      <c r="Y78" s="73" t="s">
        <v>1</v>
      </c>
      <c r="Z78" s="5" t="s">
        <v>14</v>
      </c>
      <c r="AA78" s="11"/>
      <c r="AB78" s="14" t="s">
        <v>11</v>
      </c>
      <c r="AC78" s="73" t="s">
        <v>1</v>
      </c>
      <c r="AD78" s="73" t="s">
        <v>14</v>
      </c>
      <c r="AE78" s="73" t="s">
        <v>14</v>
      </c>
      <c r="AF78" s="73"/>
      <c r="AG78" s="73"/>
      <c r="AH78" s="73" t="s">
        <v>1</v>
      </c>
      <c r="AI78" s="5" t="s">
        <v>1</v>
      </c>
      <c r="AJ78" s="11"/>
      <c r="AK78" s="14" t="s">
        <v>11</v>
      </c>
      <c r="AL78" s="73"/>
      <c r="AM78" s="73" t="s">
        <v>1</v>
      </c>
      <c r="AN78" s="73" t="s">
        <v>1</v>
      </c>
      <c r="AO78" s="73" t="s">
        <v>14</v>
      </c>
      <c r="AP78" s="73"/>
      <c r="AQ78" s="73"/>
      <c r="AR78" s="5" t="s">
        <v>1</v>
      </c>
    </row>
    <row r="79" spans="10:44" x14ac:dyDescent="0.3">
      <c r="J79" s="14" t="s">
        <v>10</v>
      </c>
      <c r="K79" s="42" t="s">
        <v>1</v>
      </c>
      <c r="L79" s="42" t="s">
        <v>205</v>
      </c>
      <c r="M79" s="42"/>
      <c r="N79" s="42"/>
      <c r="O79" s="42" t="s">
        <v>1</v>
      </c>
      <c r="P79" s="42" t="s">
        <v>206</v>
      </c>
      <c r="Q79" s="67" t="s">
        <v>1</v>
      </c>
      <c r="R79" s="11"/>
      <c r="S79" s="14" t="s">
        <v>10</v>
      </c>
      <c r="T79" s="73"/>
      <c r="U79" s="73"/>
      <c r="V79" s="73" t="s">
        <v>1</v>
      </c>
      <c r="W79" s="73"/>
      <c r="X79" s="73" t="s">
        <v>1</v>
      </c>
      <c r="Y79" s="73" t="s">
        <v>1</v>
      </c>
      <c r="Z79" s="5" t="s">
        <v>1</v>
      </c>
      <c r="AA79" s="11"/>
      <c r="AB79" s="14" t="s">
        <v>10</v>
      </c>
      <c r="AC79" s="73" t="s">
        <v>14</v>
      </c>
      <c r="AD79" s="73" t="s">
        <v>14</v>
      </c>
      <c r="AE79" s="73"/>
      <c r="AF79" s="73"/>
      <c r="AG79" s="73" t="s">
        <v>1</v>
      </c>
      <c r="AH79" s="73" t="s">
        <v>1</v>
      </c>
      <c r="AI79" s="23" t="s">
        <v>14</v>
      </c>
      <c r="AJ79" s="11"/>
      <c r="AK79" s="14" t="s">
        <v>10</v>
      </c>
      <c r="AL79" s="73" t="s">
        <v>1</v>
      </c>
      <c r="AM79" s="73" t="s">
        <v>14</v>
      </c>
      <c r="AN79" s="73"/>
      <c r="AO79" s="73"/>
      <c r="AP79" s="73" t="s">
        <v>1</v>
      </c>
      <c r="AQ79" s="73" t="s">
        <v>1</v>
      </c>
      <c r="AR79" s="5" t="s">
        <v>14</v>
      </c>
    </row>
    <row r="80" spans="10:44" x14ac:dyDescent="0.3">
      <c r="J80" s="14" t="s">
        <v>16</v>
      </c>
      <c r="K80" s="42" t="s">
        <v>205</v>
      </c>
      <c r="L80" s="42"/>
      <c r="M80" s="42"/>
      <c r="N80" s="42" t="s">
        <v>1</v>
      </c>
      <c r="O80" s="42" t="s">
        <v>1</v>
      </c>
      <c r="P80" s="42" t="s">
        <v>1</v>
      </c>
      <c r="Q80" s="67" t="s">
        <v>14</v>
      </c>
      <c r="R80" s="11"/>
      <c r="S80" s="14" t="s">
        <v>16</v>
      </c>
      <c r="T80" s="73" t="s">
        <v>14</v>
      </c>
      <c r="U80" s="73"/>
      <c r="V80" s="73"/>
      <c r="W80" s="73" t="s">
        <v>1</v>
      </c>
      <c r="X80" s="73"/>
      <c r="Y80" s="73" t="s">
        <v>1</v>
      </c>
      <c r="Z80" s="5" t="s">
        <v>1</v>
      </c>
      <c r="AA80" s="11"/>
      <c r="AB80" s="14" t="s">
        <v>16</v>
      </c>
      <c r="AC80" s="24" t="s">
        <v>14</v>
      </c>
      <c r="AD80" s="73"/>
      <c r="AE80" s="73"/>
      <c r="AF80" s="73" t="s">
        <v>1</v>
      </c>
      <c r="AG80" s="73" t="s">
        <v>1</v>
      </c>
      <c r="AH80" s="73" t="s">
        <v>14</v>
      </c>
      <c r="AI80" s="5" t="s">
        <v>14</v>
      </c>
      <c r="AJ80" s="11"/>
      <c r="AK80" s="14" t="s">
        <v>16</v>
      </c>
      <c r="AL80" s="73"/>
      <c r="AM80" s="73"/>
      <c r="AN80" s="73" t="s">
        <v>1</v>
      </c>
      <c r="AO80" s="73" t="s">
        <v>1</v>
      </c>
      <c r="AP80" s="73" t="s">
        <v>14</v>
      </c>
      <c r="AQ80" s="73"/>
      <c r="AR80" s="5"/>
    </row>
    <row r="81" spans="10:44" x14ac:dyDescent="0.3">
      <c r="J81" s="14" t="s">
        <v>20</v>
      </c>
      <c r="K81" s="42"/>
      <c r="L81" s="42"/>
      <c r="M81" s="42" t="s">
        <v>1</v>
      </c>
      <c r="N81" s="42" t="s">
        <v>1</v>
      </c>
      <c r="O81" s="42" t="s">
        <v>1</v>
      </c>
      <c r="P81" s="42" t="s">
        <v>14</v>
      </c>
      <c r="Q81" s="67"/>
      <c r="R81" s="11"/>
      <c r="S81" s="14" t="s">
        <v>20</v>
      </c>
      <c r="T81" s="73" t="s">
        <v>1</v>
      </c>
      <c r="U81" s="73" t="s">
        <v>14</v>
      </c>
      <c r="V81" s="73"/>
      <c r="W81" s="73"/>
      <c r="X81" s="73" t="s">
        <v>1</v>
      </c>
      <c r="Y81" s="73"/>
      <c r="Z81" s="5" t="s">
        <v>1</v>
      </c>
      <c r="AA81" s="11"/>
      <c r="AB81" s="14" t="s">
        <v>20</v>
      </c>
      <c r="AC81" s="25"/>
      <c r="AD81" s="73"/>
      <c r="AE81" s="73" t="s">
        <v>1</v>
      </c>
      <c r="AF81" s="73" t="s">
        <v>1</v>
      </c>
      <c r="AG81" s="73" t="s">
        <v>14</v>
      </c>
      <c r="AH81" s="73" t="s">
        <v>14</v>
      </c>
      <c r="AI81" s="5"/>
      <c r="AJ81" s="11"/>
      <c r="AK81" s="14" t="s">
        <v>20</v>
      </c>
      <c r="AL81" s="73" t="s">
        <v>1</v>
      </c>
      <c r="AM81" s="73" t="s">
        <v>1</v>
      </c>
      <c r="AN81" s="73" t="s">
        <v>14</v>
      </c>
      <c r="AO81" s="73"/>
      <c r="AP81" s="73"/>
      <c r="AQ81" s="73" t="s">
        <v>1</v>
      </c>
      <c r="AR81" s="5" t="s">
        <v>1</v>
      </c>
    </row>
    <row r="82" spans="10:44" x14ac:dyDescent="0.3">
      <c r="J82" s="14" t="s">
        <v>23</v>
      </c>
      <c r="K82" s="42"/>
      <c r="L82" s="42" t="s">
        <v>1</v>
      </c>
      <c r="M82" s="42" t="s">
        <v>1</v>
      </c>
      <c r="N82" s="42" t="s">
        <v>1</v>
      </c>
      <c r="O82" s="42" t="s">
        <v>14</v>
      </c>
      <c r="P82" s="42"/>
      <c r="Q82" s="175"/>
      <c r="R82" s="11"/>
      <c r="S82" s="14" t="s">
        <v>23</v>
      </c>
      <c r="T82" s="73" t="s">
        <v>1</v>
      </c>
      <c r="U82" s="73" t="s">
        <v>1</v>
      </c>
      <c r="V82" s="73" t="s">
        <v>14</v>
      </c>
      <c r="W82" s="73"/>
      <c r="X82" s="73"/>
      <c r="Y82" s="73" t="s">
        <v>1</v>
      </c>
      <c r="Z82" s="173"/>
      <c r="AA82" s="11"/>
      <c r="AB82" s="14" t="s">
        <v>23</v>
      </c>
      <c r="AC82" s="24"/>
      <c r="AD82" s="73" t="s">
        <v>1</v>
      </c>
      <c r="AE82" s="73" t="s">
        <v>1</v>
      </c>
      <c r="AF82" s="73" t="s">
        <v>14</v>
      </c>
      <c r="AG82" s="73" t="s">
        <v>14</v>
      </c>
      <c r="AH82" s="73"/>
      <c r="AI82" s="5"/>
      <c r="AJ82" s="11"/>
      <c r="AK82" s="14" t="s">
        <v>23</v>
      </c>
      <c r="AL82" s="73" t="s">
        <v>14</v>
      </c>
      <c r="AM82" s="73"/>
      <c r="AN82" s="73"/>
      <c r="AO82" s="73" t="s">
        <v>1</v>
      </c>
      <c r="AP82" s="73" t="s">
        <v>1</v>
      </c>
      <c r="AQ82" s="73" t="s">
        <v>14</v>
      </c>
      <c r="AR82" s="5"/>
    </row>
    <row r="83" spans="10:44" x14ac:dyDescent="0.3">
      <c r="J83" s="14" t="s">
        <v>21</v>
      </c>
      <c r="K83" s="73" t="s">
        <v>1</v>
      </c>
      <c r="L83" s="73" t="s">
        <v>1</v>
      </c>
      <c r="M83" s="73" t="s">
        <v>1</v>
      </c>
      <c r="N83" s="73" t="s">
        <v>1</v>
      </c>
      <c r="O83" s="73" t="s">
        <v>1</v>
      </c>
      <c r="P83" s="73"/>
      <c r="Q83" s="5"/>
      <c r="R83" s="11"/>
      <c r="S83" s="14" t="s">
        <v>21</v>
      </c>
      <c r="T83" s="73" t="s">
        <v>1</v>
      </c>
      <c r="U83" s="73" t="s">
        <v>1</v>
      </c>
      <c r="V83" s="73" t="s">
        <v>1</v>
      </c>
      <c r="W83" s="73" t="s">
        <v>14</v>
      </c>
      <c r="X83" s="73"/>
      <c r="Y83" s="73"/>
      <c r="Z83" s="5" t="s">
        <v>1</v>
      </c>
      <c r="AA83" s="11"/>
      <c r="AB83" s="14" t="s">
        <v>21</v>
      </c>
      <c r="AC83" s="73" t="s">
        <v>1</v>
      </c>
      <c r="AD83" s="73" t="s">
        <v>1</v>
      </c>
      <c r="AE83" s="73" t="s">
        <v>1</v>
      </c>
      <c r="AF83" s="73" t="s">
        <v>1</v>
      </c>
      <c r="AG83" s="73" t="s">
        <v>1</v>
      </c>
      <c r="AH83" s="73"/>
      <c r="AI83" s="23"/>
      <c r="AJ83" s="11"/>
      <c r="AK83" s="14" t="s">
        <v>21</v>
      </c>
      <c r="AL83" s="73"/>
      <c r="AM83" s="73" t="s">
        <v>1</v>
      </c>
      <c r="AN83" s="73" t="s">
        <v>1</v>
      </c>
      <c r="AO83" s="73" t="s">
        <v>14</v>
      </c>
      <c r="AP83" s="73"/>
      <c r="AQ83" s="73"/>
      <c r="AR83" s="5" t="s">
        <v>1</v>
      </c>
    </row>
    <row r="84" spans="10:44" x14ac:dyDescent="0.3">
      <c r="J84" s="14" t="s">
        <v>97</v>
      </c>
      <c r="K84" s="73" t="s">
        <v>1</v>
      </c>
      <c r="L84" s="73" t="s">
        <v>1</v>
      </c>
      <c r="M84" s="73" t="s">
        <v>1</v>
      </c>
      <c r="N84" s="73" t="s">
        <v>1</v>
      </c>
      <c r="O84" s="73" t="s">
        <v>1</v>
      </c>
      <c r="P84" s="73"/>
      <c r="Q84" s="5"/>
      <c r="R84" s="11"/>
      <c r="S84" s="14" t="s">
        <v>97</v>
      </c>
      <c r="T84" s="73"/>
      <c r="U84" s="73" t="s">
        <v>1</v>
      </c>
      <c r="V84" s="73" t="s">
        <v>1</v>
      </c>
      <c r="W84" s="73" t="s">
        <v>1</v>
      </c>
      <c r="X84" s="73" t="s">
        <v>14</v>
      </c>
      <c r="Y84" s="73"/>
      <c r="Z84" s="5"/>
      <c r="AA84" s="11"/>
      <c r="AB84" s="14" t="s">
        <v>97</v>
      </c>
      <c r="AC84" s="73" t="s">
        <v>1</v>
      </c>
      <c r="AD84" s="73" t="s">
        <v>1</v>
      </c>
      <c r="AE84" s="73" t="s">
        <v>1</v>
      </c>
      <c r="AF84" s="73" t="s">
        <v>1</v>
      </c>
      <c r="AG84" s="73" t="s">
        <v>1</v>
      </c>
      <c r="AH84" s="73"/>
      <c r="AI84" s="23"/>
      <c r="AJ84" s="11"/>
      <c r="AK84" s="14" t="s">
        <v>97</v>
      </c>
      <c r="AL84" s="73" t="s">
        <v>1</v>
      </c>
      <c r="AM84" s="73" t="s">
        <v>14</v>
      </c>
      <c r="AN84" s="73"/>
      <c r="AO84" s="73"/>
      <c r="AP84" s="73" t="s">
        <v>1</v>
      </c>
      <c r="AQ84" s="73" t="s">
        <v>1</v>
      </c>
      <c r="AR84" s="5" t="s">
        <v>14</v>
      </c>
    </row>
    <row r="85" spans="10:44" x14ac:dyDescent="0.3">
      <c r="J85" s="14" t="s">
        <v>98</v>
      </c>
      <c r="K85" s="73" t="s">
        <v>1</v>
      </c>
      <c r="L85" s="73" t="s">
        <v>1</v>
      </c>
      <c r="M85" s="73" t="s">
        <v>1</v>
      </c>
      <c r="N85" s="73" t="s">
        <v>1</v>
      </c>
      <c r="O85" s="73" t="s">
        <v>1</v>
      </c>
      <c r="P85" s="73"/>
      <c r="Q85" s="5"/>
      <c r="R85" s="11"/>
      <c r="S85" s="14" t="s">
        <v>98</v>
      </c>
      <c r="T85" s="73" t="s">
        <v>1</v>
      </c>
      <c r="U85" s="73" t="s">
        <v>1</v>
      </c>
      <c r="V85" s="73" t="s">
        <v>1</v>
      </c>
      <c r="W85" s="73" t="s">
        <v>1</v>
      </c>
      <c r="X85" s="73" t="s">
        <v>1</v>
      </c>
      <c r="Y85" s="73"/>
      <c r="Z85" s="5"/>
      <c r="AA85" s="11"/>
      <c r="AB85" s="14" t="s">
        <v>98</v>
      </c>
      <c r="AC85" s="73" t="s">
        <v>1</v>
      </c>
      <c r="AD85" s="73" t="s">
        <v>1</v>
      </c>
      <c r="AE85" s="73" t="s">
        <v>1</v>
      </c>
      <c r="AF85" s="73" t="s">
        <v>1</v>
      </c>
      <c r="AG85" s="73" t="s">
        <v>1</v>
      </c>
      <c r="AH85" s="73"/>
      <c r="AI85" s="23"/>
      <c r="AJ85" s="11"/>
      <c r="AK85" s="14" t="s">
        <v>98</v>
      </c>
      <c r="AL85" s="73"/>
      <c r="AM85" s="73"/>
      <c r="AN85" s="73" t="s">
        <v>1</v>
      </c>
      <c r="AO85" s="73" t="s">
        <v>1</v>
      </c>
      <c r="AP85" s="73" t="s">
        <v>14</v>
      </c>
      <c r="AQ85" s="73"/>
      <c r="AR85" s="5"/>
    </row>
    <row r="86" spans="10:44" x14ac:dyDescent="0.3">
      <c r="J86" s="14" t="s">
        <v>53</v>
      </c>
      <c r="K86" s="73" t="s">
        <v>1</v>
      </c>
      <c r="L86" s="73" t="s">
        <v>1</v>
      </c>
      <c r="M86" s="73" t="s">
        <v>1</v>
      </c>
      <c r="N86" s="73" t="s">
        <v>1</v>
      </c>
      <c r="O86" s="73" t="s">
        <v>1</v>
      </c>
      <c r="P86" s="73"/>
      <c r="Q86" s="5"/>
      <c r="R86" s="11"/>
      <c r="S86" s="14" t="s">
        <v>53</v>
      </c>
      <c r="T86" s="73" t="s">
        <v>1</v>
      </c>
      <c r="U86" s="73" t="s">
        <v>1</v>
      </c>
      <c r="V86" s="73" t="s">
        <v>1</v>
      </c>
      <c r="W86" s="73" t="s">
        <v>1</v>
      </c>
      <c r="X86" s="73" t="s">
        <v>1</v>
      </c>
      <c r="Y86" s="73"/>
      <c r="Z86" s="5"/>
      <c r="AA86" s="11"/>
      <c r="AB86" s="14" t="s">
        <v>53</v>
      </c>
      <c r="AC86" s="73" t="s">
        <v>1</v>
      </c>
      <c r="AD86" s="73" t="s">
        <v>1</v>
      </c>
      <c r="AE86" s="73" t="s">
        <v>1</v>
      </c>
      <c r="AF86" s="73" t="s">
        <v>1</v>
      </c>
      <c r="AG86" s="73" t="s">
        <v>1</v>
      </c>
      <c r="AH86" s="73"/>
      <c r="AI86" s="23"/>
      <c r="AJ86" s="11"/>
      <c r="AK86" s="14" t="s">
        <v>53</v>
      </c>
      <c r="AL86" s="73" t="s">
        <v>1</v>
      </c>
      <c r="AM86" s="73" t="s">
        <v>1</v>
      </c>
      <c r="AN86" s="73" t="s">
        <v>14</v>
      </c>
      <c r="AO86" s="73"/>
      <c r="AP86" s="73"/>
      <c r="AQ86" s="73" t="s">
        <v>1</v>
      </c>
      <c r="AR86" s="5" t="s">
        <v>1</v>
      </c>
    </row>
    <row r="87" spans="10:44" x14ac:dyDescent="0.3">
      <c r="J87" s="151" t="s">
        <v>187</v>
      </c>
      <c r="K87" s="13" t="s">
        <v>253</v>
      </c>
      <c r="L87" s="13" t="s">
        <v>253</v>
      </c>
      <c r="M87" s="13" t="s">
        <v>253</v>
      </c>
      <c r="N87" s="13" t="s">
        <v>253</v>
      </c>
      <c r="O87" s="13" t="s">
        <v>253</v>
      </c>
      <c r="P87" s="111" t="s">
        <v>244</v>
      </c>
      <c r="Q87" s="112" t="s">
        <v>244</v>
      </c>
      <c r="R87" s="11"/>
      <c r="S87" s="151" t="s">
        <v>187</v>
      </c>
      <c r="T87" s="86" t="s">
        <v>249</v>
      </c>
      <c r="U87" s="86" t="s">
        <v>249</v>
      </c>
      <c r="V87" s="86" t="s">
        <v>249</v>
      </c>
      <c r="W87" s="86" t="s">
        <v>249</v>
      </c>
      <c r="X87" s="86" t="s">
        <v>249</v>
      </c>
      <c r="Y87" s="164" t="s">
        <v>245</v>
      </c>
      <c r="Z87" s="161" t="s">
        <v>245</v>
      </c>
      <c r="AA87" s="11"/>
      <c r="AB87" s="151" t="s">
        <v>187</v>
      </c>
      <c r="AC87" s="13" t="s">
        <v>252</v>
      </c>
      <c r="AD87" s="13" t="s">
        <v>252</v>
      </c>
      <c r="AE87" s="13" t="s">
        <v>252</v>
      </c>
      <c r="AF87" s="13" t="s">
        <v>252</v>
      </c>
      <c r="AG87" s="13" t="s">
        <v>252</v>
      </c>
      <c r="AH87" s="111" t="s">
        <v>42</v>
      </c>
      <c r="AI87" s="112" t="s">
        <v>42</v>
      </c>
      <c r="AJ87" s="11"/>
      <c r="AK87" s="91" t="s">
        <v>187</v>
      </c>
      <c r="AL87" s="89" t="s">
        <v>248</v>
      </c>
      <c r="AM87" s="89" t="s">
        <v>248</v>
      </c>
      <c r="AN87" s="89" t="s">
        <v>248</v>
      </c>
      <c r="AO87" s="89" t="s">
        <v>248</v>
      </c>
      <c r="AP87" s="89" t="s">
        <v>248</v>
      </c>
      <c r="AQ87" s="89" t="s">
        <v>248</v>
      </c>
      <c r="AR87" s="90" t="s">
        <v>248</v>
      </c>
    </row>
    <row r="88" spans="10:44" x14ac:dyDescent="0.3">
      <c r="J88" s="163" t="s">
        <v>221</v>
      </c>
      <c r="S88" s="163" t="s">
        <v>222</v>
      </c>
      <c r="AB88" s="163" t="s">
        <v>221</v>
      </c>
    </row>
    <row r="89" spans="10:44" x14ac:dyDescent="0.3">
      <c r="J89" s="404" t="s">
        <v>333</v>
      </c>
      <c r="S89" s="404" t="s">
        <v>333</v>
      </c>
      <c r="AB89" s="404" t="s">
        <v>333</v>
      </c>
    </row>
    <row r="91" spans="10:44" x14ac:dyDescent="0.3">
      <c r="J91" s="22" t="s">
        <v>153</v>
      </c>
      <c r="K91" s="21"/>
      <c r="L91" s="20"/>
      <c r="M91" s="17"/>
      <c r="N91" s="19"/>
      <c r="O91" s="17"/>
      <c r="P91" s="18"/>
      <c r="Q91" s="17"/>
      <c r="R91" s="11"/>
      <c r="S91" s="22" t="s">
        <v>153</v>
      </c>
      <c r="T91" s="21"/>
      <c r="U91" s="20"/>
      <c r="V91" s="17"/>
      <c r="W91" s="19"/>
      <c r="X91" s="17"/>
      <c r="Y91" s="18"/>
      <c r="Z91" s="17"/>
      <c r="AA91" s="11"/>
      <c r="AB91" s="22" t="s">
        <v>153</v>
      </c>
      <c r="AC91" s="109" t="s">
        <v>91</v>
      </c>
      <c r="AD91" s="20"/>
      <c r="AE91" s="17"/>
      <c r="AF91" s="19"/>
      <c r="AG91" s="17"/>
      <c r="AH91" s="18"/>
      <c r="AI91" s="17"/>
      <c r="AJ91" s="11"/>
      <c r="AK91" s="22" t="s">
        <v>153</v>
      </c>
      <c r="AL91" s="109" t="s">
        <v>91</v>
      </c>
      <c r="AM91" s="110" t="s">
        <v>242</v>
      </c>
      <c r="AN91" s="17"/>
      <c r="AO91" s="19"/>
      <c r="AP91" s="17"/>
      <c r="AQ91" s="18"/>
      <c r="AR91" s="17"/>
    </row>
    <row r="92" spans="10:44" x14ac:dyDescent="0.3">
      <c r="J92" s="153" t="s">
        <v>32</v>
      </c>
      <c r="K92" s="74" t="s">
        <v>7</v>
      </c>
      <c r="L92" s="74" t="s">
        <v>6</v>
      </c>
      <c r="M92" s="74" t="s">
        <v>5</v>
      </c>
      <c r="N92" s="74" t="s">
        <v>4</v>
      </c>
      <c r="O92" s="74" t="s">
        <v>3</v>
      </c>
      <c r="P92" s="178" t="s">
        <v>2</v>
      </c>
      <c r="Q92" s="174" t="s">
        <v>8</v>
      </c>
      <c r="R92" s="11"/>
      <c r="S92" s="153" t="s">
        <v>32</v>
      </c>
      <c r="T92" s="15" t="s">
        <v>7</v>
      </c>
      <c r="U92" s="15" t="s">
        <v>6</v>
      </c>
      <c r="V92" s="15" t="s">
        <v>5</v>
      </c>
      <c r="W92" s="15" t="s">
        <v>4</v>
      </c>
      <c r="X92" s="15" t="s">
        <v>3</v>
      </c>
      <c r="Y92" s="179" t="s">
        <v>2</v>
      </c>
      <c r="Z92" s="180" t="s">
        <v>8</v>
      </c>
      <c r="AA92" s="11"/>
      <c r="AB92" s="153" t="s">
        <v>32</v>
      </c>
      <c r="AC92" s="169" t="s">
        <v>7</v>
      </c>
      <c r="AD92" s="66" t="s">
        <v>6</v>
      </c>
      <c r="AE92" s="66" t="s">
        <v>5</v>
      </c>
      <c r="AF92" s="66" t="s">
        <v>4</v>
      </c>
      <c r="AG92" s="66" t="s">
        <v>3</v>
      </c>
      <c r="AH92" s="170" t="s">
        <v>2</v>
      </c>
      <c r="AI92" s="171" t="s">
        <v>204</v>
      </c>
      <c r="AJ92" s="11"/>
      <c r="AK92" s="16" t="s">
        <v>32</v>
      </c>
      <c r="AL92" s="169" t="s">
        <v>7</v>
      </c>
      <c r="AM92" s="66" t="s">
        <v>6</v>
      </c>
      <c r="AN92" s="66" t="s">
        <v>5</v>
      </c>
      <c r="AO92" s="66" t="s">
        <v>4</v>
      </c>
      <c r="AP92" s="66" t="s">
        <v>3</v>
      </c>
      <c r="AQ92" s="170" t="s">
        <v>2</v>
      </c>
      <c r="AR92" s="171" t="s">
        <v>204</v>
      </c>
    </row>
    <row r="93" spans="10:44" x14ac:dyDescent="0.3">
      <c r="J93" s="14" t="s">
        <v>12</v>
      </c>
      <c r="K93" s="42" t="s">
        <v>1</v>
      </c>
      <c r="L93" s="42" t="s">
        <v>1</v>
      </c>
      <c r="M93" s="42" t="s">
        <v>1</v>
      </c>
      <c r="N93" s="42" t="s">
        <v>14</v>
      </c>
      <c r="O93" s="42"/>
      <c r="P93" s="42"/>
      <c r="Q93" s="175" t="s">
        <v>1</v>
      </c>
      <c r="R93" s="11"/>
      <c r="S93" s="14" t="s">
        <v>12</v>
      </c>
      <c r="T93" s="73" t="s">
        <v>1</v>
      </c>
      <c r="U93" s="73"/>
      <c r="V93" s="73" t="s">
        <v>1</v>
      </c>
      <c r="W93" s="73" t="s">
        <v>1</v>
      </c>
      <c r="X93" s="73" t="s">
        <v>1</v>
      </c>
      <c r="Y93" s="73" t="s">
        <v>14</v>
      </c>
      <c r="Z93" s="5"/>
      <c r="AA93" s="11"/>
      <c r="AB93" s="14" t="s">
        <v>12</v>
      </c>
      <c r="AC93" s="73" t="s">
        <v>1</v>
      </c>
      <c r="AD93" s="73" t="s">
        <v>1</v>
      </c>
      <c r="AE93" s="73" t="s">
        <v>14</v>
      </c>
      <c r="AF93" s="73" t="s">
        <v>14</v>
      </c>
      <c r="AG93" s="73"/>
      <c r="AH93" s="73"/>
      <c r="AI93" s="5" t="s">
        <v>1</v>
      </c>
      <c r="AJ93" s="11"/>
      <c r="AK93" s="14" t="s">
        <v>12</v>
      </c>
      <c r="AL93" s="73" t="s">
        <v>1</v>
      </c>
      <c r="AM93" s="73" t="s">
        <v>1</v>
      </c>
      <c r="AN93" s="73" t="s">
        <v>14</v>
      </c>
      <c r="AO93" s="73"/>
      <c r="AP93" s="73"/>
      <c r="AQ93" s="73" t="s">
        <v>1</v>
      </c>
      <c r="AR93" s="5" t="s">
        <v>1</v>
      </c>
    </row>
    <row r="94" spans="10:44" x14ac:dyDescent="0.3">
      <c r="J94" s="14" t="s">
        <v>11</v>
      </c>
      <c r="K94" s="42" t="s">
        <v>208</v>
      </c>
      <c r="L94" s="42" t="s">
        <v>1</v>
      </c>
      <c r="M94" s="42" t="s">
        <v>205</v>
      </c>
      <c r="N94" s="42"/>
      <c r="O94" s="42"/>
      <c r="P94" s="42" t="s">
        <v>1</v>
      </c>
      <c r="Q94" s="67" t="s">
        <v>206</v>
      </c>
      <c r="R94" s="11"/>
      <c r="S94" s="14" t="s">
        <v>11</v>
      </c>
      <c r="T94" s="73"/>
      <c r="U94" s="73" t="s">
        <v>1</v>
      </c>
      <c r="V94" s="73"/>
      <c r="W94" s="73" t="s">
        <v>1</v>
      </c>
      <c r="X94" s="73" t="s">
        <v>1</v>
      </c>
      <c r="Y94" s="73" t="s">
        <v>1</v>
      </c>
      <c r="Z94" s="5" t="s">
        <v>14</v>
      </c>
      <c r="AA94" s="11"/>
      <c r="AB94" s="14" t="s">
        <v>11</v>
      </c>
      <c r="AC94" s="73" t="s">
        <v>1</v>
      </c>
      <c r="AD94" s="73" t="s">
        <v>14</v>
      </c>
      <c r="AE94" s="73" t="s">
        <v>14</v>
      </c>
      <c r="AF94" s="73"/>
      <c r="AG94" s="73"/>
      <c r="AH94" s="73" t="s">
        <v>1</v>
      </c>
      <c r="AI94" s="5" t="s">
        <v>1</v>
      </c>
      <c r="AJ94" s="11"/>
      <c r="AK94" s="14" t="s">
        <v>11</v>
      </c>
      <c r="AL94" s="73" t="s">
        <v>14</v>
      </c>
      <c r="AM94" s="73"/>
      <c r="AN94" s="73"/>
      <c r="AO94" s="73" t="s">
        <v>1</v>
      </c>
      <c r="AP94" s="73" t="s">
        <v>1</v>
      </c>
      <c r="AQ94" s="73" t="s">
        <v>14</v>
      </c>
      <c r="AR94" s="5"/>
    </row>
    <row r="95" spans="10:44" x14ac:dyDescent="0.3">
      <c r="J95" s="14" t="s">
        <v>10</v>
      </c>
      <c r="K95" s="42" t="s">
        <v>1</v>
      </c>
      <c r="L95" s="42" t="s">
        <v>205</v>
      </c>
      <c r="M95" s="42"/>
      <c r="N95" s="42"/>
      <c r="O95" s="42" t="s">
        <v>1</v>
      </c>
      <c r="P95" s="42" t="s">
        <v>206</v>
      </c>
      <c r="Q95" s="67" t="s">
        <v>1</v>
      </c>
      <c r="R95" s="11"/>
      <c r="S95" s="14" t="s">
        <v>10</v>
      </c>
      <c r="T95" s="73"/>
      <c r="U95" s="73"/>
      <c r="V95" s="73" t="s">
        <v>1</v>
      </c>
      <c r="W95" s="73"/>
      <c r="X95" s="73" t="s">
        <v>1</v>
      </c>
      <c r="Y95" s="73" t="s">
        <v>1</v>
      </c>
      <c r="Z95" s="5" t="s">
        <v>1</v>
      </c>
      <c r="AA95" s="11"/>
      <c r="AB95" s="14" t="s">
        <v>10</v>
      </c>
      <c r="AC95" s="73" t="s">
        <v>14</v>
      </c>
      <c r="AD95" s="73" t="s">
        <v>14</v>
      </c>
      <c r="AE95" s="73"/>
      <c r="AF95" s="73"/>
      <c r="AG95" s="73" t="s">
        <v>1</v>
      </c>
      <c r="AH95" s="73" t="s">
        <v>1</v>
      </c>
      <c r="AI95" s="23" t="s">
        <v>14</v>
      </c>
      <c r="AJ95" s="11"/>
      <c r="AK95" s="14" t="s">
        <v>10</v>
      </c>
      <c r="AL95" s="73"/>
      <c r="AM95" s="73" t="s">
        <v>1</v>
      </c>
      <c r="AN95" s="73" t="s">
        <v>1</v>
      </c>
      <c r="AO95" s="73" t="s">
        <v>14</v>
      </c>
      <c r="AP95" s="73"/>
      <c r="AQ95" s="73"/>
      <c r="AR95" s="5" t="s">
        <v>1</v>
      </c>
    </row>
    <row r="96" spans="10:44" x14ac:dyDescent="0.3">
      <c r="J96" s="14" t="s">
        <v>16</v>
      </c>
      <c r="K96" s="42" t="s">
        <v>205</v>
      </c>
      <c r="L96" s="42"/>
      <c r="M96" s="42"/>
      <c r="N96" s="42" t="s">
        <v>1</v>
      </c>
      <c r="O96" s="42" t="s">
        <v>1</v>
      </c>
      <c r="P96" s="42" t="s">
        <v>1</v>
      </c>
      <c r="Q96" s="67" t="s">
        <v>14</v>
      </c>
      <c r="R96" s="11"/>
      <c r="S96" s="14" t="s">
        <v>16</v>
      </c>
      <c r="T96" s="73" t="s">
        <v>14</v>
      </c>
      <c r="U96" s="73"/>
      <c r="V96" s="73"/>
      <c r="W96" s="73" t="s">
        <v>1</v>
      </c>
      <c r="X96" s="73"/>
      <c r="Y96" s="73" t="s">
        <v>1</v>
      </c>
      <c r="Z96" s="5" t="s">
        <v>1</v>
      </c>
      <c r="AA96" s="11"/>
      <c r="AB96" s="14" t="s">
        <v>16</v>
      </c>
      <c r="AC96" s="24" t="s">
        <v>14</v>
      </c>
      <c r="AD96" s="73"/>
      <c r="AE96" s="73"/>
      <c r="AF96" s="73" t="s">
        <v>1</v>
      </c>
      <c r="AG96" s="73" t="s">
        <v>1</v>
      </c>
      <c r="AH96" s="73" t="s">
        <v>14</v>
      </c>
      <c r="AI96" s="5" t="s">
        <v>14</v>
      </c>
      <c r="AJ96" s="11"/>
      <c r="AK96" s="14" t="s">
        <v>16</v>
      </c>
      <c r="AL96" s="73" t="s">
        <v>1</v>
      </c>
      <c r="AM96" s="73" t="s">
        <v>14</v>
      </c>
      <c r="AN96" s="73"/>
      <c r="AO96" s="73"/>
      <c r="AP96" s="73" t="s">
        <v>1</v>
      </c>
      <c r="AQ96" s="73" t="s">
        <v>1</v>
      </c>
      <c r="AR96" s="5" t="s">
        <v>14</v>
      </c>
    </row>
    <row r="97" spans="10:44" x14ac:dyDescent="0.3">
      <c r="J97" s="14" t="s">
        <v>20</v>
      </c>
      <c r="K97" s="42"/>
      <c r="L97" s="42"/>
      <c r="M97" s="42" t="s">
        <v>1</v>
      </c>
      <c r="N97" s="42" t="s">
        <v>1</v>
      </c>
      <c r="O97" s="42" t="s">
        <v>1</v>
      </c>
      <c r="P97" s="42" t="s">
        <v>14</v>
      </c>
      <c r="Q97" s="67"/>
      <c r="R97" s="11"/>
      <c r="S97" s="14" t="s">
        <v>20</v>
      </c>
      <c r="T97" s="73" t="s">
        <v>1</v>
      </c>
      <c r="U97" s="73" t="s">
        <v>14</v>
      </c>
      <c r="V97" s="73"/>
      <c r="W97" s="73"/>
      <c r="X97" s="73" t="s">
        <v>1</v>
      </c>
      <c r="Y97" s="73"/>
      <c r="Z97" s="5" t="s">
        <v>1</v>
      </c>
      <c r="AA97" s="11"/>
      <c r="AB97" s="14" t="s">
        <v>20</v>
      </c>
      <c r="AC97" s="25"/>
      <c r="AD97" s="73"/>
      <c r="AE97" s="73" t="s">
        <v>1</v>
      </c>
      <c r="AF97" s="73" t="s">
        <v>1</v>
      </c>
      <c r="AG97" s="73" t="s">
        <v>14</v>
      </c>
      <c r="AH97" s="73" t="s">
        <v>14</v>
      </c>
      <c r="AI97" s="5"/>
      <c r="AJ97" s="11"/>
      <c r="AK97" s="14" t="s">
        <v>20</v>
      </c>
      <c r="AL97" s="73"/>
      <c r="AM97" s="73"/>
      <c r="AN97" s="73" t="s">
        <v>1</v>
      </c>
      <c r="AO97" s="73" t="s">
        <v>1</v>
      </c>
      <c r="AP97" s="73" t="s">
        <v>14</v>
      </c>
      <c r="AQ97" s="73"/>
      <c r="AR97" s="5"/>
    </row>
    <row r="98" spans="10:44" x14ac:dyDescent="0.3">
      <c r="J98" s="14" t="s">
        <v>23</v>
      </c>
      <c r="K98" s="42"/>
      <c r="L98" s="42" t="s">
        <v>1</v>
      </c>
      <c r="M98" s="42" t="s">
        <v>1</v>
      </c>
      <c r="N98" s="42" t="s">
        <v>1</v>
      </c>
      <c r="O98" s="42" t="s">
        <v>14</v>
      </c>
      <c r="P98" s="42"/>
      <c r="Q98" s="175"/>
      <c r="R98" s="11"/>
      <c r="S98" s="14" t="s">
        <v>23</v>
      </c>
      <c r="T98" s="73" t="s">
        <v>1</v>
      </c>
      <c r="U98" s="73" t="s">
        <v>1</v>
      </c>
      <c r="V98" s="73" t="s">
        <v>14</v>
      </c>
      <c r="W98" s="73"/>
      <c r="X98" s="73"/>
      <c r="Y98" s="73" t="s">
        <v>1</v>
      </c>
      <c r="Z98" s="173"/>
      <c r="AA98" s="11"/>
      <c r="AB98" s="14" t="s">
        <v>23</v>
      </c>
      <c r="AC98" s="24"/>
      <c r="AD98" s="73" t="s">
        <v>1</v>
      </c>
      <c r="AE98" s="73" t="s">
        <v>1</v>
      </c>
      <c r="AF98" s="73" t="s">
        <v>14</v>
      </c>
      <c r="AG98" s="73" t="s">
        <v>14</v>
      </c>
      <c r="AH98" s="73"/>
      <c r="AI98" s="5"/>
      <c r="AJ98" s="11"/>
      <c r="AK98" s="14" t="s">
        <v>23</v>
      </c>
      <c r="AL98" s="73" t="s">
        <v>1</v>
      </c>
      <c r="AM98" s="73" t="s">
        <v>1</v>
      </c>
      <c r="AN98" s="73" t="s">
        <v>14</v>
      </c>
      <c r="AO98" s="73"/>
      <c r="AP98" s="73"/>
      <c r="AQ98" s="73" t="s">
        <v>1</v>
      </c>
      <c r="AR98" s="5" t="s">
        <v>1</v>
      </c>
    </row>
    <row r="99" spans="10:44" x14ac:dyDescent="0.3">
      <c r="J99" s="14" t="s">
        <v>21</v>
      </c>
      <c r="K99" s="73" t="s">
        <v>1</v>
      </c>
      <c r="L99" s="73" t="s">
        <v>1</v>
      </c>
      <c r="M99" s="73" t="s">
        <v>1</v>
      </c>
      <c r="N99" s="73" t="s">
        <v>1</v>
      </c>
      <c r="O99" s="73" t="s">
        <v>1</v>
      </c>
      <c r="P99" s="73"/>
      <c r="Q99" s="5"/>
      <c r="R99" s="11"/>
      <c r="S99" s="14" t="s">
        <v>21</v>
      </c>
      <c r="T99" s="73" t="s">
        <v>1</v>
      </c>
      <c r="U99" s="73" t="s">
        <v>1</v>
      </c>
      <c r="V99" s="73" t="s">
        <v>1</v>
      </c>
      <c r="W99" s="73" t="s">
        <v>14</v>
      </c>
      <c r="X99" s="73"/>
      <c r="Y99" s="73"/>
      <c r="Z99" s="5" t="s">
        <v>1</v>
      </c>
      <c r="AA99" s="11"/>
      <c r="AB99" s="14" t="s">
        <v>21</v>
      </c>
      <c r="AC99" s="73" t="s">
        <v>1</v>
      </c>
      <c r="AD99" s="73" t="s">
        <v>1</v>
      </c>
      <c r="AE99" s="73" t="s">
        <v>1</v>
      </c>
      <c r="AF99" s="73" t="s">
        <v>1</v>
      </c>
      <c r="AG99" s="73" t="s">
        <v>1</v>
      </c>
      <c r="AH99" s="73"/>
      <c r="AI99" s="23"/>
      <c r="AJ99" s="11"/>
      <c r="AK99" s="14" t="s">
        <v>21</v>
      </c>
      <c r="AL99" s="73" t="s">
        <v>14</v>
      </c>
      <c r="AM99" s="73"/>
      <c r="AN99" s="73"/>
      <c r="AO99" s="73" t="s">
        <v>1</v>
      </c>
      <c r="AP99" s="73" t="s">
        <v>1</v>
      </c>
      <c r="AQ99" s="73" t="s">
        <v>14</v>
      </c>
      <c r="AR99" s="5"/>
    </row>
    <row r="100" spans="10:44" x14ac:dyDescent="0.3">
      <c r="J100" s="14" t="s">
        <v>97</v>
      </c>
      <c r="K100" s="73" t="s">
        <v>1</v>
      </c>
      <c r="L100" s="73" t="s">
        <v>1</v>
      </c>
      <c r="M100" s="73" t="s">
        <v>1</v>
      </c>
      <c r="N100" s="73" t="s">
        <v>1</v>
      </c>
      <c r="O100" s="73" t="s">
        <v>1</v>
      </c>
      <c r="P100" s="73"/>
      <c r="Q100" s="5"/>
      <c r="R100" s="11"/>
      <c r="S100" s="14" t="s">
        <v>97</v>
      </c>
      <c r="T100" s="73"/>
      <c r="U100" s="73" t="s">
        <v>1</v>
      </c>
      <c r="V100" s="73" t="s">
        <v>1</v>
      </c>
      <c r="W100" s="73" t="s">
        <v>1</v>
      </c>
      <c r="X100" s="73" t="s">
        <v>14</v>
      </c>
      <c r="Y100" s="73"/>
      <c r="Z100" s="5"/>
      <c r="AA100" s="11"/>
      <c r="AB100" s="14" t="s">
        <v>97</v>
      </c>
      <c r="AC100" s="73" t="s">
        <v>1</v>
      </c>
      <c r="AD100" s="73" t="s">
        <v>1</v>
      </c>
      <c r="AE100" s="73" t="s">
        <v>1</v>
      </c>
      <c r="AF100" s="73" t="s">
        <v>1</v>
      </c>
      <c r="AG100" s="73" t="s">
        <v>1</v>
      </c>
      <c r="AH100" s="73"/>
      <c r="AI100" s="23"/>
      <c r="AJ100" s="11"/>
      <c r="AK100" s="14" t="s">
        <v>97</v>
      </c>
      <c r="AL100" s="73"/>
      <c r="AM100" s="73" t="s">
        <v>1</v>
      </c>
      <c r="AN100" s="73" t="s">
        <v>1</v>
      </c>
      <c r="AO100" s="73" t="s">
        <v>14</v>
      </c>
      <c r="AP100" s="73"/>
      <c r="AQ100" s="73"/>
      <c r="AR100" s="5" t="s">
        <v>1</v>
      </c>
    </row>
    <row r="101" spans="10:44" x14ac:dyDescent="0.3">
      <c r="J101" s="14" t="s">
        <v>98</v>
      </c>
      <c r="K101" s="73" t="s">
        <v>1</v>
      </c>
      <c r="L101" s="73" t="s">
        <v>1</v>
      </c>
      <c r="M101" s="73" t="s">
        <v>1</v>
      </c>
      <c r="N101" s="73" t="s">
        <v>1</v>
      </c>
      <c r="O101" s="73" t="s">
        <v>1</v>
      </c>
      <c r="P101" s="73"/>
      <c r="Q101" s="5"/>
      <c r="R101" s="11"/>
      <c r="S101" s="14" t="s">
        <v>98</v>
      </c>
      <c r="T101" s="73" t="s">
        <v>1</v>
      </c>
      <c r="U101" s="73" t="s">
        <v>1</v>
      </c>
      <c r="V101" s="73" t="s">
        <v>1</v>
      </c>
      <c r="W101" s="73" t="s">
        <v>1</v>
      </c>
      <c r="X101" s="73" t="s">
        <v>1</v>
      </c>
      <c r="Y101" s="73"/>
      <c r="Z101" s="5"/>
      <c r="AA101" s="11"/>
      <c r="AB101" s="14" t="s">
        <v>98</v>
      </c>
      <c r="AC101" s="73" t="s">
        <v>1</v>
      </c>
      <c r="AD101" s="73" t="s">
        <v>1</v>
      </c>
      <c r="AE101" s="73" t="s">
        <v>1</v>
      </c>
      <c r="AF101" s="73" t="s">
        <v>1</v>
      </c>
      <c r="AG101" s="73" t="s">
        <v>1</v>
      </c>
      <c r="AH101" s="73"/>
      <c r="AI101" s="23"/>
      <c r="AJ101" s="11"/>
      <c r="AK101" s="14" t="s">
        <v>98</v>
      </c>
      <c r="AL101" s="73" t="s">
        <v>1</v>
      </c>
      <c r="AM101" s="73" t="s">
        <v>14</v>
      </c>
      <c r="AN101" s="73"/>
      <c r="AO101" s="73"/>
      <c r="AP101" s="73" t="s">
        <v>1</v>
      </c>
      <c r="AQ101" s="73" t="s">
        <v>1</v>
      </c>
      <c r="AR101" s="5" t="s">
        <v>14</v>
      </c>
    </row>
    <row r="102" spans="10:44" x14ac:dyDescent="0.3">
      <c r="J102" s="14" t="s">
        <v>53</v>
      </c>
      <c r="K102" s="73" t="s">
        <v>1</v>
      </c>
      <c r="L102" s="73" t="s">
        <v>1</v>
      </c>
      <c r="M102" s="73" t="s">
        <v>1</v>
      </c>
      <c r="N102" s="73" t="s">
        <v>1</v>
      </c>
      <c r="O102" s="73" t="s">
        <v>1</v>
      </c>
      <c r="P102" s="73"/>
      <c r="Q102" s="5"/>
      <c r="R102" s="11"/>
      <c r="S102" s="14" t="s">
        <v>53</v>
      </c>
      <c r="T102" s="73" t="s">
        <v>1</v>
      </c>
      <c r="U102" s="73" t="s">
        <v>1</v>
      </c>
      <c r="V102" s="73" t="s">
        <v>1</v>
      </c>
      <c r="W102" s="73" t="s">
        <v>1</v>
      </c>
      <c r="X102" s="73" t="s">
        <v>1</v>
      </c>
      <c r="Y102" s="73"/>
      <c r="Z102" s="5"/>
      <c r="AA102" s="11"/>
      <c r="AB102" s="14" t="s">
        <v>53</v>
      </c>
      <c r="AC102" s="73" t="s">
        <v>1</v>
      </c>
      <c r="AD102" s="73" t="s">
        <v>1</v>
      </c>
      <c r="AE102" s="73" t="s">
        <v>1</v>
      </c>
      <c r="AF102" s="73" t="s">
        <v>1</v>
      </c>
      <c r="AG102" s="73" t="s">
        <v>1</v>
      </c>
      <c r="AH102" s="73"/>
      <c r="AI102" s="23"/>
      <c r="AJ102" s="11"/>
      <c r="AK102" s="14" t="s">
        <v>53</v>
      </c>
      <c r="AL102" s="73"/>
      <c r="AM102" s="73"/>
      <c r="AN102" s="73" t="s">
        <v>1</v>
      </c>
      <c r="AO102" s="73" t="s">
        <v>1</v>
      </c>
      <c r="AP102" s="73" t="s">
        <v>14</v>
      </c>
      <c r="AQ102" s="73"/>
      <c r="AR102" s="5"/>
    </row>
    <row r="103" spans="10:44" x14ac:dyDescent="0.3">
      <c r="J103" s="14" t="s">
        <v>54</v>
      </c>
      <c r="K103" s="73" t="s">
        <v>1</v>
      </c>
      <c r="L103" s="73" t="s">
        <v>1</v>
      </c>
      <c r="M103" s="73" t="s">
        <v>1</v>
      </c>
      <c r="N103" s="73" t="s">
        <v>1</v>
      </c>
      <c r="O103" s="73" t="s">
        <v>1</v>
      </c>
      <c r="P103" s="73"/>
      <c r="Q103" s="5"/>
      <c r="R103" s="11"/>
      <c r="S103" s="14" t="s">
        <v>54</v>
      </c>
      <c r="T103" s="73" t="s">
        <v>1</v>
      </c>
      <c r="U103" s="73" t="s">
        <v>1</v>
      </c>
      <c r="V103" s="73" t="s">
        <v>1</v>
      </c>
      <c r="W103" s="73" t="s">
        <v>1</v>
      </c>
      <c r="X103" s="73" t="s">
        <v>1</v>
      </c>
      <c r="Y103" s="73"/>
      <c r="Z103" s="5"/>
      <c r="AA103" s="11"/>
      <c r="AB103" s="14" t="s">
        <v>54</v>
      </c>
      <c r="AC103" s="73" t="s">
        <v>1</v>
      </c>
      <c r="AD103" s="73" t="s">
        <v>1</v>
      </c>
      <c r="AE103" s="73" t="s">
        <v>1</v>
      </c>
      <c r="AF103" s="73" t="s">
        <v>1</v>
      </c>
      <c r="AG103" s="73" t="s">
        <v>1</v>
      </c>
      <c r="AH103" s="73"/>
      <c r="AI103" s="23"/>
      <c r="AJ103" s="11"/>
      <c r="AK103" s="14" t="s">
        <v>54</v>
      </c>
      <c r="AL103" s="73" t="s">
        <v>1</v>
      </c>
      <c r="AM103" s="73" t="s">
        <v>1</v>
      </c>
      <c r="AN103" s="73" t="s">
        <v>1</v>
      </c>
      <c r="AO103" s="73" t="s">
        <v>1</v>
      </c>
      <c r="AP103" s="73" t="s">
        <v>1</v>
      </c>
      <c r="AQ103" s="73"/>
      <c r="AR103" s="5"/>
    </row>
    <row r="104" spans="10:44" x14ac:dyDescent="0.3">
      <c r="J104" s="151" t="s">
        <v>187</v>
      </c>
      <c r="K104" s="13" t="s">
        <v>188</v>
      </c>
      <c r="L104" s="13" t="s">
        <v>188</v>
      </c>
      <c r="M104" s="13" t="s">
        <v>188</v>
      </c>
      <c r="N104" s="13" t="s">
        <v>188</v>
      </c>
      <c r="O104" s="13" t="s">
        <v>188</v>
      </c>
      <c r="P104" s="111" t="s">
        <v>244</v>
      </c>
      <c r="Q104" s="112" t="s">
        <v>244</v>
      </c>
      <c r="R104" s="11"/>
      <c r="S104" s="151" t="s">
        <v>187</v>
      </c>
      <c r="T104" s="86" t="s">
        <v>251</v>
      </c>
      <c r="U104" s="86" t="s">
        <v>251</v>
      </c>
      <c r="V104" s="86" t="s">
        <v>251</v>
      </c>
      <c r="W104" s="86" t="s">
        <v>251</v>
      </c>
      <c r="X104" s="86" t="s">
        <v>251</v>
      </c>
      <c r="Y104" s="164" t="s">
        <v>245</v>
      </c>
      <c r="Z104" s="161" t="s">
        <v>245</v>
      </c>
      <c r="AA104" s="11"/>
      <c r="AB104" s="151" t="s">
        <v>187</v>
      </c>
      <c r="AC104" s="13" t="s">
        <v>189</v>
      </c>
      <c r="AD104" s="13" t="s">
        <v>189</v>
      </c>
      <c r="AE104" s="13" t="s">
        <v>189</v>
      </c>
      <c r="AF104" s="13" t="s">
        <v>189</v>
      </c>
      <c r="AG104" s="13" t="s">
        <v>189</v>
      </c>
      <c r="AH104" s="111" t="s">
        <v>42</v>
      </c>
      <c r="AI104" s="112" t="s">
        <v>42</v>
      </c>
      <c r="AJ104" s="11"/>
      <c r="AK104" s="151" t="s">
        <v>187</v>
      </c>
      <c r="AL104" s="13" t="s">
        <v>250</v>
      </c>
      <c r="AM104" s="13" t="s">
        <v>250</v>
      </c>
      <c r="AN104" s="13" t="s">
        <v>250</v>
      </c>
      <c r="AO104" s="13" t="s">
        <v>250</v>
      </c>
      <c r="AP104" s="13" t="s">
        <v>250</v>
      </c>
      <c r="AQ104" s="111" t="s">
        <v>248</v>
      </c>
      <c r="AR104" s="112" t="s">
        <v>248</v>
      </c>
    </row>
    <row r="105" spans="10:44" x14ac:dyDescent="0.3">
      <c r="J105" s="163" t="s">
        <v>223</v>
      </c>
      <c r="S105" s="163" t="s">
        <v>224</v>
      </c>
      <c r="AB105" s="163" t="s">
        <v>225</v>
      </c>
    </row>
    <row r="106" spans="10:44" x14ac:dyDescent="0.3">
      <c r="J106" s="404" t="s">
        <v>333</v>
      </c>
      <c r="S106" s="404" t="s">
        <v>333</v>
      </c>
      <c r="AB106" s="404" t="s">
        <v>333</v>
      </c>
    </row>
    <row r="108" spans="10:44" x14ac:dyDescent="0.3">
      <c r="J108" s="22" t="s">
        <v>160</v>
      </c>
      <c r="K108" s="21"/>
      <c r="L108" s="20"/>
      <c r="M108" s="17"/>
      <c r="N108" s="19"/>
      <c r="O108" s="17"/>
      <c r="P108" s="18"/>
      <c r="Q108" s="17"/>
      <c r="R108" s="11"/>
      <c r="S108" s="22" t="s">
        <v>160</v>
      </c>
      <c r="T108" s="21"/>
      <c r="U108" s="20"/>
      <c r="V108" s="17"/>
      <c r="W108" s="19"/>
      <c r="X108" s="17"/>
      <c r="Y108" s="18"/>
      <c r="Z108" s="17"/>
      <c r="AA108" s="11"/>
      <c r="AB108" s="22" t="s">
        <v>160</v>
      </c>
      <c r="AC108" s="109" t="s">
        <v>91</v>
      </c>
      <c r="AD108" s="20"/>
      <c r="AE108" s="17"/>
      <c r="AF108" s="19"/>
      <c r="AG108" s="17"/>
      <c r="AH108" s="18"/>
      <c r="AI108" s="17"/>
      <c r="AJ108" s="11"/>
      <c r="AK108" s="22" t="s">
        <v>160</v>
      </c>
      <c r="AL108" s="109" t="s">
        <v>91</v>
      </c>
      <c r="AM108" s="110" t="s">
        <v>243</v>
      </c>
      <c r="AN108" s="17"/>
      <c r="AO108" s="19"/>
      <c r="AP108" s="17"/>
      <c r="AQ108" s="18"/>
      <c r="AR108" s="17"/>
    </row>
    <row r="109" spans="10:44" x14ac:dyDescent="0.3">
      <c r="J109" s="153" t="s">
        <v>32</v>
      </c>
      <c r="K109" s="74" t="s">
        <v>7</v>
      </c>
      <c r="L109" s="74" t="s">
        <v>6</v>
      </c>
      <c r="M109" s="74" t="s">
        <v>5</v>
      </c>
      <c r="N109" s="74" t="s">
        <v>4</v>
      </c>
      <c r="O109" s="74" t="s">
        <v>3</v>
      </c>
      <c r="P109" s="178" t="s">
        <v>2</v>
      </c>
      <c r="Q109" s="174" t="s">
        <v>8</v>
      </c>
      <c r="R109" s="11"/>
      <c r="S109" s="153" t="s">
        <v>32</v>
      </c>
      <c r="T109" s="15" t="s">
        <v>7</v>
      </c>
      <c r="U109" s="15" t="s">
        <v>6</v>
      </c>
      <c r="V109" s="15" t="s">
        <v>5</v>
      </c>
      <c r="W109" s="15" t="s">
        <v>4</v>
      </c>
      <c r="X109" s="15" t="s">
        <v>3</v>
      </c>
      <c r="Y109" s="179" t="s">
        <v>2</v>
      </c>
      <c r="Z109" s="180" t="s">
        <v>8</v>
      </c>
      <c r="AA109" s="11"/>
      <c r="AB109" s="153" t="s">
        <v>32</v>
      </c>
      <c r="AC109" s="169" t="s">
        <v>7</v>
      </c>
      <c r="AD109" s="66" t="s">
        <v>6</v>
      </c>
      <c r="AE109" s="66" t="s">
        <v>5</v>
      </c>
      <c r="AF109" s="66" t="s">
        <v>4</v>
      </c>
      <c r="AG109" s="66" t="s">
        <v>3</v>
      </c>
      <c r="AH109" s="170" t="s">
        <v>2</v>
      </c>
      <c r="AI109" s="171" t="s">
        <v>204</v>
      </c>
      <c r="AJ109" s="11"/>
      <c r="AK109" s="16" t="s">
        <v>32</v>
      </c>
      <c r="AL109" s="169" t="s">
        <v>7</v>
      </c>
      <c r="AM109" s="66" t="s">
        <v>6</v>
      </c>
      <c r="AN109" s="66" t="s">
        <v>5</v>
      </c>
      <c r="AO109" s="66" t="s">
        <v>4</v>
      </c>
      <c r="AP109" s="66" t="s">
        <v>3</v>
      </c>
      <c r="AQ109" s="170" t="s">
        <v>2</v>
      </c>
      <c r="AR109" s="171" t="s">
        <v>204</v>
      </c>
    </row>
    <row r="110" spans="10:44" x14ac:dyDescent="0.3">
      <c r="J110" s="14" t="s">
        <v>12</v>
      </c>
      <c r="K110" s="42" t="s">
        <v>1</v>
      </c>
      <c r="L110" s="42" t="s">
        <v>1</v>
      </c>
      <c r="M110" s="42" t="s">
        <v>1</v>
      </c>
      <c r="N110" s="42" t="s">
        <v>14</v>
      </c>
      <c r="O110" s="42"/>
      <c r="P110" s="42"/>
      <c r="Q110" s="175" t="s">
        <v>1</v>
      </c>
      <c r="R110" s="11"/>
      <c r="S110" s="14" t="s">
        <v>12</v>
      </c>
      <c r="T110" s="73" t="s">
        <v>1</v>
      </c>
      <c r="U110" s="73"/>
      <c r="V110" s="73" t="s">
        <v>1</v>
      </c>
      <c r="W110" s="73" t="s">
        <v>1</v>
      </c>
      <c r="X110" s="73" t="s">
        <v>1</v>
      </c>
      <c r="Y110" s="73" t="s">
        <v>14</v>
      </c>
      <c r="Z110" s="5"/>
      <c r="AA110" s="11"/>
      <c r="AB110" s="14" t="s">
        <v>12</v>
      </c>
      <c r="AC110" s="73" t="s">
        <v>1</v>
      </c>
      <c r="AD110" s="73" t="s">
        <v>1</v>
      </c>
      <c r="AE110" s="73" t="s">
        <v>14</v>
      </c>
      <c r="AF110" s="73" t="s">
        <v>14</v>
      </c>
      <c r="AG110" s="73"/>
      <c r="AH110" s="73"/>
      <c r="AI110" s="5" t="s">
        <v>1</v>
      </c>
      <c r="AJ110" s="11"/>
      <c r="AK110" s="14" t="s">
        <v>12</v>
      </c>
      <c r="AL110" s="73" t="s">
        <v>14</v>
      </c>
      <c r="AM110" s="73"/>
      <c r="AN110" s="73"/>
      <c r="AO110" s="73" t="s">
        <v>1</v>
      </c>
      <c r="AP110" s="73" t="s">
        <v>1</v>
      </c>
      <c r="AQ110" s="73" t="s">
        <v>1</v>
      </c>
      <c r="AR110" s="5" t="s">
        <v>14</v>
      </c>
    </row>
    <row r="111" spans="10:44" x14ac:dyDescent="0.3">
      <c r="J111" s="14" t="s">
        <v>11</v>
      </c>
      <c r="K111" s="42" t="s">
        <v>208</v>
      </c>
      <c r="L111" s="42" t="s">
        <v>1</v>
      </c>
      <c r="M111" s="42" t="s">
        <v>205</v>
      </c>
      <c r="N111" s="42"/>
      <c r="O111" s="42"/>
      <c r="P111" s="42" t="s">
        <v>1</v>
      </c>
      <c r="Q111" s="67" t="s">
        <v>206</v>
      </c>
      <c r="R111" s="11"/>
      <c r="S111" s="14" t="s">
        <v>11</v>
      </c>
      <c r="T111" s="73"/>
      <c r="U111" s="73" t="s">
        <v>1</v>
      </c>
      <c r="V111" s="73"/>
      <c r="W111" s="73" t="s">
        <v>1</v>
      </c>
      <c r="X111" s="73" t="s">
        <v>1</v>
      </c>
      <c r="Y111" s="73" t="s">
        <v>1</v>
      </c>
      <c r="Z111" s="5" t="s">
        <v>14</v>
      </c>
      <c r="AA111" s="11"/>
      <c r="AB111" s="14" t="s">
        <v>11</v>
      </c>
      <c r="AC111" s="73" t="s">
        <v>1</v>
      </c>
      <c r="AD111" s="73" t="s">
        <v>14</v>
      </c>
      <c r="AE111" s="73" t="s">
        <v>14</v>
      </c>
      <c r="AF111" s="73"/>
      <c r="AG111" s="73"/>
      <c r="AH111" s="73" t="s">
        <v>1</v>
      </c>
      <c r="AI111" s="5" t="s">
        <v>1</v>
      </c>
      <c r="AJ111" s="11"/>
      <c r="AK111" s="14" t="s">
        <v>11</v>
      </c>
      <c r="AL111" s="73"/>
      <c r="AM111" s="73"/>
      <c r="AN111" s="73" t="s">
        <v>1</v>
      </c>
      <c r="AO111" s="73" t="s">
        <v>1</v>
      </c>
      <c r="AP111" s="73" t="s">
        <v>1</v>
      </c>
      <c r="AQ111" s="73" t="s">
        <v>14</v>
      </c>
      <c r="AR111" s="5"/>
    </row>
    <row r="112" spans="10:44" x14ac:dyDescent="0.3">
      <c r="J112" s="14" t="s">
        <v>10</v>
      </c>
      <c r="K112" s="42" t="s">
        <v>1</v>
      </c>
      <c r="L112" s="42" t="s">
        <v>205</v>
      </c>
      <c r="M112" s="42"/>
      <c r="N112" s="42"/>
      <c r="O112" s="42" t="s">
        <v>1</v>
      </c>
      <c r="P112" s="42" t="s">
        <v>206</v>
      </c>
      <c r="Q112" s="67" t="s">
        <v>1</v>
      </c>
      <c r="R112" s="11"/>
      <c r="S112" s="14" t="s">
        <v>10</v>
      </c>
      <c r="T112" s="73"/>
      <c r="U112" s="73"/>
      <c r="V112" s="73" t="s">
        <v>1</v>
      </c>
      <c r="W112" s="73"/>
      <c r="X112" s="73" t="s">
        <v>1</v>
      </c>
      <c r="Y112" s="73" t="s">
        <v>1</v>
      </c>
      <c r="Z112" s="5" t="s">
        <v>1</v>
      </c>
      <c r="AA112" s="11"/>
      <c r="AB112" s="14" t="s">
        <v>10</v>
      </c>
      <c r="AC112" s="73" t="s">
        <v>14</v>
      </c>
      <c r="AD112" s="73" t="s">
        <v>14</v>
      </c>
      <c r="AE112" s="73"/>
      <c r="AF112" s="73"/>
      <c r="AG112" s="73" t="s">
        <v>1</v>
      </c>
      <c r="AH112" s="73" t="s">
        <v>1</v>
      </c>
      <c r="AI112" s="23" t="s">
        <v>14</v>
      </c>
      <c r="AJ112" s="11"/>
      <c r="AK112" s="14" t="s">
        <v>10</v>
      </c>
      <c r="AL112" s="73"/>
      <c r="AM112" s="73" t="s">
        <v>1</v>
      </c>
      <c r="AN112" s="73" t="s">
        <v>1</v>
      </c>
      <c r="AO112" s="73" t="s">
        <v>1</v>
      </c>
      <c r="AP112" s="73" t="s">
        <v>14</v>
      </c>
      <c r="AQ112" s="73"/>
      <c r="AR112" s="5"/>
    </row>
    <row r="113" spans="10:44" x14ac:dyDescent="0.3">
      <c r="J113" s="14" t="s">
        <v>16</v>
      </c>
      <c r="K113" s="42" t="s">
        <v>205</v>
      </c>
      <c r="L113" s="42"/>
      <c r="M113" s="42"/>
      <c r="N113" s="42" t="s">
        <v>1</v>
      </c>
      <c r="O113" s="42" t="s">
        <v>1</v>
      </c>
      <c r="P113" s="42" t="s">
        <v>1</v>
      </c>
      <c r="Q113" s="67" t="s">
        <v>14</v>
      </c>
      <c r="R113" s="11"/>
      <c r="S113" s="14" t="s">
        <v>16</v>
      </c>
      <c r="T113" s="73" t="s">
        <v>14</v>
      </c>
      <c r="U113" s="73"/>
      <c r="V113" s="73"/>
      <c r="W113" s="73" t="s">
        <v>1</v>
      </c>
      <c r="X113" s="73"/>
      <c r="Y113" s="73" t="s">
        <v>1</v>
      </c>
      <c r="Z113" s="5" t="s">
        <v>1</v>
      </c>
      <c r="AA113" s="11"/>
      <c r="AB113" s="14" t="s">
        <v>16</v>
      </c>
      <c r="AC113" s="24" t="s">
        <v>14</v>
      </c>
      <c r="AD113" s="73"/>
      <c r="AE113" s="73"/>
      <c r="AF113" s="73" t="s">
        <v>1</v>
      </c>
      <c r="AG113" s="73" t="s">
        <v>1</v>
      </c>
      <c r="AH113" s="73" t="s">
        <v>14</v>
      </c>
      <c r="AI113" s="5" t="s">
        <v>14</v>
      </c>
      <c r="AJ113" s="11"/>
      <c r="AK113" s="14" t="s">
        <v>16</v>
      </c>
      <c r="AL113" s="73" t="s">
        <v>1</v>
      </c>
      <c r="AM113" s="73" t="s">
        <v>1</v>
      </c>
      <c r="AN113" s="73" t="s">
        <v>1</v>
      </c>
      <c r="AO113" s="73" t="s">
        <v>14</v>
      </c>
      <c r="AP113" s="73"/>
      <c r="AQ113" s="73"/>
      <c r="AR113" s="5" t="s">
        <v>1</v>
      </c>
    </row>
    <row r="114" spans="10:44" x14ac:dyDescent="0.3">
      <c r="J114" s="14" t="s">
        <v>20</v>
      </c>
      <c r="K114" s="42"/>
      <c r="L114" s="42"/>
      <c r="M114" s="42" t="s">
        <v>1</v>
      </c>
      <c r="N114" s="42" t="s">
        <v>1</v>
      </c>
      <c r="O114" s="42" t="s">
        <v>1</v>
      </c>
      <c r="P114" s="42" t="s">
        <v>14</v>
      </c>
      <c r="Q114" s="67"/>
      <c r="R114" s="11"/>
      <c r="S114" s="14" t="s">
        <v>20</v>
      </c>
      <c r="T114" s="73" t="s">
        <v>1</v>
      </c>
      <c r="U114" s="73" t="s">
        <v>14</v>
      </c>
      <c r="V114" s="73"/>
      <c r="W114" s="73"/>
      <c r="X114" s="73" t="s">
        <v>1</v>
      </c>
      <c r="Y114" s="73"/>
      <c r="Z114" s="5" t="s">
        <v>1</v>
      </c>
      <c r="AA114" s="11"/>
      <c r="AB114" s="14" t="s">
        <v>20</v>
      </c>
      <c r="AC114" s="25"/>
      <c r="AD114" s="73"/>
      <c r="AE114" s="73" t="s">
        <v>1</v>
      </c>
      <c r="AF114" s="73" t="s">
        <v>1</v>
      </c>
      <c r="AG114" s="73" t="s">
        <v>14</v>
      </c>
      <c r="AH114" s="73" t="s">
        <v>14</v>
      </c>
      <c r="AI114" s="5"/>
      <c r="AJ114" s="11"/>
      <c r="AK114" s="14" t="s">
        <v>20</v>
      </c>
      <c r="AL114" s="73" t="s">
        <v>1</v>
      </c>
      <c r="AM114" s="73" t="s">
        <v>1</v>
      </c>
      <c r="AN114" s="73" t="s">
        <v>14</v>
      </c>
      <c r="AO114" s="73"/>
      <c r="AP114" s="73"/>
      <c r="AQ114" s="73" t="s">
        <v>1</v>
      </c>
      <c r="AR114" s="5" t="s">
        <v>1</v>
      </c>
    </row>
    <row r="115" spans="10:44" x14ac:dyDescent="0.3">
      <c r="J115" s="14" t="s">
        <v>23</v>
      </c>
      <c r="K115" s="42"/>
      <c r="L115" s="42" t="s">
        <v>1</v>
      </c>
      <c r="M115" s="42" t="s">
        <v>1</v>
      </c>
      <c r="N115" s="42" t="s">
        <v>1</v>
      </c>
      <c r="O115" s="42" t="s">
        <v>14</v>
      </c>
      <c r="P115" s="42"/>
      <c r="Q115" s="175"/>
      <c r="R115" s="11"/>
      <c r="S115" s="14" t="s">
        <v>23</v>
      </c>
      <c r="T115" s="73" t="s">
        <v>1</v>
      </c>
      <c r="U115" s="73" t="s">
        <v>1</v>
      </c>
      <c r="V115" s="73" t="s">
        <v>14</v>
      </c>
      <c r="W115" s="73"/>
      <c r="X115" s="73"/>
      <c r="Y115" s="73" t="s">
        <v>1</v>
      </c>
      <c r="Z115" s="173"/>
      <c r="AA115" s="11"/>
      <c r="AB115" s="14" t="s">
        <v>23</v>
      </c>
      <c r="AC115" s="24"/>
      <c r="AD115" s="73" t="s">
        <v>1</v>
      </c>
      <c r="AE115" s="73" t="s">
        <v>1</v>
      </c>
      <c r="AF115" s="73" t="s">
        <v>14</v>
      </c>
      <c r="AG115" s="73" t="s">
        <v>14</v>
      </c>
      <c r="AH115" s="73"/>
      <c r="AI115" s="5"/>
      <c r="AJ115" s="11"/>
      <c r="AK115" s="14" t="s">
        <v>23</v>
      </c>
      <c r="AL115" s="73" t="s">
        <v>1</v>
      </c>
      <c r="AM115" s="73" t="s">
        <v>14</v>
      </c>
      <c r="AN115" s="73"/>
      <c r="AO115" s="73"/>
      <c r="AP115" s="73" t="s">
        <v>1</v>
      </c>
      <c r="AQ115" s="73" t="s">
        <v>1</v>
      </c>
      <c r="AR115" s="5" t="s">
        <v>1</v>
      </c>
    </row>
    <row r="116" spans="10:44" x14ac:dyDescent="0.3">
      <c r="J116" s="14" t="s">
        <v>21</v>
      </c>
      <c r="K116" s="73" t="s">
        <v>1</v>
      </c>
      <c r="L116" s="73" t="s">
        <v>1</v>
      </c>
      <c r="M116" s="73" t="s">
        <v>1</v>
      </c>
      <c r="N116" s="73" t="s">
        <v>1</v>
      </c>
      <c r="O116" s="73" t="s">
        <v>1</v>
      </c>
      <c r="P116" s="73"/>
      <c r="Q116" s="5"/>
      <c r="R116" s="11"/>
      <c r="S116" s="14" t="s">
        <v>21</v>
      </c>
      <c r="T116" s="73" t="s">
        <v>1</v>
      </c>
      <c r="U116" s="73" t="s">
        <v>1</v>
      </c>
      <c r="V116" s="73" t="s">
        <v>1</v>
      </c>
      <c r="W116" s="73" t="s">
        <v>14</v>
      </c>
      <c r="X116" s="73"/>
      <c r="Y116" s="73"/>
      <c r="Z116" s="5" t="s">
        <v>1</v>
      </c>
      <c r="AA116" s="11"/>
      <c r="AB116" s="14" t="s">
        <v>21</v>
      </c>
      <c r="AC116" s="73" t="s">
        <v>1</v>
      </c>
      <c r="AD116" s="73" t="s">
        <v>1</v>
      </c>
      <c r="AE116" s="73" t="s">
        <v>1</v>
      </c>
      <c r="AF116" s="73" t="s">
        <v>1</v>
      </c>
      <c r="AG116" s="73" t="s">
        <v>1</v>
      </c>
      <c r="AH116" s="73"/>
      <c r="AI116" s="23"/>
      <c r="AJ116" s="11"/>
      <c r="AK116" s="14" t="s">
        <v>21</v>
      </c>
      <c r="AL116" s="73" t="s">
        <v>14</v>
      </c>
      <c r="AM116" s="73"/>
      <c r="AN116" s="73"/>
      <c r="AO116" s="73" t="s">
        <v>1</v>
      </c>
      <c r="AP116" s="73" t="s">
        <v>1</v>
      </c>
      <c r="AQ116" s="73" t="s">
        <v>1</v>
      </c>
      <c r="AR116" s="5" t="s">
        <v>14</v>
      </c>
    </row>
    <row r="117" spans="10:44" x14ac:dyDescent="0.3">
      <c r="J117" s="14" t="s">
        <v>97</v>
      </c>
      <c r="K117" s="73" t="s">
        <v>1</v>
      </c>
      <c r="L117" s="73" t="s">
        <v>1</v>
      </c>
      <c r="M117" s="73" t="s">
        <v>1</v>
      </c>
      <c r="N117" s="73" t="s">
        <v>1</v>
      </c>
      <c r="O117" s="73" t="s">
        <v>1</v>
      </c>
      <c r="P117" s="73"/>
      <c r="Q117" s="5"/>
      <c r="R117" s="11"/>
      <c r="S117" s="14" t="s">
        <v>97</v>
      </c>
      <c r="T117" s="73"/>
      <c r="U117" s="73" t="s">
        <v>1</v>
      </c>
      <c r="V117" s="73" t="s">
        <v>1</v>
      </c>
      <c r="W117" s="73" t="s">
        <v>1</v>
      </c>
      <c r="X117" s="73" t="s">
        <v>14</v>
      </c>
      <c r="Y117" s="73"/>
      <c r="Z117" s="5"/>
      <c r="AA117" s="11"/>
      <c r="AB117" s="14" t="s">
        <v>97</v>
      </c>
      <c r="AC117" s="73" t="s">
        <v>1</v>
      </c>
      <c r="AD117" s="73" t="s">
        <v>1</v>
      </c>
      <c r="AE117" s="73" t="s">
        <v>1</v>
      </c>
      <c r="AF117" s="73" t="s">
        <v>1</v>
      </c>
      <c r="AG117" s="73" t="s">
        <v>1</v>
      </c>
      <c r="AH117" s="73"/>
      <c r="AI117" s="23"/>
      <c r="AJ117" s="11"/>
      <c r="AK117" s="14" t="s">
        <v>97</v>
      </c>
      <c r="AL117" s="73"/>
      <c r="AM117" s="73"/>
      <c r="AN117" s="73" t="s">
        <v>1</v>
      </c>
      <c r="AO117" s="73" t="s">
        <v>1</v>
      </c>
      <c r="AP117" s="73" t="s">
        <v>1</v>
      </c>
      <c r="AQ117" s="73" t="s">
        <v>14</v>
      </c>
      <c r="AR117" s="5"/>
    </row>
    <row r="118" spans="10:44" x14ac:dyDescent="0.3">
      <c r="J118" s="14" t="s">
        <v>98</v>
      </c>
      <c r="K118" s="73" t="s">
        <v>1</v>
      </c>
      <c r="L118" s="73" t="s">
        <v>1</v>
      </c>
      <c r="M118" s="73" t="s">
        <v>1</v>
      </c>
      <c r="N118" s="73" t="s">
        <v>1</v>
      </c>
      <c r="O118" s="73" t="s">
        <v>1</v>
      </c>
      <c r="P118" s="73"/>
      <c r="Q118" s="5"/>
      <c r="R118" s="11"/>
      <c r="S118" s="14" t="s">
        <v>98</v>
      </c>
      <c r="T118" s="73" t="s">
        <v>1</v>
      </c>
      <c r="U118" s="73" t="s">
        <v>1</v>
      </c>
      <c r="V118" s="73" t="s">
        <v>1</v>
      </c>
      <c r="W118" s="73" t="s">
        <v>1</v>
      </c>
      <c r="X118" s="73" t="s">
        <v>1</v>
      </c>
      <c r="Y118" s="73"/>
      <c r="Z118" s="5"/>
      <c r="AA118" s="11"/>
      <c r="AB118" s="14" t="s">
        <v>98</v>
      </c>
      <c r="AC118" s="73" t="s">
        <v>1</v>
      </c>
      <c r="AD118" s="73" t="s">
        <v>1</v>
      </c>
      <c r="AE118" s="73" t="s">
        <v>1</v>
      </c>
      <c r="AF118" s="73" t="s">
        <v>1</v>
      </c>
      <c r="AG118" s="73" t="s">
        <v>1</v>
      </c>
      <c r="AH118" s="73"/>
      <c r="AI118" s="23"/>
      <c r="AJ118" s="11"/>
      <c r="AK118" s="14" t="s">
        <v>98</v>
      </c>
      <c r="AL118" s="73"/>
      <c r="AM118" s="73" t="s">
        <v>1</v>
      </c>
      <c r="AN118" s="73" t="s">
        <v>1</v>
      </c>
      <c r="AO118" s="73" t="s">
        <v>1</v>
      </c>
      <c r="AP118" s="73" t="s">
        <v>14</v>
      </c>
      <c r="AQ118" s="73"/>
      <c r="AR118" s="5"/>
    </row>
    <row r="119" spans="10:44" x14ac:dyDescent="0.3">
      <c r="J119" s="14" t="s">
        <v>53</v>
      </c>
      <c r="K119" s="73" t="s">
        <v>1</v>
      </c>
      <c r="L119" s="73" t="s">
        <v>1</v>
      </c>
      <c r="M119" s="73" t="s">
        <v>1</v>
      </c>
      <c r="N119" s="73" t="s">
        <v>1</v>
      </c>
      <c r="O119" s="73" t="s">
        <v>1</v>
      </c>
      <c r="P119" s="73"/>
      <c r="Q119" s="5"/>
      <c r="R119" s="11"/>
      <c r="S119" s="14" t="s">
        <v>53</v>
      </c>
      <c r="T119" s="73" t="s">
        <v>1</v>
      </c>
      <c r="U119" s="73" t="s">
        <v>1</v>
      </c>
      <c r="V119" s="73" t="s">
        <v>1</v>
      </c>
      <c r="W119" s="73" t="s">
        <v>1</v>
      </c>
      <c r="X119" s="73" t="s">
        <v>1</v>
      </c>
      <c r="Y119" s="73"/>
      <c r="Z119" s="5"/>
      <c r="AA119" s="11"/>
      <c r="AB119" s="14" t="s">
        <v>53</v>
      </c>
      <c r="AC119" s="73" t="s">
        <v>1</v>
      </c>
      <c r="AD119" s="73" t="s">
        <v>1</v>
      </c>
      <c r="AE119" s="73" t="s">
        <v>1</v>
      </c>
      <c r="AF119" s="73" t="s">
        <v>1</v>
      </c>
      <c r="AG119" s="73" t="s">
        <v>1</v>
      </c>
      <c r="AH119" s="73"/>
      <c r="AI119" s="23"/>
      <c r="AJ119" s="11"/>
      <c r="AK119" s="14" t="s">
        <v>53</v>
      </c>
      <c r="AL119" s="73" t="s">
        <v>1</v>
      </c>
      <c r="AM119" s="73" t="s">
        <v>1</v>
      </c>
      <c r="AN119" s="73" t="s">
        <v>1</v>
      </c>
      <c r="AO119" s="73" t="s">
        <v>14</v>
      </c>
      <c r="AP119" s="73"/>
      <c r="AQ119" s="73"/>
      <c r="AR119" s="5" t="s">
        <v>1</v>
      </c>
    </row>
    <row r="120" spans="10:44" x14ac:dyDescent="0.3">
      <c r="J120" s="14" t="s">
        <v>54</v>
      </c>
      <c r="K120" s="73" t="s">
        <v>1</v>
      </c>
      <c r="L120" s="73" t="s">
        <v>1</v>
      </c>
      <c r="M120" s="73" t="s">
        <v>1</v>
      </c>
      <c r="N120" s="73" t="s">
        <v>1</v>
      </c>
      <c r="O120" s="73" t="s">
        <v>1</v>
      </c>
      <c r="P120" s="73"/>
      <c r="Q120" s="5"/>
      <c r="R120" s="11"/>
      <c r="S120" s="14" t="s">
        <v>54</v>
      </c>
      <c r="T120" s="73" t="s">
        <v>1</v>
      </c>
      <c r="U120" s="73" t="s">
        <v>1</v>
      </c>
      <c r="V120" s="73" t="s">
        <v>1</v>
      </c>
      <c r="W120" s="73" t="s">
        <v>1</v>
      </c>
      <c r="X120" s="73" t="s">
        <v>1</v>
      </c>
      <c r="Y120" s="73"/>
      <c r="Z120" s="5"/>
      <c r="AA120" s="11"/>
      <c r="AB120" s="14" t="s">
        <v>54</v>
      </c>
      <c r="AC120" s="73" t="s">
        <v>1</v>
      </c>
      <c r="AD120" s="73" t="s">
        <v>1</v>
      </c>
      <c r="AE120" s="73" t="s">
        <v>1</v>
      </c>
      <c r="AF120" s="73" t="s">
        <v>1</v>
      </c>
      <c r="AG120" s="73" t="s">
        <v>1</v>
      </c>
      <c r="AH120" s="73"/>
      <c r="AI120" s="23"/>
      <c r="AJ120" s="11"/>
      <c r="AK120" s="14" t="s">
        <v>54</v>
      </c>
      <c r="AL120" s="73" t="s">
        <v>1</v>
      </c>
      <c r="AM120" s="73" t="s">
        <v>1</v>
      </c>
      <c r="AN120" s="73" t="s">
        <v>14</v>
      </c>
      <c r="AO120" s="73"/>
      <c r="AP120" s="73"/>
      <c r="AQ120" s="73" t="s">
        <v>1</v>
      </c>
      <c r="AR120" s="5" t="s">
        <v>1</v>
      </c>
    </row>
    <row r="121" spans="10:44" x14ac:dyDescent="0.3">
      <c r="J121" s="14" t="s">
        <v>55</v>
      </c>
      <c r="K121" s="73" t="s">
        <v>1</v>
      </c>
      <c r="L121" s="73" t="s">
        <v>1</v>
      </c>
      <c r="M121" s="73" t="s">
        <v>1</v>
      </c>
      <c r="N121" s="73" t="s">
        <v>1</v>
      </c>
      <c r="O121" s="73" t="s">
        <v>1</v>
      </c>
      <c r="P121" s="73"/>
      <c r="Q121" s="5"/>
      <c r="R121" s="11"/>
      <c r="S121" s="14" t="s">
        <v>55</v>
      </c>
      <c r="T121" s="73" t="s">
        <v>1</v>
      </c>
      <c r="U121" s="73" t="s">
        <v>1</v>
      </c>
      <c r="V121" s="73" t="s">
        <v>1</v>
      </c>
      <c r="W121" s="73" t="s">
        <v>1</v>
      </c>
      <c r="X121" s="73" t="s">
        <v>1</v>
      </c>
      <c r="Y121" s="73"/>
      <c r="Z121" s="5"/>
      <c r="AA121" s="11"/>
      <c r="AB121" s="14" t="s">
        <v>55</v>
      </c>
      <c r="AC121" s="73" t="s">
        <v>1</v>
      </c>
      <c r="AD121" s="73" t="s">
        <v>1</v>
      </c>
      <c r="AE121" s="73" t="s">
        <v>1</v>
      </c>
      <c r="AF121" s="73" t="s">
        <v>1</v>
      </c>
      <c r="AG121" s="73" t="s">
        <v>1</v>
      </c>
      <c r="AH121" s="73"/>
      <c r="AI121" s="23"/>
      <c r="AJ121" s="11"/>
      <c r="AK121" s="14" t="s">
        <v>55</v>
      </c>
      <c r="AL121" s="73" t="s">
        <v>1</v>
      </c>
      <c r="AM121" s="73" t="s">
        <v>14</v>
      </c>
      <c r="AN121" s="73"/>
      <c r="AO121" s="73"/>
      <c r="AP121" s="73" t="s">
        <v>1</v>
      </c>
      <c r="AQ121" s="73" t="s">
        <v>1</v>
      </c>
      <c r="AR121" s="5" t="s">
        <v>1</v>
      </c>
    </row>
    <row r="122" spans="10:44" x14ac:dyDescent="0.3">
      <c r="J122" s="151" t="s">
        <v>187</v>
      </c>
      <c r="K122" s="13" t="s">
        <v>190</v>
      </c>
      <c r="L122" s="13" t="s">
        <v>190</v>
      </c>
      <c r="M122" s="13" t="s">
        <v>190</v>
      </c>
      <c r="N122" s="13" t="s">
        <v>190</v>
      </c>
      <c r="O122" s="13" t="s">
        <v>190</v>
      </c>
      <c r="P122" s="111" t="s">
        <v>244</v>
      </c>
      <c r="Q122" s="112" t="s">
        <v>244</v>
      </c>
      <c r="R122" s="11"/>
      <c r="S122" s="151" t="s">
        <v>187</v>
      </c>
      <c r="T122" s="86" t="s">
        <v>188</v>
      </c>
      <c r="U122" s="86" t="s">
        <v>188</v>
      </c>
      <c r="V122" s="86" t="s">
        <v>188</v>
      </c>
      <c r="W122" s="86" t="s">
        <v>188</v>
      </c>
      <c r="X122" s="86" t="s">
        <v>188</v>
      </c>
      <c r="Y122" s="164" t="s">
        <v>245</v>
      </c>
      <c r="Z122" s="161" t="s">
        <v>245</v>
      </c>
      <c r="AA122" s="11"/>
      <c r="AB122" s="151" t="s">
        <v>187</v>
      </c>
      <c r="AC122" s="13" t="s">
        <v>191</v>
      </c>
      <c r="AD122" s="13" t="s">
        <v>191</v>
      </c>
      <c r="AE122" s="13" t="s">
        <v>191</v>
      </c>
      <c r="AF122" s="13" t="s">
        <v>191</v>
      </c>
      <c r="AG122" s="13" t="s">
        <v>191</v>
      </c>
      <c r="AH122" s="111" t="s">
        <v>42</v>
      </c>
      <c r="AI122" s="112" t="s">
        <v>42</v>
      </c>
      <c r="AJ122" s="11"/>
      <c r="AK122" s="151" t="s">
        <v>187</v>
      </c>
      <c r="AL122" s="13" t="s">
        <v>252</v>
      </c>
      <c r="AM122" s="13" t="s">
        <v>252</v>
      </c>
      <c r="AN122" s="13" t="s">
        <v>252</v>
      </c>
      <c r="AO122" s="13" t="s">
        <v>252</v>
      </c>
      <c r="AP122" s="13" t="s">
        <v>252</v>
      </c>
      <c r="AQ122" s="13" t="s">
        <v>252</v>
      </c>
      <c r="AR122" s="141" t="s">
        <v>252</v>
      </c>
    </row>
    <row r="123" spans="10:44" x14ac:dyDescent="0.3">
      <c r="J123" s="163" t="s">
        <v>226</v>
      </c>
      <c r="S123" s="163" t="s">
        <v>227</v>
      </c>
      <c r="AB123" s="163" t="s">
        <v>226</v>
      </c>
    </row>
    <row r="124" spans="10:44" x14ac:dyDescent="0.3">
      <c r="J124" s="404" t="s">
        <v>333</v>
      </c>
      <c r="S124" s="404" t="s">
        <v>333</v>
      </c>
      <c r="AB124" s="404" t="s">
        <v>333</v>
      </c>
    </row>
    <row r="126" spans="10:44" x14ac:dyDescent="0.3">
      <c r="J126" s="22" t="s">
        <v>168</v>
      </c>
      <c r="K126" s="21"/>
      <c r="L126" s="20"/>
      <c r="M126" s="17"/>
      <c r="N126" s="19"/>
      <c r="O126" s="17"/>
      <c r="P126" s="18"/>
      <c r="Q126" s="17"/>
      <c r="R126" s="11"/>
      <c r="S126" s="22" t="s">
        <v>168</v>
      </c>
      <c r="T126" s="21"/>
      <c r="U126" s="20"/>
      <c r="V126" s="17"/>
      <c r="W126" s="19"/>
      <c r="X126" s="17"/>
      <c r="Y126" s="18"/>
      <c r="Z126" s="17"/>
      <c r="AA126" s="11"/>
      <c r="AB126" s="22" t="s">
        <v>168</v>
      </c>
      <c r="AC126" s="109" t="s">
        <v>91</v>
      </c>
      <c r="AD126" s="20"/>
      <c r="AE126" s="17"/>
      <c r="AF126" s="19"/>
      <c r="AG126" s="17"/>
      <c r="AH126" s="18"/>
      <c r="AI126" s="17"/>
      <c r="AJ126" s="11"/>
      <c r="AK126" s="22" t="s">
        <v>168</v>
      </c>
      <c r="AL126" s="109" t="s">
        <v>91</v>
      </c>
      <c r="AM126" s="110"/>
      <c r="AN126" s="17"/>
      <c r="AO126" s="19"/>
      <c r="AP126" s="17"/>
      <c r="AQ126" s="18"/>
      <c r="AR126" s="17"/>
    </row>
    <row r="127" spans="10:44" x14ac:dyDescent="0.3">
      <c r="J127" s="153" t="s">
        <v>32</v>
      </c>
      <c r="K127" s="74" t="s">
        <v>7</v>
      </c>
      <c r="L127" s="74" t="s">
        <v>6</v>
      </c>
      <c r="M127" s="74" t="s">
        <v>5</v>
      </c>
      <c r="N127" s="74" t="s">
        <v>4</v>
      </c>
      <c r="O127" s="74" t="s">
        <v>3</v>
      </c>
      <c r="P127" s="178" t="s">
        <v>2</v>
      </c>
      <c r="Q127" s="174" t="s">
        <v>8</v>
      </c>
      <c r="R127" s="11"/>
      <c r="S127" s="153" t="s">
        <v>32</v>
      </c>
      <c r="T127" s="15" t="s">
        <v>7</v>
      </c>
      <c r="U127" s="15" t="s">
        <v>6</v>
      </c>
      <c r="V127" s="15" t="s">
        <v>5</v>
      </c>
      <c r="W127" s="15" t="s">
        <v>4</v>
      </c>
      <c r="X127" s="15" t="s">
        <v>3</v>
      </c>
      <c r="Y127" s="179" t="s">
        <v>2</v>
      </c>
      <c r="Z127" s="180" t="s">
        <v>8</v>
      </c>
      <c r="AA127" s="11"/>
      <c r="AB127" s="153" t="s">
        <v>32</v>
      </c>
      <c r="AC127" s="169" t="s">
        <v>7</v>
      </c>
      <c r="AD127" s="66" t="s">
        <v>6</v>
      </c>
      <c r="AE127" s="66" t="s">
        <v>5</v>
      </c>
      <c r="AF127" s="66" t="s">
        <v>4</v>
      </c>
      <c r="AG127" s="66" t="s">
        <v>3</v>
      </c>
      <c r="AH127" s="170" t="s">
        <v>2</v>
      </c>
      <c r="AI127" s="171" t="s">
        <v>204</v>
      </c>
      <c r="AJ127" s="11"/>
      <c r="AK127" s="16" t="s">
        <v>32</v>
      </c>
      <c r="AL127" s="169" t="s">
        <v>7</v>
      </c>
      <c r="AM127" s="66" t="s">
        <v>6</v>
      </c>
      <c r="AN127" s="66" t="s">
        <v>5</v>
      </c>
      <c r="AO127" s="66" t="s">
        <v>4</v>
      </c>
      <c r="AP127" s="66" t="s">
        <v>3</v>
      </c>
      <c r="AQ127" s="170" t="s">
        <v>2</v>
      </c>
      <c r="AR127" s="171" t="s">
        <v>204</v>
      </c>
    </row>
    <row r="128" spans="10:44" x14ac:dyDescent="0.3">
      <c r="J128" s="14" t="s">
        <v>12</v>
      </c>
      <c r="K128" s="42" t="s">
        <v>1</v>
      </c>
      <c r="L128" s="42" t="s">
        <v>1</v>
      </c>
      <c r="M128" s="42" t="s">
        <v>1</v>
      </c>
      <c r="N128" s="42" t="s">
        <v>14</v>
      </c>
      <c r="O128" s="42"/>
      <c r="P128" s="42"/>
      <c r="Q128" s="175" t="s">
        <v>1</v>
      </c>
      <c r="R128" s="11"/>
      <c r="S128" s="14" t="s">
        <v>12</v>
      </c>
      <c r="T128" s="73" t="s">
        <v>1</v>
      </c>
      <c r="U128" s="73"/>
      <c r="V128" s="73" t="s">
        <v>1</v>
      </c>
      <c r="W128" s="73" t="s">
        <v>1</v>
      </c>
      <c r="X128" s="73" t="s">
        <v>1</v>
      </c>
      <c r="Y128" s="73" t="s">
        <v>14</v>
      </c>
      <c r="Z128" s="5"/>
      <c r="AA128" s="11"/>
      <c r="AB128" s="14" t="s">
        <v>12</v>
      </c>
      <c r="AC128" s="73" t="s">
        <v>1</v>
      </c>
      <c r="AD128" s="73" t="s">
        <v>1</v>
      </c>
      <c r="AE128" s="73" t="s">
        <v>14</v>
      </c>
      <c r="AF128" s="73" t="s">
        <v>14</v>
      </c>
      <c r="AG128" s="73"/>
      <c r="AH128" s="73"/>
      <c r="AI128" s="5" t="s">
        <v>1</v>
      </c>
      <c r="AJ128" s="11"/>
      <c r="AK128" s="14" t="s">
        <v>12</v>
      </c>
      <c r="AL128" s="73" t="s">
        <v>1</v>
      </c>
      <c r="AM128" s="73" t="s">
        <v>1</v>
      </c>
      <c r="AN128" s="73" t="s">
        <v>1</v>
      </c>
      <c r="AO128" s="73" t="s">
        <v>14</v>
      </c>
      <c r="AP128" s="73"/>
      <c r="AQ128" s="73"/>
      <c r="AR128" s="5" t="s">
        <v>1</v>
      </c>
    </row>
    <row r="129" spans="10:44" x14ac:dyDescent="0.3">
      <c r="J129" s="14" t="s">
        <v>11</v>
      </c>
      <c r="K129" s="42" t="s">
        <v>208</v>
      </c>
      <c r="L129" s="42" t="s">
        <v>1</v>
      </c>
      <c r="M129" s="42" t="s">
        <v>205</v>
      </c>
      <c r="N129" s="42"/>
      <c r="O129" s="42"/>
      <c r="P129" s="42" t="s">
        <v>1</v>
      </c>
      <c r="Q129" s="67" t="s">
        <v>206</v>
      </c>
      <c r="R129" s="11"/>
      <c r="S129" s="14" t="s">
        <v>11</v>
      </c>
      <c r="T129" s="73"/>
      <c r="U129" s="73" t="s">
        <v>1</v>
      </c>
      <c r="V129" s="73"/>
      <c r="W129" s="73" t="s">
        <v>1</v>
      </c>
      <c r="X129" s="73" t="s">
        <v>1</v>
      </c>
      <c r="Y129" s="73" t="s">
        <v>1</v>
      </c>
      <c r="Z129" s="5" t="s">
        <v>14</v>
      </c>
      <c r="AA129" s="11"/>
      <c r="AB129" s="14" t="s">
        <v>11</v>
      </c>
      <c r="AC129" s="73" t="s">
        <v>1</v>
      </c>
      <c r="AD129" s="73" t="s">
        <v>14</v>
      </c>
      <c r="AE129" s="73" t="s">
        <v>14</v>
      </c>
      <c r="AF129" s="73"/>
      <c r="AG129" s="73"/>
      <c r="AH129" s="73" t="s">
        <v>1</v>
      </c>
      <c r="AI129" s="5" t="s">
        <v>1</v>
      </c>
      <c r="AJ129" s="11"/>
      <c r="AK129" s="14" t="s">
        <v>11</v>
      </c>
      <c r="AL129" s="73" t="s">
        <v>1</v>
      </c>
      <c r="AM129" s="73" t="s">
        <v>1</v>
      </c>
      <c r="AN129" s="73" t="s">
        <v>14</v>
      </c>
      <c r="AO129" s="73"/>
      <c r="AP129" s="73"/>
      <c r="AQ129" s="73" t="s">
        <v>1</v>
      </c>
      <c r="AR129" s="5" t="s">
        <v>1</v>
      </c>
    </row>
    <row r="130" spans="10:44" x14ac:dyDescent="0.3">
      <c r="J130" s="14" t="s">
        <v>10</v>
      </c>
      <c r="K130" s="42" t="s">
        <v>1</v>
      </c>
      <c r="L130" s="42" t="s">
        <v>205</v>
      </c>
      <c r="M130" s="42"/>
      <c r="N130" s="42"/>
      <c r="O130" s="42" t="s">
        <v>1</v>
      </c>
      <c r="P130" s="42" t="s">
        <v>206</v>
      </c>
      <c r="Q130" s="67" t="s">
        <v>1</v>
      </c>
      <c r="R130" s="11"/>
      <c r="S130" s="14" t="s">
        <v>10</v>
      </c>
      <c r="T130" s="73"/>
      <c r="U130" s="73"/>
      <c r="V130" s="73" t="s">
        <v>1</v>
      </c>
      <c r="W130" s="73"/>
      <c r="X130" s="73" t="s">
        <v>1</v>
      </c>
      <c r="Y130" s="73" t="s">
        <v>1</v>
      </c>
      <c r="Z130" s="5" t="s">
        <v>1</v>
      </c>
      <c r="AA130" s="11"/>
      <c r="AB130" s="14" t="s">
        <v>10</v>
      </c>
      <c r="AC130" s="73" t="s">
        <v>14</v>
      </c>
      <c r="AD130" s="73" t="s">
        <v>14</v>
      </c>
      <c r="AE130" s="73"/>
      <c r="AF130" s="73"/>
      <c r="AG130" s="73" t="s">
        <v>1</v>
      </c>
      <c r="AH130" s="73" t="s">
        <v>1</v>
      </c>
      <c r="AI130" s="23" t="s">
        <v>14</v>
      </c>
      <c r="AJ130" s="11"/>
      <c r="AK130" s="14" t="s">
        <v>10</v>
      </c>
      <c r="AL130" s="73" t="s">
        <v>1</v>
      </c>
      <c r="AM130" s="73" t="s">
        <v>14</v>
      </c>
      <c r="AN130" s="73"/>
      <c r="AO130" s="73"/>
      <c r="AP130" s="73" t="s">
        <v>1</v>
      </c>
      <c r="AQ130" s="73" t="s">
        <v>1</v>
      </c>
      <c r="AR130" s="5" t="s">
        <v>1</v>
      </c>
    </row>
    <row r="131" spans="10:44" x14ac:dyDescent="0.3">
      <c r="J131" s="14" t="s">
        <v>16</v>
      </c>
      <c r="K131" s="42" t="s">
        <v>205</v>
      </c>
      <c r="L131" s="42"/>
      <c r="M131" s="42"/>
      <c r="N131" s="42" t="s">
        <v>1</v>
      </c>
      <c r="O131" s="42" t="s">
        <v>1</v>
      </c>
      <c r="P131" s="42" t="s">
        <v>1</v>
      </c>
      <c r="Q131" s="67" t="s">
        <v>14</v>
      </c>
      <c r="R131" s="11"/>
      <c r="S131" s="14" t="s">
        <v>16</v>
      </c>
      <c r="T131" s="73" t="s">
        <v>14</v>
      </c>
      <c r="U131" s="73"/>
      <c r="V131" s="73"/>
      <c r="W131" s="73" t="s">
        <v>1</v>
      </c>
      <c r="X131" s="73"/>
      <c r="Y131" s="73" t="s">
        <v>1</v>
      </c>
      <c r="Z131" s="5" t="s">
        <v>1</v>
      </c>
      <c r="AA131" s="11"/>
      <c r="AB131" s="14" t="s">
        <v>16</v>
      </c>
      <c r="AC131" s="24" t="s">
        <v>14</v>
      </c>
      <c r="AD131" s="73"/>
      <c r="AE131" s="73"/>
      <c r="AF131" s="73" t="s">
        <v>1</v>
      </c>
      <c r="AG131" s="73" t="s">
        <v>1</v>
      </c>
      <c r="AH131" s="73" t="s">
        <v>14</v>
      </c>
      <c r="AI131" s="5" t="s">
        <v>14</v>
      </c>
      <c r="AJ131" s="11"/>
      <c r="AK131" s="14" t="s">
        <v>16</v>
      </c>
      <c r="AL131" s="73" t="s">
        <v>14</v>
      </c>
      <c r="AM131" s="73"/>
      <c r="AN131" s="73"/>
      <c r="AO131" s="73" t="s">
        <v>1</v>
      </c>
      <c r="AP131" s="73" t="s">
        <v>1</v>
      </c>
      <c r="AQ131" s="73" t="s">
        <v>1</v>
      </c>
      <c r="AR131" s="5" t="s">
        <v>14</v>
      </c>
    </row>
    <row r="132" spans="10:44" x14ac:dyDescent="0.3">
      <c r="J132" s="14" t="s">
        <v>20</v>
      </c>
      <c r="K132" s="42"/>
      <c r="L132" s="42"/>
      <c r="M132" s="42" t="s">
        <v>1</v>
      </c>
      <c r="N132" s="42" t="s">
        <v>1</v>
      </c>
      <c r="O132" s="42" t="s">
        <v>1</v>
      </c>
      <c r="P132" s="42" t="s">
        <v>14</v>
      </c>
      <c r="Q132" s="67"/>
      <c r="R132" s="11"/>
      <c r="S132" s="14" t="s">
        <v>20</v>
      </c>
      <c r="T132" s="73" t="s">
        <v>1</v>
      </c>
      <c r="U132" s="73" t="s">
        <v>14</v>
      </c>
      <c r="V132" s="73"/>
      <c r="W132" s="73"/>
      <c r="X132" s="73" t="s">
        <v>1</v>
      </c>
      <c r="Y132" s="73"/>
      <c r="Z132" s="5" t="s">
        <v>1</v>
      </c>
      <c r="AA132" s="11"/>
      <c r="AB132" s="14" t="s">
        <v>20</v>
      </c>
      <c r="AC132" s="25"/>
      <c r="AD132" s="73"/>
      <c r="AE132" s="73" t="s">
        <v>1</v>
      </c>
      <c r="AF132" s="73" t="s">
        <v>1</v>
      </c>
      <c r="AG132" s="73" t="s">
        <v>14</v>
      </c>
      <c r="AH132" s="73" t="s">
        <v>14</v>
      </c>
      <c r="AI132" s="5"/>
      <c r="AJ132" s="11"/>
      <c r="AK132" s="14" t="s">
        <v>20</v>
      </c>
      <c r="AL132" s="73"/>
      <c r="AM132" s="73"/>
      <c r="AN132" s="73" t="s">
        <v>1</v>
      </c>
      <c r="AO132" s="73" t="s">
        <v>1</v>
      </c>
      <c r="AP132" s="73" t="s">
        <v>1</v>
      </c>
      <c r="AQ132" s="73" t="s">
        <v>14</v>
      </c>
      <c r="AR132" s="5"/>
    </row>
    <row r="133" spans="10:44" x14ac:dyDescent="0.3">
      <c r="J133" s="14" t="s">
        <v>23</v>
      </c>
      <c r="K133" s="42"/>
      <c r="L133" s="42" t="s">
        <v>1</v>
      </c>
      <c r="M133" s="42" t="s">
        <v>1</v>
      </c>
      <c r="N133" s="42" t="s">
        <v>1</v>
      </c>
      <c r="O133" s="42" t="s">
        <v>14</v>
      </c>
      <c r="P133" s="42"/>
      <c r="Q133" s="175"/>
      <c r="R133" s="11"/>
      <c r="S133" s="14" t="s">
        <v>23</v>
      </c>
      <c r="T133" s="73" t="s">
        <v>1</v>
      </c>
      <c r="U133" s="73" t="s">
        <v>1</v>
      </c>
      <c r="V133" s="73" t="s">
        <v>14</v>
      </c>
      <c r="W133" s="73"/>
      <c r="X133" s="73"/>
      <c r="Y133" s="73" t="s">
        <v>1</v>
      </c>
      <c r="Z133" s="173"/>
      <c r="AA133" s="11"/>
      <c r="AB133" s="14" t="s">
        <v>23</v>
      </c>
      <c r="AC133" s="24"/>
      <c r="AD133" s="73" t="s">
        <v>1</v>
      </c>
      <c r="AE133" s="73" t="s">
        <v>1</v>
      </c>
      <c r="AF133" s="73" t="s">
        <v>14</v>
      </c>
      <c r="AG133" s="73" t="s">
        <v>14</v>
      </c>
      <c r="AH133" s="73"/>
      <c r="AI133" s="5"/>
      <c r="AJ133" s="11"/>
      <c r="AK133" s="14" t="s">
        <v>23</v>
      </c>
      <c r="AL133" s="73"/>
      <c r="AM133" s="73" t="s">
        <v>1</v>
      </c>
      <c r="AN133" s="73" t="s">
        <v>1</v>
      </c>
      <c r="AO133" s="73" t="s">
        <v>1</v>
      </c>
      <c r="AP133" s="73" t="s">
        <v>14</v>
      </c>
      <c r="AQ133" s="73"/>
      <c r="AR133" s="5"/>
    </row>
    <row r="134" spans="10:44" x14ac:dyDescent="0.3">
      <c r="J134" s="14" t="s">
        <v>21</v>
      </c>
      <c r="K134" s="73" t="s">
        <v>1</v>
      </c>
      <c r="L134" s="73" t="s">
        <v>1</v>
      </c>
      <c r="M134" s="73" t="s">
        <v>1</v>
      </c>
      <c r="N134" s="73" t="s">
        <v>1</v>
      </c>
      <c r="O134" s="73" t="s">
        <v>1</v>
      </c>
      <c r="P134" s="73"/>
      <c r="Q134" s="5"/>
      <c r="R134" s="11"/>
      <c r="S134" s="14" t="s">
        <v>21</v>
      </c>
      <c r="T134" s="73" t="s">
        <v>1</v>
      </c>
      <c r="U134" s="73" t="s">
        <v>1</v>
      </c>
      <c r="V134" s="73" t="s">
        <v>1</v>
      </c>
      <c r="W134" s="73" t="s">
        <v>14</v>
      </c>
      <c r="X134" s="73"/>
      <c r="Y134" s="73"/>
      <c r="Z134" s="5" t="s">
        <v>1</v>
      </c>
      <c r="AA134" s="11"/>
      <c r="AB134" s="14" t="s">
        <v>21</v>
      </c>
      <c r="AC134" s="73" t="s">
        <v>1</v>
      </c>
      <c r="AD134" s="73" t="s">
        <v>1</v>
      </c>
      <c r="AE134" s="73" t="s">
        <v>1</v>
      </c>
      <c r="AF134" s="73" t="s">
        <v>1</v>
      </c>
      <c r="AG134" s="73" t="s">
        <v>1</v>
      </c>
      <c r="AH134" s="73"/>
      <c r="AI134" s="23"/>
      <c r="AJ134" s="11"/>
      <c r="AK134" s="14" t="s">
        <v>21</v>
      </c>
      <c r="AL134" s="73" t="s">
        <v>1</v>
      </c>
      <c r="AM134" s="73" t="s">
        <v>1</v>
      </c>
      <c r="AN134" s="73" t="s">
        <v>1</v>
      </c>
      <c r="AO134" s="73" t="s">
        <v>14</v>
      </c>
      <c r="AP134" s="73"/>
      <c r="AQ134" s="73"/>
      <c r="AR134" s="5" t="s">
        <v>1</v>
      </c>
    </row>
    <row r="135" spans="10:44" x14ac:dyDescent="0.3">
      <c r="J135" s="14" t="s">
        <v>97</v>
      </c>
      <c r="K135" s="73" t="s">
        <v>1</v>
      </c>
      <c r="L135" s="73" t="s">
        <v>1</v>
      </c>
      <c r="M135" s="73" t="s">
        <v>1</v>
      </c>
      <c r="N135" s="73" t="s">
        <v>1</v>
      </c>
      <c r="O135" s="73" t="s">
        <v>1</v>
      </c>
      <c r="P135" s="73"/>
      <c r="Q135" s="5"/>
      <c r="R135" s="11"/>
      <c r="S135" s="14" t="s">
        <v>97</v>
      </c>
      <c r="T135" s="73"/>
      <c r="U135" s="73" t="s">
        <v>1</v>
      </c>
      <c r="V135" s="73" t="s">
        <v>1</v>
      </c>
      <c r="W135" s="73" t="s">
        <v>1</v>
      </c>
      <c r="X135" s="73" t="s">
        <v>14</v>
      </c>
      <c r="Y135" s="73"/>
      <c r="Z135" s="5"/>
      <c r="AA135" s="11"/>
      <c r="AB135" s="14" t="s">
        <v>97</v>
      </c>
      <c r="AC135" s="73" t="s">
        <v>1</v>
      </c>
      <c r="AD135" s="73" t="s">
        <v>1</v>
      </c>
      <c r="AE135" s="73" t="s">
        <v>1</v>
      </c>
      <c r="AF135" s="73" t="s">
        <v>1</v>
      </c>
      <c r="AG135" s="73" t="s">
        <v>1</v>
      </c>
      <c r="AH135" s="73"/>
      <c r="AI135" s="23"/>
      <c r="AJ135" s="11"/>
      <c r="AK135" s="14" t="s">
        <v>97</v>
      </c>
      <c r="AL135" s="73" t="s">
        <v>1</v>
      </c>
      <c r="AM135" s="73" t="s">
        <v>1</v>
      </c>
      <c r="AN135" s="73" t="s">
        <v>14</v>
      </c>
      <c r="AO135" s="73"/>
      <c r="AP135" s="73"/>
      <c r="AQ135" s="73" t="s">
        <v>1</v>
      </c>
      <c r="AR135" s="5" t="s">
        <v>1</v>
      </c>
    </row>
    <row r="136" spans="10:44" x14ac:dyDescent="0.3">
      <c r="J136" s="14" t="s">
        <v>98</v>
      </c>
      <c r="K136" s="73" t="s">
        <v>1</v>
      </c>
      <c r="L136" s="73" t="s">
        <v>1</v>
      </c>
      <c r="M136" s="73" t="s">
        <v>1</v>
      </c>
      <c r="N136" s="73" t="s">
        <v>1</v>
      </c>
      <c r="O136" s="73" t="s">
        <v>1</v>
      </c>
      <c r="P136" s="73"/>
      <c r="Q136" s="5"/>
      <c r="R136" s="11"/>
      <c r="S136" s="14" t="s">
        <v>98</v>
      </c>
      <c r="T136" s="73" t="s">
        <v>1</v>
      </c>
      <c r="U136" s="73" t="s">
        <v>1</v>
      </c>
      <c r="V136" s="73" t="s">
        <v>1</v>
      </c>
      <c r="W136" s="73" t="s">
        <v>1</v>
      </c>
      <c r="X136" s="73" t="s">
        <v>1</v>
      </c>
      <c r="Y136" s="73"/>
      <c r="Z136" s="5"/>
      <c r="AA136" s="11"/>
      <c r="AB136" s="14" t="s">
        <v>98</v>
      </c>
      <c r="AC136" s="73" t="s">
        <v>1</v>
      </c>
      <c r="AD136" s="73" t="s">
        <v>1</v>
      </c>
      <c r="AE136" s="73" t="s">
        <v>1</v>
      </c>
      <c r="AF136" s="73" t="s">
        <v>1</v>
      </c>
      <c r="AG136" s="73" t="s">
        <v>1</v>
      </c>
      <c r="AH136" s="73"/>
      <c r="AI136" s="23"/>
      <c r="AJ136" s="11"/>
      <c r="AK136" s="14" t="s">
        <v>98</v>
      </c>
      <c r="AL136" s="73" t="s">
        <v>1</v>
      </c>
      <c r="AM136" s="73" t="s">
        <v>14</v>
      </c>
      <c r="AN136" s="73"/>
      <c r="AO136" s="73"/>
      <c r="AP136" s="73" t="s">
        <v>1</v>
      </c>
      <c r="AQ136" s="73" t="s">
        <v>1</v>
      </c>
      <c r="AR136" s="5" t="s">
        <v>1</v>
      </c>
    </row>
    <row r="137" spans="10:44" x14ac:dyDescent="0.3">
      <c r="J137" s="14" t="s">
        <v>53</v>
      </c>
      <c r="K137" s="73" t="s">
        <v>1</v>
      </c>
      <c r="L137" s="73" t="s">
        <v>1</v>
      </c>
      <c r="M137" s="73" t="s">
        <v>1</v>
      </c>
      <c r="N137" s="73" t="s">
        <v>1</v>
      </c>
      <c r="O137" s="73" t="s">
        <v>1</v>
      </c>
      <c r="P137" s="73"/>
      <c r="Q137" s="5"/>
      <c r="R137" s="11"/>
      <c r="S137" s="14" t="s">
        <v>53</v>
      </c>
      <c r="T137" s="73" t="s">
        <v>1</v>
      </c>
      <c r="U137" s="73" t="s">
        <v>1</v>
      </c>
      <c r="V137" s="73" t="s">
        <v>1</v>
      </c>
      <c r="W137" s="73" t="s">
        <v>1</v>
      </c>
      <c r="X137" s="73" t="s">
        <v>1</v>
      </c>
      <c r="Y137" s="73"/>
      <c r="Z137" s="5"/>
      <c r="AA137" s="11"/>
      <c r="AB137" s="14" t="s">
        <v>53</v>
      </c>
      <c r="AC137" s="73" t="s">
        <v>1</v>
      </c>
      <c r="AD137" s="73" t="s">
        <v>1</v>
      </c>
      <c r="AE137" s="73" t="s">
        <v>1</v>
      </c>
      <c r="AF137" s="73" t="s">
        <v>1</v>
      </c>
      <c r="AG137" s="73" t="s">
        <v>1</v>
      </c>
      <c r="AH137" s="73"/>
      <c r="AI137" s="23"/>
      <c r="AJ137" s="11"/>
      <c r="AK137" s="14" t="s">
        <v>53</v>
      </c>
      <c r="AL137" s="73" t="s">
        <v>14</v>
      </c>
      <c r="AM137" s="73"/>
      <c r="AN137" s="73"/>
      <c r="AO137" s="73" t="s">
        <v>1</v>
      </c>
      <c r="AP137" s="73" t="s">
        <v>1</v>
      </c>
      <c r="AQ137" s="73" t="s">
        <v>1</v>
      </c>
      <c r="AR137" s="5" t="s">
        <v>14</v>
      </c>
    </row>
    <row r="138" spans="10:44" x14ac:dyDescent="0.3">
      <c r="J138" s="14" t="s">
        <v>54</v>
      </c>
      <c r="K138" s="73" t="s">
        <v>1</v>
      </c>
      <c r="L138" s="73" t="s">
        <v>1</v>
      </c>
      <c r="M138" s="73" t="s">
        <v>1</v>
      </c>
      <c r="N138" s="73" t="s">
        <v>1</v>
      </c>
      <c r="O138" s="73" t="s">
        <v>1</v>
      </c>
      <c r="P138" s="73"/>
      <c r="Q138" s="5"/>
      <c r="R138" s="11"/>
      <c r="S138" s="14" t="s">
        <v>54</v>
      </c>
      <c r="T138" s="73" t="s">
        <v>1</v>
      </c>
      <c r="U138" s="73" t="s">
        <v>1</v>
      </c>
      <c r="V138" s="73" t="s">
        <v>1</v>
      </c>
      <c r="W138" s="73" t="s">
        <v>1</v>
      </c>
      <c r="X138" s="73" t="s">
        <v>1</v>
      </c>
      <c r="Y138" s="73"/>
      <c r="Z138" s="5"/>
      <c r="AA138" s="11"/>
      <c r="AB138" s="14" t="s">
        <v>54</v>
      </c>
      <c r="AC138" s="73" t="s">
        <v>1</v>
      </c>
      <c r="AD138" s="73" t="s">
        <v>1</v>
      </c>
      <c r="AE138" s="73" t="s">
        <v>1</v>
      </c>
      <c r="AF138" s="73" t="s">
        <v>1</v>
      </c>
      <c r="AG138" s="73" t="s">
        <v>1</v>
      </c>
      <c r="AH138" s="73"/>
      <c r="AI138" s="23"/>
      <c r="AJ138" s="11"/>
      <c r="AK138" s="14" t="s">
        <v>54</v>
      </c>
      <c r="AL138" s="73"/>
      <c r="AM138" s="73"/>
      <c r="AN138" s="73" t="s">
        <v>1</v>
      </c>
      <c r="AO138" s="73" t="s">
        <v>1</v>
      </c>
      <c r="AP138" s="73" t="s">
        <v>1</v>
      </c>
      <c r="AQ138" s="73" t="s">
        <v>14</v>
      </c>
      <c r="AR138" s="5"/>
    </row>
    <row r="139" spans="10:44" x14ac:dyDescent="0.3">
      <c r="J139" s="14" t="s">
        <v>55</v>
      </c>
      <c r="K139" s="73" t="s">
        <v>1</v>
      </c>
      <c r="L139" s="73" t="s">
        <v>1</v>
      </c>
      <c r="M139" s="73" t="s">
        <v>1</v>
      </c>
      <c r="N139" s="73" t="s">
        <v>1</v>
      </c>
      <c r="O139" s="73" t="s">
        <v>1</v>
      </c>
      <c r="P139" s="73"/>
      <c r="Q139" s="5"/>
      <c r="R139" s="11"/>
      <c r="S139" s="14" t="s">
        <v>55</v>
      </c>
      <c r="T139" s="73" t="s">
        <v>1</v>
      </c>
      <c r="U139" s="73" t="s">
        <v>1</v>
      </c>
      <c r="V139" s="73" t="s">
        <v>1</v>
      </c>
      <c r="W139" s="73" t="s">
        <v>1</v>
      </c>
      <c r="X139" s="73" t="s">
        <v>1</v>
      </c>
      <c r="Y139" s="73"/>
      <c r="Z139" s="5"/>
      <c r="AA139" s="11"/>
      <c r="AB139" s="14" t="s">
        <v>55</v>
      </c>
      <c r="AC139" s="73" t="s">
        <v>1</v>
      </c>
      <c r="AD139" s="73" t="s">
        <v>1</v>
      </c>
      <c r="AE139" s="73" t="s">
        <v>1</v>
      </c>
      <c r="AF139" s="73" t="s">
        <v>1</v>
      </c>
      <c r="AG139" s="73" t="s">
        <v>1</v>
      </c>
      <c r="AH139" s="73"/>
      <c r="AI139" s="23"/>
      <c r="AJ139" s="11"/>
      <c r="AK139" s="14" t="s">
        <v>55</v>
      </c>
      <c r="AL139" s="73"/>
      <c r="AM139" s="73" t="s">
        <v>1</v>
      </c>
      <c r="AN139" s="73" t="s">
        <v>1</v>
      </c>
      <c r="AO139" s="73" t="s">
        <v>1</v>
      </c>
      <c r="AP139" s="73" t="s">
        <v>14</v>
      </c>
      <c r="AQ139" s="73"/>
      <c r="AR139" s="5"/>
    </row>
    <row r="140" spans="10:44" x14ac:dyDescent="0.3">
      <c r="J140" s="14" t="s">
        <v>56</v>
      </c>
      <c r="K140" s="73" t="s">
        <v>1</v>
      </c>
      <c r="L140" s="73" t="s">
        <v>1</v>
      </c>
      <c r="M140" s="73" t="s">
        <v>1</v>
      </c>
      <c r="N140" s="73" t="s">
        <v>1</v>
      </c>
      <c r="O140" s="73" t="s">
        <v>1</v>
      </c>
      <c r="P140" s="73"/>
      <c r="Q140" s="5"/>
      <c r="R140" s="11"/>
      <c r="S140" s="14" t="s">
        <v>56</v>
      </c>
      <c r="T140" s="73" t="s">
        <v>1</v>
      </c>
      <c r="U140" s="73" t="s">
        <v>1</v>
      </c>
      <c r="V140" s="73" t="s">
        <v>1</v>
      </c>
      <c r="W140" s="73" t="s">
        <v>1</v>
      </c>
      <c r="X140" s="73" t="s">
        <v>1</v>
      </c>
      <c r="Y140" s="73"/>
      <c r="Z140" s="5"/>
      <c r="AA140" s="11"/>
      <c r="AB140" s="14" t="s">
        <v>56</v>
      </c>
      <c r="AC140" s="73" t="s">
        <v>1</v>
      </c>
      <c r="AD140" s="73" t="s">
        <v>1</v>
      </c>
      <c r="AE140" s="73" t="s">
        <v>1</v>
      </c>
      <c r="AF140" s="73" t="s">
        <v>1</v>
      </c>
      <c r="AG140" s="73" t="s">
        <v>1</v>
      </c>
      <c r="AH140" s="73"/>
      <c r="AI140" s="23"/>
      <c r="AJ140" s="11"/>
      <c r="AK140" s="14" t="s">
        <v>56</v>
      </c>
      <c r="AL140" s="73" t="s">
        <v>1</v>
      </c>
      <c r="AM140" s="73" t="s">
        <v>1</v>
      </c>
      <c r="AN140" s="73" t="s">
        <v>1</v>
      </c>
      <c r="AO140" s="73" t="s">
        <v>1</v>
      </c>
      <c r="AP140" s="73" t="s">
        <v>1</v>
      </c>
      <c r="AQ140" s="73"/>
      <c r="AR140" s="23"/>
    </row>
    <row r="141" spans="10:44" x14ac:dyDescent="0.3">
      <c r="J141" s="151" t="s">
        <v>187</v>
      </c>
      <c r="K141" s="13" t="s">
        <v>192</v>
      </c>
      <c r="L141" s="13" t="s">
        <v>192</v>
      </c>
      <c r="M141" s="13" t="s">
        <v>192</v>
      </c>
      <c r="N141" s="13" t="s">
        <v>192</v>
      </c>
      <c r="O141" s="13" t="s">
        <v>192</v>
      </c>
      <c r="P141" s="111" t="s">
        <v>244</v>
      </c>
      <c r="Q141" s="112" t="s">
        <v>244</v>
      </c>
      <c r="R141" s="11"/>
      <c r="S141" s="151" t="s">
        <v>187</v>
      </c>
      <c r="T141" s="86" t="s">
        <v>190</v>
      </c>
      <c r="U141" s="86" t="s">
        <v>190</v>
      </c>
      <c r="V141" s="86" t="s">
        <v>190</v>
      </c>
      <c r="W141" s="86" t="s">
        <v>190</v>
      </c>
      <c r="X141" s="86" t="s">
        <v>190</v>
      </c>
      <c r="Y141" s="164" t="s">
        <v>245</v>
      </c>
      <c r="Z141" s="161" t="s">
        <v>245</v>
      </c>
      <c r="AA141" s="11"/>
      <c r="AB141" s="151" t="s">
        <v>187</v>
      </c>
      <c r="AC141" s="13" t="s">
        <v>193</v>
      </c>
      <c r="AD141" s="13" t="s">
        <v>193</v>
      </c>
      <c r="AE141" s="13" t="s">
        <v>193</v>
      </c>
      <c r="AF141" s="13" t="s">
        <v>193</v>
      </c>
      <c r="AG141" s="13" t="s">
        <v>193</v>
      </c>
      <c r="AH141" s="111" t="s">
        <v>42</v>
      </c>
      <c r="AI141" s="112" t="s">
        <v>42</v>
      </c>
      <c r="AJ141" s="11"/>
      <c r="AK141" s="151" t="s">
        <v>187</v>
      </c>
      <c r="AL141" s="13" t="s">
        <v>189</v>
      </c>
      <c r="AM141" s="13" t="s">
        <v>189</v>
      </c>
      <c r="AN141" s="13" t="s">
        <v>189</v>
      </c>
      <c r="AO141" s="13" t="s">
        <v>189</v>
      </c>
      <c r="AP141" s="13" t="s">
        <v>189</v>
      </c>
      <c r="AQ141" s="111" t="s">
        <v>252</v>
      </c>
      <c r="AR141" s="112" t="s">
        <v>252</v>
      </c>
    </row>
    <row r="142" spans="10:44" x14ac:dyDescent="0.3">
      <c r="J142" s="163" t="s">
        <v>228</v>
      </c>
      <c r="S142" s="163" t="s">
        <v>229</v>
      </c>
      <c r="AB142" s="163" t="s">
        <v>228</v>
      </c>
    </row>
    <row r="143" spans="10:44" x14ac:dyDescent="0.3">
      <c r="J143" s="404" t="s">
        <v>333</v>
      </c>
      <c r="S143" s="404" t="s">
        <v>333</v>
      </c>
      <c r="AB143" s="404" t="s">
        <v>333</v>
      </c>
    </row>
    <row r="145" spans="10:44" x14ac:dyDescent="0.3">
      <c r="J145" s="22" t="s">
        <v>174</v>
      </c>
      <c r="K145" s="21"/>
      <c r="L145" s="20"/>
      <c r="M145" s="17"/>
      <c r="N145" s="19"/>
      <c r="O145" s="17"/>
      <c r="P145" s="18"/>
      <c r="Q145" s="17"/>
      <c r="R145" s="11"/>
      <c r="S145" s="22" t="s">
        <v>174</v>
      </c>
      <c r="T145" s="21"/>
      <c r="U145" s="20"/>
      <c r="V145" s="17"/>
      <c r="W145" s="19"/>
      <c r="X145" s="17"/>
      <c r="Y145" s="18"/>
      <c r="Z145" s="17"/>
      <c r="AA145" s="11"/>
      <c r="AB145" s="22" t="s">
        <v>174</v>
      </c>
      <c r="AC145" s="109" t="s">
        <v>91</v>
      </c>
      <c r="AD145" s="20"/>
      <c r="AE145" s="17"/>
      <c r="AF145" s="19"/>
      <c r="AG145" s="17"/>
      <c r="AH145" s="18"/>
      <c r="AI145" s="17"/>
      <c r="AJ145" s="11"/>
      <c r="AK145" s="22" t="s">
        <v>174</v>
      </c>
      <c r="AL145" s="109" t="s">
        <v>91</v>
      </c>
      <c r="AM145" s="110"/>
      <c r="AN145" s="17"/>
      <c r="AO145" s="19"/>
      <c r="AP145" s="17"/>
      <c r="AQ145" s="18"/>
      <c r="AR145" s="17"/>
    </row>
    <row r="146" spans="10:44" x14ac:dyDescent="0.3">
      <c r="J146" s="153" t="s">
        <v>32</v>
      </c>
      <c r="K146" s="74" t="s">
        <v>7</v>
      </c>
      <c r="L146" s="74" t="s">
        <v>6</v>
      </c>
      <c r="M146" s="74" t="s">
        <v>5</v>
      </c>
      <c r="N146" s="74" t="s">
        <v>4</v>
      </c>
      <c r="O146" s="74" t="s">
        <v>3</v>
      </c>
      <c r="P146" s="178" t="s">
        <v>2</v>
      </c>
      <c r="Q146" s="174" t="s">
        <v>8</v>
      </c>
      <c r="R146" s="11"/>
      <c r="S146" s="153" t="s">
        <v>32</v>
      </c>
      <c r="T146" s="15" t="s">
        <v>7</v>
      </c>
      <c r="U146" s="15" t="s">
        <v>6</v>
      </c>
      <c r="V146" s="15" t="s">
        <v>5</v>
      </c>
      <c r="W146" s="15" t="s">
        <v>4</v>
      </c>
      <c r="X146" s="15" t="s">
        <v>3</v>
      </c>
      <c r="Y146" s="179" t="s">
        <v>2</v>
      </c>
      <c r="Z146" s="180" t="s">
        <v>8</v>
      </c>
      <c r="AA146" s="11"/>
      <c r="AB146" s="153" t="s">
        <v>32</v>
      </c>
      <c r="AC146" s="169" t="s">
        <v>7</v>
      </c>
      <c r="AD146" s="66" t="s">
        <v>6</v>
      </c>
      <c r="AE146" s="66" t="s">
        <v>5</v>
      </c>
      <c r="AF146" s="66" t="s">
        <v>4</v>
      </c>
      <c r="AG146" s="66" t="s">
        <v>3</v>
      </c>
      <c r="AH146" s="170" t="s">
        <v>2</v>
      </c>
      <c r="AI146" s="171" t="s">
        <v>204</v>
      </c>
      <c r="AJ146" s="11"/>
      <c r="AK146" s="16" t="s">
        <v>32</v>
      </c>
      <c r="AL146" s="169" t="s">
        <v>7</v>
      </c>
      <c r="AM146" s="66" t="s">
        <v>6</v>
      </c>
      <c r="AN146" s="66" t="s">
        <v>5</v>
      </c>
      <c r="AO146" s="66" t="s">
        <v>4</v>
      </c>
      <c r="AP146" s="66" t="s">
        <v>3</v>
      </c>
      <c r="AQ146" s="170" t="s">
        <v>2</v>
      </c>
      <c r="AR146" s="171" t="s">
        <v>204</v>
      </c>
    </row>
    <row r="147" spans="10:44" x14ac:dyDescent="0.3">
      <c r="J147" s="14" t="s">
        <v>12</v>
      </c>
      <c r="K147" s="42" t="s">
        <v>1</v>
      </c>
      <c r="L147" s="42" t="s">
        <v>1</v>
      </c>
      <c r="M147" s="42" t="s">
        <v>1</v>
      </c>
      <c r="N147" s="42" t="s">
        <v>14</v>
      </c>
      <c r="O147" s="42"/>
      <c r="P147" s="42"/>
      <c r="Q147" s="175" t="s">
        <v>1</v>
      </c>
      <c r="R147" s="11"/>
      <c r="S147" s="14" t="s">
        <v>12</v>
      </c>
      <c r="T147" s="73" t="s">
        <v>1</v>
      </c>
      <c r="U147" s="73"/>
      <c r="V147" s="73" t="s">
        <v>1</v>
      </c>
      <c r="W147" s="73" t="s">
        <v>1</v>
      </c>
      <c r="X147" s="73" t="s">
        <v>1</v>
      </c>
      <c r="Y147" s="73" t="s">
        <v>14</v>
      </c>
      <c r="Z147" s="5"/>
      <c r="AA147" s="11"/>
      <c r="AB147" s="14" t="s">
        <v>12</v>
      </c>
      <c r="AC147" s="73" t="s">
        <v>1</v>
      </c>
      <c r="AD147" s="73" t="s">
        <v>1</v>
      </c>
      <c r="AE147" s="73" t="s">
        <v>14</v>
      </c>
      <c r="AF147" s="73" t="s">
        <v>14</v>
      </c>
      <c r="AG147" s="73"/>
      <c r="AH147" s="73"/>
      <c r="AI147" s="5" t="s">
        <v>1</v>
      </c>
      <c r="AJ147" s="11"/>
      <c r="AK147" s="14" t="s">
        <v>12</v>
      </c>
      <c r="AL147" s="73" t="s">
        <v>1</v>
      </c>
      <c r="AM147" s="73" t="s">
        <v>1</v>
      </c>
      <c r="AN147" s="73" t="s">
        <v>1</v>
      </c>
      <c r="AO147" s="73" t="s">
        <v>14</v>
      </c>
      <c r="AP147" s="73"/>
      <c r="AQ147" s="73"/>
      <c r="AR147" s="5" t="s">
        <v>1</v>
      </c>
    </row>
    <row r="148" spans="10:44" x14ac:dyDescent="0.3">
      <c r="J148" s="14" t="s">
        <v>11</v>
      </c>
      <c r="K148" s="42" t="s">
        <v>208</v>
      </c>
      <c r="L148" s="42" t="s">
        <v>1</v>
      </c>
      <c r="M148" s="42" t="s">
        <v>205</v>
      </c>
      <c r="N148" s="42"/>
      <c r="O148" s="42"/>
      <c r="P148" s="42" t="s">
        <v>1</v>
      </c>
      <c r="Q148" s="67" t="s">
        <v>206</v>
      </c>
      <c r="R148" s="11"/>
      <c r="S148" s="14" t="s">
        <v>11</v>
      </c>
      <c r="T148" s="73"/>
      <c r="U148" s="73" t="s">
        <v>1</v>
      </c>
      <c r="V148" s="73"/>
      <c r="W148" s="73" t="s">
        <v>1</v>
      </c>
      <c r="X148" s="73" t="s">
        <v>1</v>
      </c>
      <c r="Y148" s="73" t="s">
        <v>1</v>
      </c>
      <c r="Z148" s="5" t="s">
        <v>14</v>
      </c>
      <c r="AA148" s="11"/>
      <c r="AB148" s="14" t="s">
        <v>11</v>
      </c>
      <c r="AC148" s="73" t="s">
        <v>1</v>
      </c>
      <c r="AD148" s="73" t="s">
        <v>14</v>
      </c>
      <c r="AE148" s="73" t="s">
        <v>14</v>
      </c>
      <c r="AF148" s="73"/>
      <c r="AG148" s="73"/>
      <c r="AH148" s="73" t="s">
        <v>1</v>
      </c>
      <c r="AI148" s="5" t="s">
        <v>1</v>
      </c>
      <c r="AJ148" s="11"/>
      <c r="AK148" s="14" t="s">
        <v>11</v>
      </c>
      <c r="AL148" s="73" t="s">
        <v>1</v>
      </c>
      <c r="AM148" s="73" t="s">
        <v>1</v>
      </c>
      <c r="AN148" s="73" t="s">
        <v>14</v>
      </c>
      <c r="AO148" s="73"/>
      <c r="AP148" s="73"/>
      <c r="AQ148" s="73" t="s">
        <v>1</v>
      </c>
      <c r="AR148" s="5" t="s">
        <v>1</v>
      </c>
    </row>
    <row r="149" spans="10:44" x14ac:dyDescent="0.3">
      <c r="J149" s="14" t="s">
        <v>10</v>
      </c>
      <c r="K149" s="42" t="s">
        <v>1</v>
      </c>
      <c r="L149" s="42" t="s">
        <v>205</v>
      </c>
      <c r="M149" s="42"/>
      <c r="N149" s="42"/>
      <c r="O149" s="42" t="s">
        <v>1</v>
      </c>
      <c r="P149" s="42" t="s">
        <v>206</v>
      </c>
      <c r="Q149" s="67" t="s">
        <v>1</v>
      </c>
      <c r="R149" s="11"/>
      <c r="S149" s="14" t="s">
        <v>10</v>
      </c>
      <c r="T149" s="73"/>
      <c r="U149" s="73"/>
      <c r="V149" s="73" t="s">
        <v>1</v>
      </c>
      <c r="W149" s="73"/>
      <c r="X149" s="73" t="s">
        <v>1</v>
      </c>
      <c r="Y149" s="73" t="s">
        <v>1</v>
      </c>
      <c r="Z149" s="5" t="s">
        <v>1</v>
      </c>
      <c r="AA149" s="11"/>
      <c r="AB149" s="14" t="s">
        <v>10</v>
      </c>
      <c r="AC149" s="73" t="s">
        <v>14</v>
      </c>
      <c r="AD149" s="73" t="s">
        <v>14</v>
      </c>
      <c r="AE149" s="73"/>
      <c r="AF149" s="73"/>
      <c r="AG149" s="73" t="s">
        <v>1</v>
      </c>
      <c r="AH149" s="73" t="s">
        <v>1</v>
      </c>
      <c r="AI149" s="23" t="s">
        <v>14</v>
      </c>
      <c r="AJ149" s="11"/>
      <c r="AK149" s="14" t="s">
        <v>10</v>
      </c>
      <c r="AL149" s="73" t="s">
        <v>1</v>
      </c>
      <c r="AM149" s="73" t="s">
        <v>14</v>
      </c>
      <c r="AN149" s="73"/>
      <c r="AO149" s="73"/>
      <c r="AP149" s="73" t="s">
        <v>1</v>
      </c>
      <c r="AQ149" s="73" t="s">
        <v>1</v>
      </c>
      <c r="AR149" s="5" t="s">
        <v>1</v>
      </c>
    </row>
    <row r="150" spans="10:44" x14ac:dyDescent="0.3">
      <c r="J150" s="14" t="s">
        <v>16</v>
      </c>
      <c r="K150" s="42" t="s">
        <v>205</v>
      </c>
      <c r="L150" s="42"/>
      <c r="M150" s="42"/>
      <c r="N150" s="42" t="s">
        <v>1</v>
      </c>
      <c r="O150" s="42" t="s">
        <v>1</v>
      </c>
      <c r="P150" s="42" t="s">
        <v>1</v>
      </c>
      <c r="Q150" s="67" t="s">
        <v>14</v>
      </c>
      <c r="R150" s="11"/>
      <c r="S150" s="14" t="s">
        <v>16</v>
      </c>
      <c r="T150" s="73" t="s">
        <v>14</v>
      </c>
      <c r="U150" s="73"/>
      <c r="V150" s="73"/>
      <c r="W150" s="73" t="s">
        <v>1</v>
      </c>
      <c r="X150" s="73"/>
      <c r="Y150" s="73" t="s">
        <v>1</v>
      </c>
      <c r="Z150" s="5" t="s">
        <v>1</v>
      </c>
      <c r="AA150" s="11"/>
      <c r="AB150" s="14" t="s">
        <v>16</v>
      </c>
      <c r="AC150" s="24" t="s">
        <v>14</v>
      </c>
      <c r="AD150" s="73"/>
      <c r="AE150" s="73"/>
      <c r="AF150" s="73" t="s">
        <v>1</v>
      </c>
      <c r="AG150" s="73" t="s">
        <v>1</v>
      </c>
      <c r="AH150" s="73" t="s">
        <v>14</v>
      </c>
      <c r="AI150" s="5" t="s">
        <v>14</v>
      </c>
      <c r="AJ150" s="11"/>
      <c r="AK150" s="14" t="s">
        <v>16</v>
      </c>
      <c r="AL150" s="73" t="s">
        <v>14</v>
      </c>
      <c r="AM150" s="73"/>
      <c r="AN150" s="73"/>
      <c r="AO150" s="73" t="s">
        <v>1</v>
      </c>
      <c r="AP150" s="73" t="s">
        <v>1</v>
      </c>
      <c r="AQ150" s="73" t="s">
        <v>1</v>
      </c>
      <c r="AR150" s="5" t="s">
        <v>14</v>
      </c>
    </row>
    <row r="151" spans="10:44" x14ac:dyDescent="0.3">
      <c r="J151" s="14" t="s">
        <v>20</v>
      </c>
      <c r="K151" s="42"/>
      <c r="L151" s="42"/>
      <c r="M151" s="42" t="s">
        <v>1</v>
      </c>
      <c r="N151" s="42" t="s">
        <v>1</v>
      </c>
      <c r="O151" s="42" t="s">
        <v>1</v>
      </c>
      <c r="P151" s="42" t="s">
        <v>14</v>
      </c>
      <c r="Q151" s="67"/>
      <c r="R151" s="11"/>
      <c r="S151" s="14" t="s">
        <v>20</v>
      </c>
      <c r="T151" s="73" t="s">
        <v>1</v>
      </c>
      <c r="U151" s="73" t="s">
        <v>14</v>
      </c>
      <c r="V151" s="73"/>
      <c r="W151" s="73"/>
      <c r="X151" s="73" t="s">
        <v>1</v>
      </c>
      <c r="Y151" s="73"/>
      <c r="Z151" s="5" t="s">
        <v>1</v>
      </c>
      <c r="AA151" s="11"/>
      <c r="AB151" s="14" t="s">
        <v>20</v>
      </c>
      <c r="AC151" s="25"/>
      <c r="AD151" s="73"/>
      <c r="AE151" s="73" t="s">
        <v>1</v>
      </c>
      <c r="AF151" s="73" t="s">
        <v>1</v>
      </c>
      <c r="AG151" s="73" t="s">
        <v>14</v>
      </c>
      <c r="AH151" s="73" t="s">
        <v>14</v>
      </c>
      <c r="AI151" s="5"/>
      <c r="AJ151" s="11"/>
      <c r="AK151" s="14" t="s">
        <v>20</v>
      </c>
      <c r="AL151" s="73"/>
      <c r="AM151" s="73"/>
      <c r="AN151" s="73" t="s">
        <v>1</v>
      </c>
      <c r="AO151" s="73" t="s">
        <v>1</v>
      </c>
      <c r="AP151" s="73" t="s">
        <v>1</v>
      </c>
      <c r="AQ151" s="73" t="s">
        <v>14</v>
      </c>
      <c r="AR151" s="5"/>
    </row>
    <row r="152" spans="10:44" x14ac:dyDescent="0.3">
      <c r="J152" s="14" t="s">
        <v>23</v>
      </c>
      <c r="K152" s="42"/>
      <c r="L152" s="42" t="s">
        <v>1</v>
      </c>
      <c r="M152" s="42" t="s">
        <v>1</v>
      </c>
      <c r="N152" s="42" t="s">
        <v>1</v>
      </c>
      <c r="O152" s="42" t="s">
        <v>14</v>
      </c>
      <c r="P152" s="42"/>
      <c r="Q152" s="175"/>
      <c r="R152" s="11"/>
      <c r="S152" s="14" t="s">
        <v>23</v>
      </c>
      <c r="T152" s="73" t="s">
        <v>1</v>
      </c>
      <c r="U152" s="73" t="s">
        <v>1</v>
      </c>
      <c r="V152" s="73" t="s">
        <v>14</v>
      </c>
      <c r="W152" s="73"/>
      <c r="X152" s="73"/>
      <c r="Y152" s="73" t="s">
        <v>1</v>
      </c>
      <c r="Z152" s="173"/>
      <c r="AA152" s="11"/>
      <c r="AB152" s="14" t="s">
        <v>23</v>
      </c>
      <c r="AC152" s="24"/>
      <c r="AD152" s="73" t="s">
        <v>1</v>
      </c>
      <c r="AE152" s="73" t="s">
        <v>1</v>
      </c>
      <c r="AF152" s="73" t="s">
        <v>14</v>
      </c>
      <c r="AG152" s="73" t="s">
        <v>14</v>
      </c>
      <c r="AH152" s="73"/>
      <c r="AI152" s="5"/>
      <c r="AJ152" s="11"/>
      <c r="AK152" s="14" t="s">
        <v>23</v>
      </c>
      <c r="AL152" s="73"/>
      <c r="AM152" s="73" t="s">
        <v>1</v>
      </c>
      <c r="AN152" s="73" t="s">
        <v>1</v>
      </c>
      <c r="AO152" s="73" t="s">
        <v>1</v>
      </c>
      <c r="AP152" s="73" t="s">
        <v>14</v>
      </c>
      <c r="AQ152" s="73"/>
      <c r="AR152" s="5"/>
    </row>
    <row r="153" spans="10:44" x14ac:dyDescent="0.3">
      <c r="J153" s="14" t="s">
        <v>21</v>
      </c>
      <c r="K153" s="73" t="s">
        <v>1</v>
      </c>
      <c r="L153" s="73" t="s">
        <v>1</v>
      </c>
      <c r="M153" s="73" t="s">
        <v>1</v>
      </c>
      <c r="N153" s="73" t="s">
        <v>1</v>
      </c>
      <c r="O153" s="73" t="s">
        <v>1</v>
      </c>
      <c r="P153" s="73"/>
      <c r="Q153" s="5"/>
      <c r="R153" s="11"/>
      <c r="S153" s="14" t="s">
        <v>21</v>
      </c>
      <c r="T153" s="73" t="s">
        <v>1</v>
      </c>
      <c r="U153" s="73" t="s">
        <v>1</v>
      </c>
      <c r="V153" s="73" t="s">
        <v>1</v>
      </c>
      <c r="W153" s="73" t="s">
        <v>14</v>
      </c>
      <c r="X153" s="73"/>
      <c r="Y153" s="73"/>
      <c r="Z153" s="5" t="s">
        <v>1</v>
      </c>
      <c r="AA153" s="11"/>
      <c r="AB153" s="14" t="s">
        <v>21</v>
      </c>
      <c r="AC153" s="73" t="s">
        <v>1</v>
      </c>
      <c r="AD153" s="73" t="s">
        <v>1</v>
      </c>
      <c r="AE153" s="73" t="s">
        <v>1</v>
      </c>
      <c r="AF153" s="73" t="s">
        <v>1</v>
      </c>
      <c r="AG153" s="73" t="s">
        <v>1</v>
      </c>
      <c r="AH153" s="73"/>
      <c r="AI153" s="23"/>
      <c r="AJ153" s="11"/>
      <c r="AK153" s="14" t="s">
        <v>21</v>
      </c>
      <c r="AL153" s="73" t="s">
        <v>1</v>
      </c>
      <c r="AM153" s="73" t="s">
        <v>1</v>
      </c>
      <c r="AN153" s="73" t="s">
        <v>1</v>
      </c>
      <c r="AO153" s="73" t="s">
        <v>14</v>
      </c>
      <c r="AP153" s="73"/>
      <c r="AQ153" s="73"/>
      <c r="AR153" s="5" t="s">
        <v>1</v>
      </c>
    </row>
    <row r="154" spans="10:44" x14ac:dyDescent="0.3">
      <c r="J154" s="14" t="s">
        <v>97</v>
      </c>
      <c r="K154" s="73" t="s">
        <v>1</v>
      </c>
      <c r="L154" s="73" t="s">
        <v>1</v>
      </c>
      <c r="M154" s="73" t="s">
        <v>1</v>
      </c>
      <c r="N154" s="73" t="s">
        <v>1</v>
      </c>
      <c r="O154" s="73" t="s">
        <v>1</v>
      </c>
      <c r="P154" s="73"/>
      <c r="Q154" s="5"/>
      <c r="R154" s="11"/>
      <c r="S154" s="14" t="s">
        <v>97</v>
      </c>
      <c r="T154" s="73"/>
      <c r="U154" s="73" t="s">
        <v>1</v>
      </c>
      <c r="V154" s="73" t="s">
        <v>1</v>
      </c>
      <c r="W154" s="73" t="s">
        <v>1</v>
      </c>
      <c r="X154" s="73" t="s">
        <v>14</v>
      </c>
      <c r="Y154" s="73"/>
      <c r="Z154" s="5"/>
      <c r="AA154" s="11"/>
      <c r="AB154" s="14" t="s">
        <v>97</v>
      </c>
      <c r="AC154" s="73" t="s">
        <v>1</v>
      </c>
      <c r="AD154" s="73" t="s">
        <v>1</v>
      </c>
      <c r="AE154" s="73" t="s">
        <v>1</v>
      </c>
      <c r="AF154" s="73" t="s">
        <v>1</v>
      </c>
      <c r="AG154" s="73" t="s">
        <v>1</v>
      </c>
      <c r="AH154" s="73"/>
      <c r="AI154" s="23"/>
      <c r="AJ154" s="11"/>
      <c r="AK154" s="14" t="s">
        <v>97</v>
      </c>
      <c r="AL154" s="73" t="s">
        <v>1</v>
      </c>
      <c r="AM154" s="73" t="s">
        <v>1</v>
      </c>
      <c r="AN154" s="73" t="s">
        <v>14</v>
      </c>
      <c r="AO154" s="73"/>
      <c r="AP154" s="73"/>
      <c r="AQ154" s="73" t="s">
        <v>1</v>
      </c>
      <c r="AR154" s="5" t="s">
        <v>1</v>
      </c>
    </row>
    <row r="155" spans="10:44" x14ac:dyDescent="0.3">
      <c r="J155" s="14" t="s">
        <v>98</v>
      </c>
      <c r="K155" s="73" t="s">
        <v>1</v>
      </c>
      <c r="L155" s="73" t="s">
        <v>1</v>
      </c>
      <c r="M155" s="73" t="s">
        <v>1</v>
      </c>
      <c r="N155" s="73" t="s">
        <v>1</v>
      </c>
      <c r="O155" s="73" t="s">
        <v>1</v>
      </c>
      <c r="P155" s="73"/>
      <c r="Q155" s="5"/>
      <c r="R155" s="11"/>
      <c r="S155" s="14" t="s">
        <v>98</v>
      </c>
      <c r="T155" s="73" t="s">
        <v>1</v>
      </c>
      <c r="U155" s="73" t="s">
        <v>1</v>
      </c>
      <c r="V155" s="73" t="s">
        <v>1</v>
      </c>
      <c r="W155" s="73" t="s">
        <v>1</v>
      </c>
      <c r="X155" s="73" t="s">
        <v>1</v>
      </c>
      <c r="Y155" s="73"/>
      <c r="Z155" s="5"/>
      <c r="AA155" s="11"/>
      <c r="AB155" s="14" t="s">
        <v>98</v>
      </c>
      <c r="AC155" s="73" t="s">
        <v>1</v>
      </c>
      <c r="AD155" s="73" t="s">
        <v>1</v>
      </c>
      <c r="AE155" s="73" t="s">
        <v>1</v>
      </c>
      <c r="AF155" s="73" t="s">
        <v>1</v>
      </c>
      <c r="AG155" s="73" t="s">
        <v>1</v>
      </c>
      <c r="AH155" s="73"/>
      <c r="AI155" s="23"/>
      <c r="AJ155" s="11"/>
      <c r="AK155" s="14" t="s">
        <v>98</v>
      </c>
      <c r="AL155" s="73" t="s">
        <v>1</v>
      </c>
      <c r="AM155" s="73" t="s">
        <v>14</v>
      </c>
      <c r="AN155" s="73"/>
      <c r="AO155" s="73"/>
      <c r="AP155" s="73" t="s">
        <v>1</v>
      </c>
      <c r="AQ155" s="73" t="s">
        <v>1</v>
      </c>
      <c r="AR155" s="5" t="s">
        <v>1</v>
      </c>
    </row>
    <row r="156" spans="10:44" x14ac:dyDescent="0.3">
      <c r="J156" s="14" t="s">
        <v>53</v>
      </c>
      <c r="K156" s="73" t="s">
        <v>1</v>
      </c>
      <c r="L156" s="73" t="s">
        <v>1</v>
      </c>
      <c r="M156" s="73" t="s">
        <v>1</v>
      </c>
      <c r="N156" s="73" t="s">
        <v>1</v>
      </c>
      <c r="O156" s="73" t="s">
        <v>1</v>
      </c>
      <c r="P156" s="73"/>
      <c r="Q156" s="5"/>
      <c r="R156" s="11"/>
      <c r="S156" s="14" t="s">
        <v>53</v>
      </c>
      <c r="T156" s="73" t="s">
        <v>1</v>
      </c>
      <c r="U156" s="73" t="s">
        <v>1</v>
      </c>
      <c r="V156" s="73" t="s">
        <v>1</v>
      </c>
      <c r="W156" s="73" t="s">
        <v>1</v>
      </c>
      <c r="X156" s="73" t="s">
        <v>1</v>
      </c>
      <c r="Y156" s="73"/>
      <c r="Z156" s="5"/>
      <c r="AA156" s="11"/>
      <c r="AB156" s="14" t="s">
        <v>53</v>
      </c>
      <c r="AC156" s="73" t="s">
        <v>1</v>
      </c>
      <c r="AD156" s="73" t="s">
        <v>1</v>
      </c>
      <c r="AE156" s="73" t="s">
        <v>1</v>
      </c>
      <c r="AF156" s="73" t="s">
        <v>1</v>
      </c>
      <c r="AG156" s="73" t="s">
        <v>1</v>
      </c>
      <c r="AH156" s="73"/>
      <c r="AI156" s="23"/>
      <c r="AJ156" s="11"/>
      <c r="AK156" s="14" t="s">
        <v>53</v>
      </c>
      <c r="AL156" s="73" t="s">
        <v>14</v>
      </c>
      <c r="AM156" s="73"/>
      <c r="AN156" s="73"/>
      <c r="AO156" s="73" t="s">
        <v>1</v>
      </c>
      <c r="AP156" s="73" t="s">
        <v>1</v>
      </c>
      <c r="AQ156" s="73" t="s">
        <v>1</v>
      </c>
      <c r="AR156" s="5" t="s">
        <v>14</v>
      </c>
    </row>
    <row r="157" spans="10:44" x14ac:dyDescent="0.3">
      <c r="J157" s="14" t="s">
        <v>54</v>
      </c>
      <c r="K157" s="73" t="s">
        <v>1</v>
      </c>
      <c r="L157" s="73" t="s">
        <v>1</v>
      </c>
      <c r="M157" s="73" t="s">
        <v>1</v>
      </c>
      <c r="N157" s="73" t="s">
        <v>1</v>
      </c>
      <c r="O157" s="73" t="s">
        <v>1</v>
      </c>
      <c r="P157" s="73"/>
      <c r="Q157" s="5"/>
      <c r="R157" s="11"/>
      <c r="S157" s="14" t="s">
        <v>54</v>
      </c>
      <c r="T157" s="73" t="s">
        <v>1</v>
      </c>
      <c r="U157" s="73" t="s">
        <v>1</v>
      </c>
      <c r="V157" s="73" t="s">
        <v>1</v>
      </c>
      <c r="W157" s="73" t="s">
        <v>1</v>
      </c>
      <c r="X157" s="73" t="s">
        <v>1</v>
      </c>
      <c r="Y157" s="73"/>
      <c r="Z157" s="5"/>
      <c r="AA157" s="11"/>
      <c r="AB157" s="14" t="s">
        <v>54</v>
      </c>
      <c r="AC157" s="73" t="s">
        <v>1</v>
      </c>
      <c r="AD157" s="73" t="s">
        <v>1</v>
      </c>
      <c r="AE157" s="73" t="s">
        <v>1</v>
      </c>
      <c r="AF157" s="73" t="s">
        <v>1</v>
      </c>
      <c r="AG157" s="73" t="s">
        <v>1</v>
      </c>
      <c r="AH157" s="73"/>
      <c r="AI157" s="23"/>
      <c r="AJ157" s="11"/>
      <c r="AK157" s="14" t="s">
        <v>54</v>
      </c>
      <c r="AL157" s="73"/>
      <c r="AM157" s="73"/>
      <c r="AN157" s="73" t="s">
        <v>1</v>
      </c>
      <c r="AO157" s="73" t="s">
        <v>1</v>
      </c>
      <c r="AP157" s="73" t="s">
        <v>1</v>
      </c>
      <c r="AQ157" s="73" t="s">
        <v>14</v>
      </c>
      <c r="AR157" s="5"/>
    </row>
    <row r="158" spans="10:44" x14ac:dyDescent="0.3">
      <c r="J158" s="14" t="s">
        <v>55</v>
      </c>
      <c r="K158" s="73" t="s">
        <v>1</v>
      </c>
      <c r="L158" s="73" t="s">
        <v>1</v>
      </c>
      <c r="M158" s="73" t="s">
        <v>1</v>
      </c>
      <c r="N158" s="73" t="s">
        <v>1</v>
      </c>
      <c r="O158" s="73" t="s">
        <v>1</v>
      </c>
      <c r="P158" s="73"/>
      <c r="Q158" s="5"/>
      <c r="R158" s="11"/>
      <c r="S158" s="14" t="s">
        <v>55</v>
      </c>
      <c r="T158" s="73" t="s">
        <v>1</v>
      </c>
      <c r="U158" s="73" t="s">
        <v>1</v>
      </c>
      <c r="V158" s="73" t="s">
        <v>1</v>
      </c>
      <c r="W158" s="73" t="s">
        <v>1</v>
      </c>
      <c r="X158" s="73" t="s">
        <v>1</v>
      </c>
      <c r="Y158" s="73"/>
      <c r="Z158" s="5"/>
      <c r="AA158" s="11"/>
      <c r="AB158" s="14" t="s">
        <v>55</v>
      </c>
      <c r="AC158" s="73" t="s">
        <v>1</v>
      </c>
      <c r="AD158" s="73" t="s">
        <v>1</v>
      </c>
      <c r="AE158" s="73" t="s">
        <v>1</v>
      </c>
      <c r="AF158" s="73" t="s">
        <v>1</v>
      </c>
      <c r="AG158" s="73" t="s">
        <v>1</v>
      </c>
      <c r="AH158" s="73"/>
      <c r="AI158" s="23"/>
      <c r="AJ158" s="11"/>
      <c r="AK158" s="14" t="s">
        <v>55</v>
      </c>
      <c r="AL158" s="73"/>
      <c r="AM158" s="73" t="s">
        <v>1</v>
      </c>
      <c r="AN158" s="73" t="s">
        <v>1</v>
      </c>
      <c r="AO158" s="73" t="s">
        <v>1</v>
      </c>
      <c r="AP158" s="73" t="s">
        <v>14</v>
      </c>
      <c r="AQ158" s="73"/>
      <c r="AR158" s="5"/>
    </row>
    <row r="159" spans="10:44" x14ac:dyDescent="0.3">
      <c r="J159" s="14" t="s">
        <v>56</v>
      </c>
      <c r="K159" s="73" t="s">
        <v>1</v>
      </c>
      <c r="L159" s="73" t="s">
        <v>1</v>
      </c>
      <c r="M159" s="73" t="s">
        <v>1</v>
      </c>
      <c r="N159" s="73" t="s">
        <v>1</v>
      </c>
      <c r="O159" s="73" t="s">
        <v>1</v>
      </c>
      <c r="P159" s="73"/>
      <c r="Q159" s="5"/>
      <c r="R159" s="11"/>
      <c r="S159" s="14" t="s">
        <v>56</v>
      </c>
      <c r="T159" s="73" t="s">
        <v>1</v>
      </c>
      <c r="U159" s="73" t="s">
        <v>1</v>
      </c>
      <c r="V159" s="73" t="s">
        <v>1</v>
      </c>
      <c r="W159" s="73" t="s">
        <v>1</v>
      </c>
      <c r="X159" s="73" t="s">
        <v>1</v>
      </c>
      <c r="Y159" s="73"/>
      <c r="Z159" s="5"/>
      <c r="AA159" s="11"/>
      <c r="AB159" s="14" t="s">
        <v>56</v>
      </c>
      <c r="AC159" s="73" t="s">
        <v>1</v>
      </c>
      <c r="AD159" s="73" t="s">
        <v>1</v>
      </c>
      <c r="AE159" s="73" t="s">
        <v>1</v>
      </c>
      <c r="AF159" s="73" t="s">
        <v>1</v>
      </c>
      <c r="AG159" s="73" t="s">
        <v>1</v>
      </c>
      <c r="AH159" s="73"/>
      <c r="AI159" s="23"/>
      <c r="AJ159" s="11"/>
      <c r="AK159" s="14" t="s">
        <v>56</v>
      </c>
      <c r="AL159" s="73" t="s">
        <v>1</v>
      </c>
      <c r="AM159" s="73" t="s">
        <v>1</v>
      </c>
      <c r="AN159" s="73" t="s">
        <v>1</v>
      </c>
      <c r="AO159" s="73" t="s">
        <v>1</v>
      </c>
      <c r="AP159" s="73" t="s">
        <v>1</v>
      </c>
      <c r="AQ159" s="73"/>
      <c r="AR159" s="23"/>
    </row>
    <row r="160" spans="10:44" x14ac:dyDescent="0.3">
      <c r="J160" s="14" t="s">
        <v>57</v>
      </c>
      <c r="K160" s="73" t="s">
        <v>1</v>
      </c>
      <c r="L160" s="73" t="s">
        <v>1</v>
      </c>
      <c r="M160" s="73" t="s">
        <v>1</v>
      </c>
      <c r="N160" s="73" t="s">
        <v>1</v>
      </c>
      <c r="O160" s="73" t="s">
        <v>1</v>
      </c>
      <c r="P160" s="73"/>
      <c r="Q160" s="5"/>
      <c r="R160" s="11"/>
      <c r="S160" s="14" t="s">
        <v>57</v>
      </c>
      <c r="T160" s="73" t="s">
        <v>1</v>
      </c>
      <c r="U160" s="73" t="s">
        <v>1</v>
      </c>
      <c r="V160" s="73" t="s">
        <v>1</v>
      </c>
      <c r="W160" s="73" t="s">
        <v>1</v>
      </c>
      <c r="X160" s="73" t="s">
        <v>1</v>
      </c>
      <c r="Y160" s="73"/>
      <c r="Z160" s="5"/>
      <c r="AA160" s="11"/>
      <c r="AB160" s="14" t="s">
        <v>57</v>
      </c>
      <c r="AC160" s="73" t="s">
        <v>1</v>
      </c>
      <c r="AD160" s="73" t="s">
        <v>1</v>
      </c>
      <c r="AE160" s="73" t="s">
        <v>1</v>
      </c>
      <c r="AF160" s="73" t="s">
        <v>1</v>
      </c>
      <c r="AG160" s="73" t="s">
        <v>1</v>
      </c>
      <c r="AH160" s="73"/>
      <c r="AI160" s="23"/>
      <c r="AJ160" s="11"/>
      <c r="AK160" s="14" t="s">
        <v>57</v>
      </c>
      <c r="AL160" s="73" t="s">
        <v>1</v>
      </c>
      <c r="AM160" s="73" t="s">
        <v>1</v>
      </c>
      <c r="AN160" s="73" t="s">
        <v>1</v>
      </c>
      <c r="AO160" s="73" t="s">
        <v>1</v>
      </c>
      <c r="AP160" s="73" t="s">
        <v>1</v>
      </c>
      <c r="AQ160" s="73"/>
      <c r="AR160" s="23"/>
    </row>
    <row r="161" spans="10:44" x14ac:dyDescent="0.3">
      <c r="J161" s="151" t="s">
        <v>187</v>
      </c>
      <c r="K161" s="13" t="s">
        <v>194</v>
      </c>
      <c r="L161" s="13" t="s">
        <v>194</v>
      </c>
      <c r="M161" s="13" t="s">
        <v>194</v>
      </c>
      <c r="N161" s="13" t="s">
        <v>194</v>
      </c>
      <c r="O161" s="13" t="s">
        <v>194</v>
      </c>
      <c r="P161" s="111" t="s">
        <v>244</v>
      </c>
      <c r="Q161" s="112" t="s">
        <v>244</v>
      </c>
      <c r="R161" s="11"/>
      <c r="S161" s="151" t="s">
        <v>187</v>
      </c>
      <c r="T161" s="86" t="s">
        <v>192</v>
      </c>
      <c r="U161" s="86" t="s">
        <v>192</v>
      </c>
      <c r="V161" s="86" t="s">
        <v>192</v>
      </c>
      <c r="W161" s="86" t="s">
        <v>192</v>
      </c>
      <c r="X161" s="86" t="s">
        <v>192</v>
      </c>
      <c r="Y161" s="164" t="s">
        <v>245</v>
      </c>
      <c r="Z161" s="161" t="s">
        <v>245</v>
      </c>
      <c r="AA161" s="11"/>
      <c r="AB161" s="151" t="s">
        <v>187</v>
      </c>
      <c r="AC161" s="13" t="s">
        <v>193</v>
      </c>
      <c r="AD161" s="13" t="s">
        <v>193</v>
      </c>
      <c r="AE161" s="13" t="s">
        <v>193</v>
      </c>
      <c r="AF161" s="13" t="s">
        <v>193</v>
      </c>
      <c r="AG161" s="13" t="s">
        <v>193</v>
      </c>
      <c r="AH161" s="111" t="s">
        <v>42</v>
      </c>
      <c r="AI161" s="112" t="s">
        <v>42</v>
      </c>
      <c r="AJ161" s="11"/>
      <c r="AK161" s="151" t="s">
        <v>187</v>
      </c>
      <c r="AL161" s="13" t="s">
        <v>191</v>
      </c>
      <c r="AM161" s="13" t="s">
        <v>191</v>
      </c>
      <c r="AN161" s="13" t="s">
        <v>191</v>
      </c>
      <c r="AO161" s="13" t="s">
        <v>191</v>
      </c>
      <c r="AP161" s="13" t="s">
        <v>191</v>
      </c>
      <c r="AQ161" s="111" t="s">
        <v>252</v>
      </c>
      <c r="AR161" s="112" t="s">
        <v>252</v>
      </c>
    </row>
    <row r="162" spans="10:44" x14ac:dyDescent="0.3">
      <c r="J162" s="163" t="s">
        <v>230</v>
      </c>
      <c r="S162" s="163" t="s">
        <v>231</v>
      </c>
      <c r="AB162" s="163" t="s">
        <v>230</v>
      </c>
      <c r="AK162" s="163" t="s">
        <v>215</v>
      </c>
    </row>
    <row r="163" spans="10:44" x14ac:dyDescent="0.3">
      <c r="J163" s="404" t="s">
        <v>333</v>
      </c>
      <c r="S163" s="404" t="s">
        <v>333</v>
      </c>
      <c r="AB163" s="404" t="s">
        <v>333</v>
      </c>
      <c r="AK163" s="404" t="s">
        <v>333</v>
      </c>
    </row>
    <row r="165" spans="10:44" x14ac:dyDescent="0.3">
      <c r="J165" s="22" t="s">
        <v>179</v>
      </c>
      <c r="K165" s="21"/>
      <c r="L165" s="20"/>
      <c r="M165" s="17"/>
      <c r="N165" s="19"/>
      <c r="O165" s="17"/>
      <c r="P165" s="18"/>
      <c r="Q165" s="17"/>
      <c r="R165" s="11"/>
      <c r="S165" s="22" t="s">
        <v>179</v>
      </c>
      <c r="T165" s="21"/>
      <c r="U165" s="20"/>
      <c r="V165" s="17"/>
      <c r="W165" s="19"/>
      <c r="X165" s="17"/>
      <c r="Y165" s="18"/>
      <c r="Z165" s="17"/>
      <c r="AA165" s="11"/>
      <c r="AB165" s="22" t="s">
        <v>179</v>
      </c>
      <c r="AC165" s="109" t="s">
        <v>91</v>
      </c>
      <c r="AD165" s="20"/>
      <c r="AE165" s="17"/>
      <c r="AF165" s="19"/>
      <c r="AG165" s="17"/>
      <c r="AH165" s="18"/>
      <c r="AI165" s="17"/>
      <c r="AJ165" s="11"/>
      <c r="AK165" s="22" t="s">
        <v>179</v>
      </c>
      <c r="AL165" s="109" t="s">
        <v>91</v>
      </c>
      <c r="AM165" s="110"/>
      <c r="AN165" s="17"/>
      <c r="AO165" s="19"/>
      <c r="AP165" s="17"/>
      <c r="AQ165" s="18"/>
      <c r="AR165" s="17"/>
    </row>
    <row r="166" spans="10:44" x14ac:dyDescent="0.3">
      <c r="J166" s="153" t="s">
        <v>32</v>
      </c>
      <c r="K166" s="74" t="s">
        <v>7</v>
      </c>
      <c r="L166" s="74" t="s">
        <v>6</v>
      </c>
      <c r="M166" s="74" t="s">
        <v>5</v>
      </c>
      <c r="N166" s="74" t="s">
        <v>4</v>
      </c>
      <c r="O166" s="74" t="s">
        <v>3</v>
      </c>
      <c r="P166" s="178" t="s">
        <v>2</v>
      </c>
      <c r="Q166" s="174" t="s">
        <v>8</v>
      </c>
      <c r="R166" s="11"/>
      <c r="S166" s="153" t="s">
        <v>32</v>
      </c>
      <c r="T166" s="15" t="s">
        <v>7</v>
      </c>
      <c r="U166" s="15" t="s">
        <v>6</v>
      </c>
      <c r="V166" s="15" t="s">
        <v>5</v>
      </c>
      <c r="W166" s="15" t="s">
        <v>4</v>
      </c>
      <c r="X166" s="15" t="s">
        <v>3</v>
      </c>
      <c r="Y166" s="179" t="s">
        <v>2</v>
      </c>
      <c r="Z166" s="180" t="s">
        <v>8</v>
      </c>
      <c r="AA166" s="11"/>
      <c r="AB166" s="153" t="s">
        <v>32</v>
      </c>
      <c r="AC166" s="169" t="s">
        <v>7</v>
      </c>
      <c r="AD166" s="66" t="s">
        <v>6</v>
      </c>
      <c r="AE166" s="66" t="s">
        <v>5</v>
      </c>
      <c r="AF166" s="66" t="s">
        <v>4</v>
      </c>
      <c r="AG166" s="66" t="s">
        <v>3</v>
      </c>
      <c r="AH166" s="170" t="s">
        <v>2</v>
      </c>
      <c r="AI166" s="171" t="s">
        <v>204</v>
      </c>
      <c r="AJ166" s="11"/>
      <c r="AK166" s="16" t="s">
        <v>32</v>
      </c>
      <c r="AL166" s="169" t="s">
        <v>7</v>
      </c>
      <c r="AM166" s="66" t="s">
        <v>6</v>
      </c>
      <c r="AN166" s="66" t="s">
        <v>5</v>
      </c>
      <c r="AO166" s="66" t="s">
        <v>4</v>
      </c>
      <c r="AP166" s="66" t="s">
        <v>3</v>
      </c>
      <c r="AQ166" s="170" t="s">
        <v>2</v>
      </c>
      <c r="AR166" s="171" t="s">
        <v>204</v>
      </c>
    </row>
    <row r="167" spans="10:44" x14ac:dyDescent="0.3">
      <c r="J167" s="14" t="s">
        <v>12</v>
      </c>
      <c r="K167" s="42" t="s">
        <v>1</v>
      </c>
      <c r="L167" s="42" t="s">
        <v>1</v>
      </c>
      <c r="M167" s="42" t="s">
        <v>1</v>
      </c>
      <c r="N167" s="42" t="s">
        <v>14</v>
      </c>
      <c r="O167" s="42"/>
      <c r="P167" s="42"/>
      <c r="Q167" s="175" t="s">
        <v>1</v>
      </c>
      <c r="R167" s="11"/>
      <c r="S167" s="14" t="s">
        <v>12</v>
      </c>
      <c r="T167" s="73" t="s">
        <v>1</v>
      </c>
      <c r="U167" s="73"/>
      <c r="V167" s="73" t="s">
        <v>1</v>
      </c>
      <c r="W167" s="73" t="s">
        <v>1</v>
      </c>
      <c r="X167" s="73" t="s">
        <v>1</v>
      </c>
      <c r="Y167" s="73" t="s">
        <v>14</v>
      </c>
      <c r="Z167" s="5"/>
      <c r="AA167" s="11"/>
      <c r="AB167" s="14" t="s">
        <v>12</v>
      </c>
      <c r="AC167" s="73" t="s">
        <v>1</v>
      </c>
      <c r="AD167" s="73" t="s">
        <v>1</v>
      </c>
      <c r="AE167" s="73" t="s">
        <v>14</v>
      </c>
      <c r="AF167" s="73" t="s">
        <v>14</v>
      </c>
      <c r="AG167" s="73"/>
      <c r="AH167" s="73"/>
      <c r="AI167" s="5" t="s">
        <v>1</v>
      </c>
      <c r="AJ167" s="11"/>
      <c r="AK167" s="14" t="s">
        <v>12</v>
      </c>
      <c r="AL167" s="73" t="s">
        <v>1</v>
      </c>
      <c r="AM167" s="73" t="s">
        <v>1</v>
      </c>
      <c r="AN167" s="73" t="s">
        <v>1</v>
      </c>
      <c r="AO167" s="73" t="s">
        <v>14</v>
      </c>
      <c r="AP167" s="73"/>
      <c r="AQ167" s="73"/>
      <c r="AR167" s="5" t="s">
        <v>1</v>
      </c>
    </row>
    <row r="168" spans="10:44" x14ac:dyDescent="0.3">
      <c r="J168" s="14" t="s">
        <v>11</v>
      </c>
      <c r="K168" s="42" t="s">
        <v>208</v>
      </c>
      <c r="L168" s="42" t="s">
        <v>1</v>
      </c>
      <c r="M168" s="42" t="s">
        <v>205</v>
      </c>
      <c r="N168" s="42"/>
      <c r="O168" s="42"/>
      <c r="P168" s="42" t="s">
        <v>1</v>
      </c>
      <c r="Q168" s="67" t="s">
        <v>206</v>
      </c>
      <c r="R168" s="11"/>
      <c r="S168" s="14" t="s">
        <v>11</v>
      </c>
      <c r="T168" s="73"/>
      <c r="U168" s="73" t="s">
        <v>1</v>
      </c>
      <c r="V168" s="73"/>
      <c r="W168" s="73" t="s">
        <v>1</v>
      </c>
      <c r="X168" s="73" t="s">
        <v>1</v>
      </c>
      <c r="Y168" s="73" t="s">
        <v>1</v>
      </c>
      <c r="Z168" s="5" t="s">
        <v>14</v>
      </c>
      <c r="AA168" s="11"/>
      <c r="AB168" s="14" t="s">
        <v>11</v>
      </c>
      <c r="AC168" s="73" t="s">
        <v>1</v>
      </c>
      <c r="AD168" s="73" t="s">
        <v>14</v>
      </c>
      <c r="AE168" s="73" t="s">
        <v>14</v>
      </c>
      <c r="AF168" s="73"/>
      <c r="AG168" s="73"/>
      <c r="AH168" s="73" t="s">
        <v>1</v>
      </c>
      <c r="AI168" s="5" t="s">
        <v>1</v>
      </c>
      <c r="AJ168" s="11"/>
      <c r="AK168" s="14" t="s">
        <v>11</v>
      </c>
      <c r="AL168" s="73" t="s">
        <v>1</v>
      </c>
      <c r="AM168" s="73" t="s">
        <v>1</v>
      </c>
      <c r="AN168" s="73" t="s">
        <v>14</v>
      </c>
      <c r="AO168" s="73"/>
      <c r="AP168" s="73"/>
      <c r="AQ168" s="73" t="s">
        <v>1</v>
      </c>
      <c r="AR168" s="5" t="s">
        <v>1</v>
      </c>
    </row>
    <row r="169" spans="10:44" x14ac:dyDescent="0.3">
      <c r="J169" s="14" t="s">
        <v>10</v>
      </c>
      <c r="K169" s="42" t="s">
        <v>1</v>
      </c>
      <c r="L169" s="42" t="s">
        <v>205</v>
      </c>
      <c r="M169" s="42"/>
      <c r="N169" s="42"/>
      <c r="O169" s="42" t="s">
        <v>1</v>
      </c>
      <c r="P169" s="42" t="s">
        <v>206</v>
      </c>
      <c r="Q169" s="67" t="s">
        <v>1</v>
      </c>
      <c r="R169" s="11"/>
      <c r="S169" s="14" t="s">
        <v>10</v>
      </c>
      <c r="T169" s="73"/>
      <c r="U169" s="73"/>
      <c r="V169" s="73" t="s">
        <v>1</v>
      </c>
      <c r="W169" s="73"/>
      <c r="X169" s="73" t="s">
        <v>1</v>
      </c>
      <c r="Y169" s="73" t="s">
        <v>1</v>
      </c>
      <c r="Z169" s="5" t="s">
        <v>1</v>
      </c>
      <c r="AA169" s="11"/>
      <c r="AB169" s="14" t="s">
        <v>10</v>
      </c>
      <c r="AC169" s="73" t="s">
        <v>14</v>
      </c>
      <c r="AD169" s="73" t="s">
        <v>14</v>
      </c>
      <c r="AE169" s="73"/>
      <c r="AF169" s="73"/>
      <c r="AG169" s="73" t="s">
        <v>1</v>
      </c>
      <c r="AH169" s="73" t="s">
        <v>1</v>
      </c>
      <c r="AI169" s="23" t="s">
        <v>14</v>
      </c>
      <c r="AJ169" s="11"/>
      <c r="AK169" s="14" t="s">
        <v>10</v>
      </c>
      <c r="AL169" s="73" t="s">
        <v>1</v>
      </c>
      <c r="AM169" s="73" t="s">
        <v>14</v>
      </c>
      <c r="AN169" s="73"/>
      <c r="AO169" s="73"/>
      <c r="AP169" s="73" t="s">
        <v>1</v>
      </c>
      <c r="AQ169" s="73" t="s">
        <v>1</v>
      </c>
      <c r="AR169" s="5" t="s">
        <v>1</v>
      </c>
    </row>
    <row r="170" spans="10:44" x14ac:dyDescent="0.3">
      <c r="J170" s="14" t="s">
        <v>16</v>
      </c>
      <c r="K170" s="42" t="s">
        <v>205</v>
      </c>
      <c r="L170" s="42"/>
      <c r="M170" s="42"/>
      <c r="N170" s="42" t="s">
        <v>1</v>
      </c>
      <c r="O170" s="42" t="s">
        <v>1</v>
      </c>
      <c r="P170" s="42" t="s">
        <v>1</v>
      </c>
      <c r="Q170" s="67" t="s">
        <v>14</v>
      </c>
      <c r="R170" s="11"/>
      <c r="S170" s="14" t="s">
        <v>16</v>
      </c>
      <c r="T170" s="73" t="s">
        <v>14</v>
      </c>
      <c r="U170" s="73"/>
      <c r="V170" s="73"/>
      <c r="W170" s="73" t="s">
        <v>1</v>
      </c>
      <c r="X170" s="73"/>
      <c r="Y170" s="73" t="s">
        <v>1</v>
      </c>
      <c r="Z170" s="5" t="s">
        <v>1</v>
      </c>
      <c r="AA170" s="11"/>
      <c r="AB170" s="14" t="s">
        <v>16</v>
      </c>
      <c r="AC170" s="24" t="s">
        <v>14</v>
      </c>
      <c r="AD170" s="73"/>
      <c r="AE170" s="73"/>
      <c r="AF170" s="73" t="s">
        <v>1</v>
      </c>
      <c r="AG170" s="73" t="s">
        <v>1</v>
      </c>
      <c r="AH170" s="73" t="s">
        <v>14</v>
      </c>
      <c r="AI170" s="5" t="s">
        <v>14</v>
      </c>
      <c r="AJ170" s="11"/>
      <c r="AK170" s="14" t="s">
        <v>16</v>
      </c>
      <c r="AL170" s="73" t="s">
        <v>14</v>
      </c>
      <c r="AM170" s="73"/>
      <c r="AN170" s="73"/>
      <c r="AO170" s="73" t="s">
        <v>1</v>
      </c>
      <c r="AP170" s="73" t="s">
        <v>1</v>
      </c>
      <c r="AQ170" s="73" t="s">
        <v>1</v>
      </c>
      <c r="AR170" s="5" t="s">
        <v>14</v>
      </c>
    </row>
    <row r="171" spans="10:44" x14ac:dyDescent="0.3">
      <c r="J171" s="14" t="s">
        <v>20</v>
      </c>
      <c r="K171" s="42"/>
      <c r="L171" s="42"/>
      <c r="M171" s="42" t="s">
        <v>1</v>
      </c>
      <c r="N171" s="42" t="s">
        <v>1</v>
      </c>
      <c r="O171" s="42" t="s">
        <v>1</v>
      </c>
      <c r="P171" s="42" t="s">
        <v>14</v>
      </c>
      <c r="Q171" s="67"/>
      <c r="R171" s="11"/>
      <c r="S171" s="14" t="s">
        <v>20</v>
      </c>
      <c r="T171" s="73" t="s">
        <v>1</v>
      </c>
      <c r="U171" s="73" t="s">
        <v>14</v>
      </c>
      <c r="V171" s="73"/>
      <c r="W171" s="73"/>
      <c r="X171" s="73" t="s">
        <v>1</v>
      </c>
      <c r="Y171" s="73"/>
      <c r="Z171" s="5" t="s">
        <v>1</v>
      </c>
      <c r="AA171" s="11"/>
      <c r="AB171" s="14" t="s">
        <v>20</v>
      </c>
      <c r="AC171" s="25"/>
      <c r="AD171" s="73"/>
      <c r="AE171" s="73" t="s">
        <v>1</v>
      </c>
      <c r="AF171" s="73" t="s">
        <v>1</v>
      </c>
      <c r="AG171" s="73" t="s">
        <v>14</v>
      </c>
      <c r="AH171" s="73" t="s">
        <v>14</v>
      </c>
      <c r="AI171" s="5"/>
      <c r="AJ171" s="11"/>
      <c r="AK171" s="14" t="s">
        <v>20</v>
      </c>
      <c r="AL171" s="73"/>
      <c r="AM171" s="73"/>
      <c r="AN171" s="73" t="s">
        <v>1</v>
      </c>
      <c r="AO171" s="73" t="s">
        <v>1</v>
      </c>
      <c r="AP171" s="73" t="s">
        <v>1</v>
      </c>
      <c r="AQ171" s="73" t="s">
        <v>14</v>
      </c>
      <c r="AR171" s="5"/>
    </row>
    <row r="172" spans="10:44" x14ac:dyDescent="0.3">
      <c r="J172" s="14" t="s">
        <v>23</v>
      </c>
      <c r="K172" s="42"/>
      <c r="L172" s="42" t="s">
        <v>1</v>
      </c>
      <c r="M172" s="42" t="s">
        <v>1</v>
      </c>
      <c r="N172" s="42" t="s">
        <v>1</v>
      </c>
      <c r="O172" s="42" t="s">
        <v>14</v>
      </c>
      <c r="P172" s="42"/>
      <c r="Q172" s="175"/>
      <c r="R172" s="11"/>
      <c r="S172" s="14" t="s">
        <v>23</v>
      </c>
      <c r="T172" s="73" t="s">
        <v>1</v>
      </c>
      <c r="U172" s="73" t="s">
        <v>1</v>
      </c>
      <c r="V172" s="73" t="s">
        <v>14</v>
      </c>
      <c r="W172" s="73"/>
      <c r="X172" s="73"/>
      <c r="Y172" s="73" t="s">
        <v>1</v>
      </c>
      <c r="Z172" s="173"/>
      <c r="AA172" s="11"/>
      <c r="AB172" s="14" t="s">
        <v>23</v>
      </c>
      <c r="AC172" s="24"/>
      <c r="AD172" s="73" t="s">
        <v>1</v>
      </c>
      <c r="AE172" s="73" t="s">
        <v>1</v>
      </c>
      <c r="AF172" s="73" t="s">
        <v>14</v>
      </c>
      <c r="AG172" s="73" t="s">
        <v>14</v>
      </c>
      <c r="AH172" s="73"/>
      <c r="AI172" s="5"/>
      <c r="AJ172" s="11"/>
      <c r="AK172" s="14" t="s">
        <v>23</v>
      </c>
      <c r="AL172" s="73"/>
      <c r="AM172" s="73" t="s">
        <v>1</v>
      </c>
      <c r="AN172" s="73" t="s">
        <v>1</v>
      </c>
      <c r="AO172" s="73" t="s">
        <v>1</v>
      </c>
      <c r="AP172" s="73" t="s">
        <v>14</v>
      </c>
      <c r="AQ172" s="73"/>
      <c r="AR172" s="5"/>
    </row>
    <row r="173" spans="10:44" x14ac:dyDescent="0.3">
      <c r="J173" s="14" t="s">
        <v>21</v>
      </c>
      <c r="K173" s="73" t="s">
        <v>1</v>
      </c>
      <c r="L173" s="73" t="s">
        <v>1</v>
      </c>
      <c r="M173" s="73" t="s">
        <v>1</v>
      </c>
      <c r="N173" s="73" t="s">
        <v>1</v>
      </c>
      <c r="O173" s="73" t="s">
        <v>1</v>
      </c>
      <c r="P173" s="73"/>
      <c r="Q173" s="5"/>
      <c r="R173" s="11"/>
      <c r="S173" s="14" t="s">
        <v>21</v>
      </c>
      <c r="T173" s="73" t="s">
        <v>1</v>
      </c>
      <c r="U173" s="73" t="s">
        <v>1</v>
      </c>
      <c r="V173" s="73" t="s">
        <v>1</v>
      </c>
      <c r="W173" s="73" t="s">
        <v>14</v>
      </c>
      <c r="X173" s="73"/>
      <c r="Y173" s="73"/>
      <c r="Z173" s="5" t="s">
        <v>1</v>
      </c>
      <c r="AA173" s="11"/>
      <c r="AB173" s="14" t="s">
        <v>21</v>
      </c>
      <c r="AC173" s="73" t="s">
        <v>1</v>
      </c>
      <c r="AD173" s="73" t="s">
        <v>1</v>
      </c>
      <c r="AE173" s="73" t="s">
        <v>1</v>
      </c>
      <c r="AF173" s="73" t="s">
        <v>1</v>
      </c>
      <c r="AG173" s="73" t="s">
        <v>1</v>
      </c>
      <c r="AH173" s="73"/>
      <c r="AI173" s="23"/>
      <c r="AJ173" s="11"/>
      <c r="AK173" s="14" t="s">
        <v>21</v>
      </c>
      <c r="AL173" s="73" t="s">
        <v>1</v>
      </c>
      <c r="AM173" s="73" t="s">
        <v>1</v>
      </c>
      <c r="AN173" s="73" t="s">
        <v>1</v>
      </c>
      <c r="AO173" s="73" t="s">
        <v>14</v>
      </c>
      <c r="AP173" s="73"/>
      <c r="AQ173" s="73"/>
      <c r="AR173" s="5" t="s">
        <v>1</v>
      </c>
    </row>
    <row r="174" spans="10:44" x14ac:dyDescent="0.3">
      <c r="J174" s="14" t="s">
        <v>97</v>
      </c>
      <c r="K174" s="73" t="s">
        <v>1</v>
      </c>
      <c r="L174" s="73" t="s">
        <v>1</v>
      </c>
      <c r="M174" s="73" t="s">
        <v>1</v>
      </c>
      <c r="N174" s="73" t="s">
        <v>1</v>
      </c>
      <c r="O174" s="73" t="s">
        <v>1</v>
      </c>
      <c r="P174" s="73"/>
      <c r="Q174" s="5"/>
      <c r="R174" s="11"/>
      <c r="S174" s="14" t="s">
        <v>97</v>
      </c>
      <c r="T174" s="73"/>
      <c r="U174" s="73" t="s">
        <v>1</v>
      </c>
      <c r="V174" s="73" t="s">
        <v>1</v>
      </c>
      <c r="W174" s="73" t="s">
        <v>1</v>
      </c>
      <c r="X174" s="73" t="s">
        <v>14</v>
      </c>
      <c r="Y174" s="73"/>
      <c r="Z174" s="5"/>
      <c r="AA174" s="11"/>
      <c r="AB174" s="14" t="s">
        <v>97</v>
      </c>
      <c r="AC174" s="73" t="s">
        <v>1</v>
      </c>
      <c r="AD174" s="73" t="s">
        <v>1</v>
      </c>
      <c r="AE174" s="73" t="s">
        <v>1</v>
      </c>
      <c r="AF174" s="73" t="s">
        <v>1</v>
      </c>
      <c r="AG174" s="73" t="s">
        <v>1</v>
      </c>
      <c r="AH174" s="73"/>
      <c r="AI174" s="23"/>
      <c r="AJ174" s="11"/>
      <c r="AK174" s="14" t="s">
        <v>97</v>
      </c>
      <c r="AL174" s="73" t="s">
        <v>1</v>
      </c>
      <c r="AM174" s="73" t="s">
        <v>1</v>
      </c>
      <c r="AN174" s="73" t="s">
        <v>14</v>
      </c>
      <c r="AO174" s="73"/>
      <c r="AP174" s="73"/>
      <c r="AQ174" s="73" t="s">
        <v>1</v>
      </c>
      <c r="AR174" s="5" t="s">
        <v>1</v>
      </c>
    </row>
    <row r="175" spans="10:44" x14ac:dyDescent="0.3">
      <c r="J175" s="14" t="s">
        <v>98</v>
      </c>
      <c r="K175" s="73" t="s">
        <v>1</v>
      </c>
      <c r="L175" s="73" t="s">
        <v>1</v>
      </c>
      <c r="M175" s="73" t="s">
        <v>1</v>
      </c>
      <c r="N175" s="73" t="s">
        <v>1</v>
      </c>
      <c r="O175" s="73" t="s">
        <v>1</v>
      </c>
      <c r="P175" s="73"/>
      <c r="Q175" s="5"/>
      <c r="R175" s="11"/>
      <c r="S175" s="14" t="s">
        <v>98</v>
      </c>
      <c r="T175" s="73" t="s">
        <v>1</v>
      </c>
      <c r="U175" s="73" t="s">
        <v>1</v>
      </c>
      <c r="V175" s="73" t="s">
        <v>1</v>
      </c>
      <c r="W175" s="73" t="s">
        <v>1</v>
      </c>
      <c r="X175" s="73" t="s">
        <v>1</v>
      </c>
      <c r="Y175" s="73"/>
      <c r="Z175" s="5"/>
      <c r="AA175" s="11"/>
      <c r="AB175" s="14" t="s">
        <v>98</v>
      </c>
      <c r="AC175" s="73" t="s">
        <v>1</v>
      </c>
      <c r="AD175" s="73" t="s">
        <v>1</v>
      </c>
      <c r="AE175" s="73" t="s">
        <v>1</v>
      </c>
      <c r="AF175" s="73" t="s">
        <v>1</v>
      </c>
      <c r="AG175" s="73" t="s">
        <v>1</v>
      </c>
      <c r="AH175" s="73"/>
      <c r="AI175" s="23"/>
      <c r="AJ175" s="11"/>
      <c r="AK175" s="14" t="s">
        <v>98</v>
      </c>
      <c r="AL175" s="73" t="s">
        <v>1</v>
      </c>
      <c r="AM175" s="73" t="s">
        <v>14</v>
      </c>
      <c r="AN175" s="73"/>
      <c r="AO175" s="73"/>
      <c r="AP175" s="73" t="s">
        <v>1</v>
      </c>
      <c r="AQ175" s="73" t="s">
        <v>1</v>
      </c>
      <c r="AR175" s="5" t="s">
        <v>1</v>
      </c>
    </row>
    <row r="176" spans="10:44" x14ac:dyDescent="0.3">
      <c r="J176" s="14" t="s">
        <v>53</v>
      </c>
      <c r="K176" s="73" t="s">
        <v>1</v>
      </c>
      <c r="L176" s="73" t="s">
        <v>1</v>
      </c>
      <c r="M176" s="73" t="s">
        <v>1</v>
      </c>
      <c r="N176" s="73" t="s">
        <v>1</v>
      </c>
      <c r="O176" s="73" t="s">
        <v>1</v>
      </c>
      <c r="P176" s="73"/>
      <c r="Q176" s="5"/>
      <c r="R176" s="11"/>
      <c r="S176" s="14" t="s">
        <v>53</v>
      </c>
      <c r="T176" s="73" t="s">
        <v>1</v>
      </c>
      <c r="U176" s="73" t="s">
        <v>1</v>
      </c>
      <c r="V176" s="73" t="s">
        <v>1</v>
      </c>
      <c r="W176" s="73" t="s">
        <v>1</v>
      </c>
      <c r="X176" s="73" t="s">
        <v>1</v>
      </c>
      <c r="Y176" s="73"/>
      <c r="Z176" s="5"/>
      <c r="AA176" s="11"/>
      <c r="AB176" s="14" t="s">
        <v>53</v>
      </c>
      <c r="AC176" s="73" t="s">
        <v>1</v>
      </c>
      <c r="AD176" s="73" t="s">
        <v>1</v>
      </c>
      <c r="AE176" s="73" t="s">
        <v>1</v>
      </c>
      <c r="AF176" s="73" t="s">
        <v>1</v>
      </c>
      <c r="AG176" s="73" t="s">
        <v>1</v>
      </c>
      <c r="AH176" s="73"/>
      <c r="AI176" s="23"/>
      <c r="AJ176" s="11"/>
      <c r="AK176" s="14" t="s">
        <v>53</v>
      </c>
      <c r="AL176" s="73" t="s">
        <v>14</v>
      </c>
      <c r="AM176" s="73"/>
      <c r="AN176" s="73"/>
      <c r="AO176" s="73" t="s">
        <v>1</v>
      </c>
      <c r="AP176" s="73" t="s">
        <v>1</v>
      </c>
      <c r="AQ176" s="73" t="s">
        <v>1</v>
      </c>
      <c r="AR176" s="5" t="s">
        <v>14</v>
      </c>
    </row>
    <row r="177" spans="10:44" x14ac:dyDescent="0.3">
      <c r="J177" s="14" t="s">
        <v>54</v>
      </c>
      <c r="K177" s="73" t="s">
        <v>1</v>
      </c>
      <c r="L177" s="73" t="s">
        <v>1</v>
      </c>
      <c r="M177" s="73" t="s">
        <v>1</v>
      </c>
      <c r="N177" s="73" t="s">
        <v>1</v>
      </c>
      <c r="O177" s="73" t="s">
        <v>1</v>
      </c>
      <c r="P177" s="73"/>
      <c r="Q177" s="5"/>
      <c r="R177" s="11"/>
      <c r="S177" s="14" t="s">
        <v>54</v>
      </c>
      <c r="T177" s="73" t="s">
        <v>1</v>
      </c>
      <c r="U177" s="73" t="s">
        <v>1</v>
      </c>
      <c r="V177" s="73" t="s">
        <v>1</v>
      </c>
      <c r="W177" s="73" t="s">
        <v>1</v>
      </c>
      <c r="X177" s="73" t="s">
        <v>1</v>
      </c>
      <c r="Y177" s="73"/>
      <c r="Z177" s="5"/>
      <c r="AA177" s="11"/>
      <c r="AB177" s="14" t="s">
        <v>54</v>
      </c>
      <c r="AC177" s="73" t="s">
        <v>1</v>
      </c>
      <c r="AD177" s="73" t="s">
        <v>1</v>
      </c>
      <c r="AE177" s="73" t="s">
        <v>1</v>
      </c>
      <c r="AF177" s="73" t="s">
        <v>1</v>
      </c>
      <c r="AG177" s="73" t="s">
        <v>1</v>
      </c>
      <c r="AH177" s="73"/>
      <c r="AI177" s="23"/>
      <c r="AJ177" s="11"/>
      <c r="AK177" s="14" t="s">
        <v>54</v>
      </c>
      <c r="AL177" s="73"/>
      <c r="AM177" s="73"/>
      <c r="AN177" s="73" t="s">
        <v>1</v>
      </c>
      <c r="AO177" s="73" t="s">
        <v>1</v>
      </c>
      <c r="AP177" s="73" t="s">
        <v>1</v>
      </c>
      <c r="AQ177" s="73" t="s">
        <v>14</v>
      </c>
      <c r="AR177" s="5"/>
    </row>
    <row r="178" spans="10:44" x14ac:dyDescent="0.3">
      <c r="J178" s="14" t="s">
        <v>55</v>
      </c>
      <c r="K178" s="73" t="s">
        <v>1</v>
      </c>
      <c r="L178" s="73" t="s">
        <v>1</v>
      </c>
      <c r="M178" s="73" t="s">
        <v>1</v>
      </c>
      <c r="N178" s="73" t="s">
        <v>1</v>
      </c>
      <c r="O178" s="73" t="s">
        <v>1</v>
      </c>
      <c r="P178" s="73"/>
      <c r="Q178" s="5"/>
      <c r="R178" s="11"/>
      <c r="S178" s="14" t="s">
        <v>55</v>
      </c>
      <c r="T178" s="73" t="s">
        <v>1</v>
      </c>
      <c r="U178" s="73" t="s">
        <v>1</v>
      </c>
      <c r="V178" s="73" t="s">
        <v>1</v>
      </c>
      <c r="W178" s="73" t="s">
        <v>1</v>
      </c>
      <c r="X178" s="73" t="s">
        <v>1</v>
      </c>
      <c r="Y178" s="73"/>
      <c r="Z178" s="5"/>
      <c r="AA178" s="11"/>
      <c r="AB178" s="14" t="s">
        <v>55</v>
      </c>
      <c r="AC178" s="73" t="s">
        <v>1</v>
      </c>
      <c r="AD178" s="73" t="s">
        <v>1</v>
      </c>
      <c r="AE178" s="73" t="s">
        <v>1</v>
      </c>
      <c r="AF178" s="73" t="s">
        <v>1</v>
      </c>
      <c r="AG178" s="73" t="s">
        <v>1</v>
      </c>
      <c r="AH178" s="73"/>
      <c r="AI178" s="23"/>
      <c r="AJ178" s="11"/>
      <c r="AK178" s="14" t="s">
        <v>55</v>
      </c>
      <c r="AL178" s="73"/>
      <c r="AM178" s="73" t="s">
        <v>1</v>
      </c>
      <c r="AN178" s="73" t="s">
        <v>1</v>
      </c>
      <c r="AO178" s="73" t="s">
        <v>1</v>
      </c>
      <c r="AP178" s="73" t="s">
        <v>14</v>
      </c>
      <c r="AQ178" s="73"/>
      <c r="AR178" s="5"/>
    </row>
    <row r="179" spans="10:44" x14ac:dyDescent="0.3">
      <c r="J179" s="14" t="s">
        <v>56</v>
      </c>
      <c r="K179" s="73" t="s">
        <v>1</v>
      </c>
      <c r="L179" s="73" t="s">
        <v>1</v>
      </c>
      <c r="M179" s="73" t="s">
        <v>1</v>
      </c>
      <c r="N179" s="73" t="s">
        <v>1</v>
      </c>
      <c r="O179" s="73" t="s">
        <v>1</v>
      </c>
      <c r="P179" s="73"/>
      <c r="Q179" s="5"/>
      <c r="R179" s="11"/>
      <c r="S179" s="14" t="s">
        <v>56</v>
      </c>
      <c r="T179" s="73" t="s">
        <v>1</v>
      </c>
      <c r="U179" s="73" t="s">
        <v>1</v>
      </c>
      <c r="V179" s="73" t="s">
        <v>1</v>
      </c>
      <c r="W179" s="73" t="s">
        <v>1</v>
      </c>
      <c r="X179" s="73" t="s">
        <v>1</v>
      </c>
      <c r="Y179" s="73"/>
      <c r="Z179" s="5"/>
      <c r="AA179" s="11"/>
      <c r="AB179" s="14" t="s">
        <v>56</v>
      </c>
      <c r="AC179" s="73" t="s">
        <v>1</v>
      </c>
      <c r="AD179" s="73" t="s">
        <v>1</v>
      </c>
      <c r="AE179" s="73" t="s">
        <v>1</v>
      </c>
      <c r="AF179" s="73" t="s">
        <v>1</v>
      </c>
      <c r="AG179" s="73" t="s">
        <v>1</v>
      </c>
      <c r="AH179" s="73"/>
      <c r="AI179" s="23"/>
      <c r="AJ179" s="11"/>
      <c r="AK179" s="14" t="s">
        <v>56</v>
      </c>
      <c r="AL179" s="73" t="s">
        <v>1</v>
      </c>
      <c r="AM179" s="73" t="s">
        <v>1</v>
      </c>
      <c r="AN179" s="73" t="s">
        <v>1</v>
      </c>
      <c r="AO179" s="73" t="s">
        <v>1</v>
      </c>
      <c r="AP179" s="73" t="s">
        <v>1</v>
      </c>
      <c r="AQ179" s="73"/>
      <c r="AR179" s="23"/>
    </row>
    <row r="180" spans="10:44" x14ac:dyDescent="0.3">
      <c r="J180" s="14" t="s">
        <v>57</v>
      </c>
      <c r="K180" s="73" t="s">
        <v>1</v>
      </c>
      <c r="L180" s="73" t="s">
        <v>1</v>
      </c>
      <c r="M180" s="73" t="s">
        <v>1</v>
      </c>
      <c r="N180" s="73" t="s">
        <v>1</v>
      </c>
      <c r="O180" s="73" t="s">
        <v>1</v>
      </c>
      <c r="P180" s="73"/>
      <c r="Q180" s="5"/>
      <c r="R180" s="11"/>
      <c r="S180" s="14" t="s">
        <v>57</v>
      </c>
      <c r="T180" s="73" t="s">
        <v>1</v>
      </c>
      <c r="U180" s="73" t="s">
        <v>1</v>
      </c>
      <c r="V180" s="73" t="s">
        <v>1</v>
      </c>
      <c r="W180" s="73" t="s">
        <v>1</v>
      </c>
      <c r="X180" s="73" t="s">
        <v>1</v>
      </c>
      <c r="Y180" s="73"/>
      <c r="Z180" s="5"/>
      <c r="AA180" s="11"/>
      <c r="AB180" s="14" t="s">
        <v>57</v>
      </c>
      <c r="AC180" s="73" t="s">
        <v>1</v>
      </c>
      <c r="AD180" s="73" t="s">
        <v>1</v>
      </c>
      <c r="AE180" s="73" t="s">
        <v>1</v>
      </c>
      <c r="AF180" s="73" t="s">
        <v>1</v>
      </c>
      <c r="AG180" s="73" t="s">
        <v>1</v>
      </c>
      <c r="AH180" s="73"/>
      <c r="AI180" s="23"/>
      <c r="AJ180" s="11"/>
      <c r="AK180" s="14" t="s">
        <v>57</v>
      </c>
      <c r="AL180" s="73" t="s">
        <v>1</v>
      </c>
      <c r="AM180" s="73" t="s">
        <v>1</v>
      </c>
      <c r="AN180" s="73" t="s">
        <v>1</v>
      </c>
      <c r="AO180" s="73" t="s">
        <v>1</v>
      </c>
      <c r="AP180" s="73" t="s">
        <v>1</v>
      </c>
      <c r="AQ180" s="73"/>
      <c r="AR180" s="23"/>
    </row>
    <row r="181" spans="10:44" x14ac:dyDescent="0.3">
      <c r="J181" s="14" t="s">
        <v>58</v>
      </c>
      <c r="K181" s="73" t="s">
        <v>1</v>
      </c>
      <c r="L181" s="73" t="s">
        <v>1</v>
      </c>
      <c r="M181" s="73" t="s">
        <v>1</v>
      </c>
      <c r="N181" s="73" t="s">
        <v>1</v>
      </c>
      <c r="O181" s="73" t="s">
        <v>1</v>
      </c>
      <c r="P181" s="73"/>
      <c r="Q181" s="5"/>
      <c r="R181" s="11"/>
      <c r="S181" s="14" t="s">
        <v>58</v>
      </c>
      <c r="T181" s="73" t="s">
        <v>1</v>
      </c>
      <c r="U181" s="73" t="s">
        <v>1</v>
      </c>
      <c r="V181" s="73" t="s">
        <v>1</v>
      </c>
      <c r="W181" s="73" t="s">
        <v>1</v>
      </c>
      <c r="X181" s="73" t="s">
        <v>1</v>
      </c>
      <c r="Y181" s="73"/>
      <c r="Z181" s="5"/>
      <c r="AA181" s="11"/>
      <c r="AB181" s="14" t="s">
        <v>58</v>
      </c>
      <c r="AC181" s="73" t="s">
        <v>1</v>
      </c>
      <c r="AD181" s="73" t="s">
        <v>1</v>
      </c>
      <c r="AE181" s="73" t="s">
        <v>1</v>
      </c>
      <c r="AF181" s="73" t="s">
        <v>1</v>
      </c>
      <c r="AG181" s="73" t="s">
        <v>1</v>
      </c>
      <c r="AH181" s="73"/>
      <c r="AI181" s="23"/>
      <c r="AJ181" s="11"/>
      <c r="AK181" s="14" t="s">
        <v>58</v>
      </c>
      <c r="AL181" s="73" t="s">
        <v>1</v>
      </c>
      <c r="AM181" s="73" t="s">
        <v>1</v>
      </c>
      <c r="AN181" s="73" t="s">
        <v>1</v>
      </c>
      <c r="AO181" s="73" t="s">
        <v>1</v>
      </c>
      <c r="AP181" s="73" t="s">
        <v>1</v>
      </c>
      <c r="AQ181" s="73"/>
      <c r="AR181" s="23"/>
    </row>
    <row r="182" spans="10:44" x14ac:dyDescent="0.3">
      <c r="J182" s="151" t="s">
        <v>187</v>
      </c>
      <c r="K182" s="13" t="s">
        <v>196</v>
      </c>
      <c r="L182" s="13" t="s">
        <v>196</v>
      </c>
      <c r="M182" s="13" t="s">
        <v>196</v>
      </c>
      <c r="N182" s="13" t="s">
        <v>196</v>
      </c>
      <c r="O182" s="13" t="s">
        <v>196</v>
      </c>
      <c r="P182" s="111" t="s">
        <v>244</v>
      </c>
      <c r="Q182" s="112" t="s">
        <v>244</v>
      </c>
      <c r="R182" s="11"/>
      <c r="S182" s="151" t="s">
        <v>187</v>
      </c>
      <c r="T182" s="86" t="s">
        <v>194</v>
      </c>
      <c r="U182" s="86" t="s">
        <v>194</v>
      </c>
      <c r="V182" s="86" t="s">
        <v>194</v>
      </c>
      <c r="W182" s="86" t="s">
        <v>194</v>
      </c>
      <c r="X182" s="86" t="s">
        <v>194</v>
      </c>
      <c r="Y182" s="164" t="s">
        <v>245</v>
      </c>
      <c r="Z182" s="161" t="s">
        <v>245</v>
      </c>
      <c r="AA182" s="11"/>
      <c r="AB182" s="151" t="s">
        <v>187</v>
      </c>
      <c r="AC182" s="13" t="s">
        <v>195</v>
      </c>
      <c r="AD182" s="13" t="s">
        <v>195</v>
      </c>
      <c r="AE182" s="13" t="s">
        <v>195</v>
      </c>
      <c r="AF182" s="13" t="s">
        <v>195</v>
      </c>
      <c r="AG182" s="13" t="s">
        <v>195</v>
      </c>
      <c r="AH182" s="111" t="s">
        <v>42</v>
      </c>
      <c r="AI182" s="112" t="s">
        <v>42</v>
      </c>
      <c r="AJ182" s="11"/>
      <c r="AK182" s="151" t="s">
        <v>187</v>
      </c>
      <c r="AL182" s="13" t="s">
        <v>193</v>
      </c>
      <c r="AM182" s="13" t="s">
        <v>193</v>
      </c>
      <c r="AN182" s="13" t="s">
        <v>193</v>
      </c>
      <c r="AO182" s="13" t="s">
        <v>193</v>
      </c>
      <c r="AP182" s="13" t="s">
        <v>193</v>
      </c>
      <c r="AQ182" s="111" t="s">
        <v>252</v>
      </c>
      <c r="AR182" s="112" t="s">
        <v>252</v>
      </c>
    </row>
    <row r="183" spans="10:44" x14ac:dyDescent="0.3">
      <c r="J183" s="163" t="s">
        <v>232</v>
      </c>
      <c r="S183" s="163" t="s">
        <v>233</v>
      </c>
      <c r="AB183" s="163" t="s">
        <v>232</v>
      </c>
      <c r="AK183" s="163" t="s">
        <v>216</v>
      </c>
    </row>
    <row r="184" spans="10:44" x14ac:dyDescent="0.3">
      <c r="J184" s="404" t="s">
        <v>333</v>
      </c>
      <c r="S184" s="404" t="s">
        <v>333</v>
      </c>
      <c r="AB184" s="404" t="s">
        <v>333</v>
      </c>
      <c r="AK184" s="404" t="s">
        <v>333</v>
      </c>
    </row>
  </sheetData>
  <phoneticPr fontId="3" type="noConversion"/>
  <conditionalFormatting sqref="A1:XFD57 A59:XFD72 A58:I58 K58:AA58 AC58:XFD58 A74:XFD88 A73:I73 K73:AA73 AC73:XFD73 A90:XFD105 A89:I89 K89:R89 T89:AA89 AC89:XFD89 A107:XFD123 A106:I106 K106:R106 T106:AA106 AC106:XFD106 A125:XFD142 A124:I124 K124:R124 T124:AA124 AC124:XFD124 A144:XFD162 A143:I143 K143:R143 T143:AA143 AC143:XFD143 A164:XFD183 A163:I163 K163:R163 T163:AA163 AC163:AJ163 AL163:XFD163 A185:XFD1048576 A184:I184 K184:R184 T184:AA184 AC184:AJ184 AL184:XFD184">
    <cfRule type="cellIs" dxfId="12" priority="9" operator="equal">
      <formula>"야"</formula>
    </cfRule>
    <cfRule type="cellIs" dxfId="11" priority="10" operator="equal">
      <formula>"일"</formula>
    </cfRule>
    <cfRule type="cellIs" dxfId="10" priority="11" operator="equal">
      <formula>"야"</formula>
    </cfRule>
    <cfRule type="cellIs" dxfId="9" priority="12" operator="equal">
      <formula>"토"</formula>
    </cfRule>
  </conditionalFormatting>
  <conditionalFormatting sqref="J58">
    <cfRule type="cellIs" dxfId="8" priority="4" operator="equal">
      <formula>"일"</formula>
    </cfRule>
    <cfRule type="cellIs" dxfId="7" priority="5" operator="equal">
      <formula>"야"</formula>
    </cfRule>
    <cfRule type="cellIs" dxfId="6" priority="6" operator="equal">
      <formula>"토"</formula>
    </cfRule>
  </conditionalFormatting>
  <conditionalFormatting sqref="AK184 AB184 S184 J184 AK163 AB163 S163 J163 AB143 S143 J143 AB124 S124 J124 AB106 S106 J106 AB89 S89 J89 AB73 J73 AB58">
    <cfRule type="cellIs" dxfId="5" priority="1" operator="equal">
      <formula>"일"</formula>
    </cfRule>
    <cfRule type="cellIs" dxfId="4" priority="2" operator="equal">
      <formula>"야"</formula>
    </cfRule>
    <cfRule type="cellIs" dxfId="3" priority="3" operator="equal">
      <formula>"토"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기본</vt:lpstr>
      <vt:lpstr>패턴마법사</vt:lpstr>
      <vt:lpstr>권장사항</vt:lpstr>
      <vt:lpstr>조만야 예시</vt:lpstr>
      <vt:lpstr>주야 예시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</dc:creator>
  <cp:lastModifiedBy>Han</cp:lastModifiedBy>
  <cp:lastPrinted>2019-12-23T11:58:03Z</cp:lastPrinted>
  <dcterms:created xsi:type="dcterms:W3CDTF">2019-01-18T23:21:25Z</dcterms:created>
  <dcterms:modified xsi:type="dcterms:W3CDTF">2021-11-17T12:23:37Z</dcterms:modified>
</cp:coreProperties>
</file>