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\Documents\library\shiftwork\"/>
    </mc:Choice>
  </mc:AlternateContent>
  <xr:revisionPtr revIDLastSave="0" documentId="13_ncr:1_{EFEFE89D-E79D-4C2E-9D39-14C34AEAAFFD}" xr6:coauthVersionLast="47" xr6:coauthVersionMax="47" xr10:uidLastSave="{00000000-0000-0000-0000-000000000000}"/>
  <bookViews>
    <workbookView xWindow="-120" yWindow="-120" windowWidth="29040" windowHeight="15990" tabRatio="851" firstSheet="1" activeTab="1" xr2:uid="{00000000-000D-0000-FFFF-FFFF00000000}"/>
  </bookViews>
  <sheets>
    <sheet name="기본" sheetId="3" state="hidden" r:id="rId1"/>
    <sheet name="권장사항" sheetId="7" r:id="rId2"/>
    <sheet name="패턴마법사" sheetId="5" r:id="rId3"/>
    <sheet name="패턴마법사1-30인" sheetId="57" r:id="rId4"/>
    <sheet name="5인조" sheetId="25" r:id="rId5"/>
    <sheet name="6인조" sheetId="19" r:id="rId6"/>
    <sheet name="7인조" sheetId="41" r:id="rId7"/>
    <sheet name="8인조" sheetId="47" r:id="rId8"/>
    <sheet name="9인조" sheetId="50" r:id="rId9"/>
    <sheet name="10인조" sheetId="53" r:id="rId10"/>
    <sheet name="11인조" sheetId="54" r:id="rId11"/>
    <sheet name="12인조" sheetId="55" r:id="rId12"/>
    <sheet name="13인조" sheetId="56" r:id="rId13"/>
    <sheet name="장애아동시설6~8인조" sheetId="30" r:id="rId14"/>
    <sheet name="아동시설4~6인조" sheetId="13" r:id="rId15"/>
    <sheet name="조만야" sheetId="8" r:id="rId16"/>
    <sheet name="주야" sheetId="9" r:id="rId17"/>
    <sheet name="당직.주방.기타" sheetId="10" r:id="rId18"/>
    <sheet name="시연용" sheetId="28" state="hidden" r:id="rId19"/>
  </sheets>
  <calcPr calcId="191029"/>
</workbook>
</file>

<file path=xl/calcChain.xml><?xml version="1.0" encoding="utf-8"?>
<calcChain xmlns="http://schemas.openxmlformats.org/spreadsheetml/2006/main">
  <c r="AD37" i="57" l="1"/>
  <c r="AD36" i="57"/>
  <c r="AD35" i="57"/>
  <c r="AD34" i="57"/>
  <c r="AD33" i="57"/>
  <c r="AD32" i="57"/>
  <c r="AD31" i="57"/>
  <c r="AD30" i="57"/>
  <c r="AD29" i="57"/>
  <c r="AD28" i="57"/>
  <c r="AD27" i="57"/>
  <c r="AD26" i="57"/>
  <c r="AD25" i="57"/>
  <c r="AD24" i="57"/>
  <c r="AD23" i="57"/>
  <c r="AD22" i="57"/>
  <c r="AD21" i="57"/>
  <c r="AD20" i="57"/>
  <c r="AD19" i="57"/>
  <c r="AD18" i="57"/>
  <c r="AD17" i="57"/>
  <c r="AD16" i="57"/>
  <c r="AD15" i="57"/>
  <c r="AD14" i="57"/>
  <c r="AD13" i="57"/>
  <c r="AD12" i="57"/>
  <c r="AD11" i="57"/>
  <c r="AD10" i="57"/>
  <c r="AD9" i="57"/>
  <c r="AD8" i="57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U7" i="57"/>
  <c r="T7" i="57"/>
  <c r="S7" i="57"/>
  <c r="R7" i="57"/>
  <c r="Q7" i="57"/>
  <c r="P7" i="57"/>
  <c r="O7" i="57"/>
  <c r="N202" i="57"/>
  <c r="BN201" i="57"/>
  <c r="N201" i="57"/>
  <c r="N200" i="57"/>
  <c r="N199" i="57"/>
  <c r="N198" i="57"/>
  <c r="N235" i="57" s="1"/>
  <c r="N197" i="57"/>
  <c r="N196" i="57"/>
  <c r="BN195" i="57"/>
  <c r="N195" i="57"/>
  <c r="N232" i="57" s="1"/>
  <c r="N194" i="57"/>
  <c r="N193" i="57"/>
  <c r="N230" i="57" s="1"/>
  <c r="N192" i="57"/>
  <c r="N265" i="57" s="1"/>
  <c r="N301" i="57" s="1"/>
  <c r="N191" i="57"/>
  <c r="N190" i="57"/>
  <c r="BN189" i="57"/>
  <c r="N189" i="57"/>
  <c r="N226" i="57" s="1"/>
  <c r="N188" i="57"/>
  <c r="N261" i="57" s="1"/>
  <c r="N297" i="57" s="1"/>
  <c r="G15" i="57"/>
  <c r="G14" i="57"/>
  <c r="G13" i="57"/>
  <c r="G12" i="57"/>
  <c r="G11" i="57"/>
  <c r="G10" i="57"/>
  <c r="G9" i="57"/>
  <c r="G8" i="57"/>
  <c r="AH37" i="57"/>
  <c r="AH36" i="57"/>
  <c r="AH35" i="57"/>
  <c r="AH34" i="57"/>
  <c r="AH33" i="57"/>
  <c r="AH32" i="57"/>
  <c r="AH31" i="57"/>
  <c r="AH30" i="57"/>
  <c r="AH29" i="57"/>
  <c r="AH28" i="57"/>
  <c r="AH27" i="57"/>
  <c r="AH26" i="57"/>
  <c r="AH25" i="57"/>
  <c r="AH24" i="57"/>
  <c r="AH23" i="57"/>
  <c r="N173" i="57"/>
  <c r="N174" i="57"/>
  <c r="N175" i="57"/>
  <c r="N176" i="57"/>
  <c r="N177" i="57"/>
  <c r="N178" i="57"/>
  <c r="N179" i="57"/>
  <c r="N180" i="57"/>
  <c r="N181" i="57"/>
  <c r="N182" i="57"/>
  <c r="N183" i="57"/>
  <c r="N184" i="57"/>
  <c r="N185" i="57"/>
  <c r="N186" i="57"/>
  <c r="N187" i="57"/>
  <c r="N229" i="57"/>
  <c r="N231" i="57"/>
  <c r="N236" i="57"/>
  <c r="N237" i="57"/>
  <c r="N238" i="57"/>
  <c r="N116" i="57"/>
  <c r="N117" i="57"/>
  <c r="N118" i="57"/>
  <c r="N119" i="57"/>
  <c r="N120" i="57"/>
  <c r="N121" i="57"/>
  <c r="N122" i="57"/>
  <c r="N123" i="57"/>
  <c r="N124" i="57"/>
  <c r="N125" i="57"/>
  <c r="N126" i="57"/>
  <c r="N127" i="57"/>
  <c r="N128" i="57"/>
  <c r="N129" i="57"/>
  <c r="N130" i="57"/>
  <c r="N131" i="57"/>
  <c r="N132" i="57"/>
  <c r="N133" i="57"/>
  <c r="N134" i="57"/>
  <c r="N135" i="57"/>
  <c r="N136" i="57"/>
  <c r="N137" i="57"/>
  <c r="N138" i="57"/>
  <c r="N139" i="57"/>
  <c r="N140" i="57"/>
  <c r="N141" i="57"/>
  <c r="N142" i="57"/>
  <c r="N143" i="57"/>
  <c r="N144" i="57"/>
  <c r="N145" i="57"/>
  <c r="BN145" i="57"/>
  <c r="BN202" i="57" s="1"/>
  <c r="BN144" i="57"/>
  <c r="BN143" i="57"/>
  <c r="BN200" i="57" s="1"/>
  <c r="BN142" i="57"/>
  <c r="BN199" i="57" s="1"/>
  <c r="BN141" i="57"/>
  <c r="BN198" i="57" s="1"/>
  <c r="BN140" i="57"/>
  <c r="BN197" i="57" s="1"/>
  <c r="BN139" i="57"/>
  <c r="BN196" i="57" s="1"/>
  <c r="BN138" i="57"/>
  <c r="BN137" i="57"/>
  <c r="BN194" i="57" s="1"/>
  <c r="BN136" i="57"/>
  <c r="BN193" i="57" s="1"/>
  <c r="BN135" i="57"/>
  <c r="BN192" i="57" s="1"/>
  <c r="BN134" i="57"/>
  <c r="BN191" i="57" s="1"/>
  <c r="BN133" i="57"/>
  <c r="BN190" i="57" s="1"/>
  <c r="BN132" i="57"/>
  <c r="BN131" i="57"/>
  <c r="BN188" i="57" s="1"/>
  <c r="U74" i="57"/>
  <c r="AB73" i="57" s="1"/>
  <c r="AI72" i="57" s="1"/>
  <c r="AP71" i="57" s="1"/>
  <c r="AW70" i="57" s="1"/>
  <c r="BD69" i="57" s="1"/>
  <c r="BK68" i="57" s="1"/>
  <c r="BR67" i="57" s="1"/>
  <c r="BY66" i="57" s="1"/>
  <c r="CF65" i="57" s="1"/>
  <c r="CM64" i="57" s="1"/>
  <c r="CT63" i="57" s="1"/>
  <c r="DA62" i="57" s="1"/>
  <c r="DH61" i="57" s="1"/>
  <c r="DO60" i="57" s="1"/>
  <c r="DV59" i="57" s="1"/>
  <c r="EC58" i="57" s="1"/>
  <c r="EJ57" i="57" s="1"/>
  <c r="EQ56" i="57" s="1"/>
  <c r="EX55" i="57" s="1"/>
  <c r="FE54" i="57" s="1"/>
  <c r="FL53" i="57" s="1"/>
  <c r="FS52" i="57" s="1"/>
  <c r="FZ51" i="57" s="1"/>
  <c r="GG50" i="57" s="1"/>
  <c r="T74" i="57"/>
  <c r="AA73" i="57" s="1"/>
  <c r="AH72" i="57" s="1"/>
  <c r="AO71" i="57" s="1"/>
  <c r="AV70" i="57" s="1"/>
  <c r="BC69" i="57" s="1"/>
  <c r="BJ68" i="57" s="1"/>
  <c r="BQ67" i="57" s="1"/>
  <c r="BX66" i="57" s="1"/>
  <c r="CE65" i="57" s="1"/>
  <c r="CL64" i="57" s="1"/>
  <c r="CS63" i="57" s="1"/>
  <c r="CZ62" i="57" s="1"/>
  <c r="DG61" i="57" s="1"/>
  <c r="DN60" i="57" s="1"/>
  <c r="DU59" i="57" s="1"/>
  <c r="EB58" i="57" s="1"/>
  <c r="EI57" i="57" s="1"/>
  <c r="EP56" i="57" s="1"/>
  <c r="EW55" i="57" s="1"/>
  <c r="FD54" i="57" s="1"/>
  <c r="FK53" i="57" s="1"/>
  <c r="FR52" i="57" s="1"/>
  <c r="FY51" i="57" s="1"/>
  <c r="GF50" i="57" s="1"/>
  <c r="S74" i="57"/>
  <c r="Z73" i="57" s="1"/>
  <c r="AG72" i="57" s="1"/>
  <c r="AN71" i="57" s="1"/>
  <c r="AU70" i="57" s="1"/>
  <c r="BB69" i="57" s="1"/>
  <c r="BI68" i="57" s="1"/>
  <c r="BP67" i="57" s="1"/>
  <c r="BW66" i="57" s="1"/>
  <c r="CD65" i="57" s="1"/>
  <c r="CK64" i="57" s="1"/>
  <c r="CR63" i="57" s="1"/>
  <c r="CY62" i="57" s="1"/>
  <c r="DF61" i="57" s="1"/>
  <c r="DM60" i="57" s="1"/>
  <c r="DT59" i="57" s="1"/>
  <c r="EA58" i="57" s="1"/>
  <c r="EH57" i="57" s="1"/>
  <c r="EO56" i="57" s="1"/>
  <c r="EV55" i="57" s="1"/>
  <c r="FC54" i="57" s="1"/>
  <c r="FJ53" i="57" s="1"/>
  <c r="FQ52" i="57" s="1"/>
  <c r="FX51" i="57" s="1"/>
  <c r="GE50" i="57" s="1"/>
  <c r="R74" i="57"/>
  <c r="Y73" i="57" s="1"/>
  <c r="AF72" i="57" s="1"/>
  <c r="AM71" i="57" s="1"/>
  <c r="AT70" i="57" s="1"/>
  <c r="BA69" i="57" s="1"/>
  <c r="BH68" i="57" s="1"/>
  <c r="BO67" i="57" s="1"/>
  <c r="BV66" i="57" s="1"/>
  <c r="CC65" i="57" s="1"/>
  <c r="CJ64" i="57" s="1"/>
  <c r="CQ63" i="57" s="1"/>
  <c r="CX62" i="57" s="1"/>
  <c r="DE61" i="57" s="1"/>
  <c r="DL60" i="57" s="1"/>
  <c r="DS59" i="57" s="1"/>
  <c r="DZ58" i="57" s="1"/>
  <c r="EG57" i="57" s="1"/>
  <c r="EN56" i="57" s="1"/>
  <c r="EU55" i="57" s="1"/>
  <c r="FB54" i="57" s="1"/>
  <c r="FI53" i="57" s="1"/>
  <c r="FP52" i="57" s="1"/>
  <c r="FW51" i="57" s="1"/>
  <c r="GD50" i="57" s="1"/>
  <c r="Q74" i="57"/>
  <c r="X73" i="57" s="1"/>
  <c r="AE72" i="57" s="1"/>
  <c r="AL71" i="57" s="1"/>
  <c r="AS70" i="57" s="1"/>
  <c r="AZ69" i="57" s="1"/>
  <c r="BG68" i="57" s="1"/>
  <c r="BN67" i="57" s="1"/>
  <c r="BU66" i="57" s="1"/>
  <c r="CB65" i="57" s="1"/>
  <c r="CI64" i="57" s="1"/>
  <c r="CP63" i="57" s="1"/>
  <c r="CW62" i="57" s="1"/>
  <c r="DD61" i="57" s="1"/>
  <c r="DK60" i="57" s="1"/>
  <c r="DR59" i="57" s="1"/>
  <c r="DY58" i="57" s="1"/>
  <c r="EF57" i="57" s="1"/>
  <c r="EM56" i="57" s="1"/>
  <c r="ET55" i="57" s="1"/>
  <c r="FA54" i="57" s="1"/>
  <c r="FH53" i="57" s="1"/>
  <c r="FO52" i="57" s="1"/>
  <c r="FV51" i="57" s="1"/>
  <c r="GC50" i="57" s="1"/>
  <c r="P74" i="57"/>
  <c r="W73" i="57" s="1"/>
  <c r="AD72" i="57" s="1"/>
  <c r="AK71" i="57" s="1"/>
  <c r="AR70" i="57" s="1"/>
  <c r="AY69" i="57" s="1"/>
  <c r="BF68" i="57" s="1"/>
  <c r="BM67" i="57" s="1"/>
  <c r="BT66" i="57" s="1"/>
  <c r="CA65" i="57" s="1"/>
  <c r="CH64" i="57" s="1"/>
  <c r="CO63" i="57" s="1"/>
  <c r="CV62" i="57" s="1"/>
  <c r="DC61" i="57" s="1"/>
  <c r="DJ60" i="57" s="1"/>
  <c r="DQ59" i="57" s="1"/>
  <c r="DX58" i="57" s="1"/>
  <c r="EE57" i="57" s="1"/>
  <c r="EL56" i="57" s="1"/>
  <c r="ES55" i="57" s="1"/>
  <c r="EZ54" i="57" s="1"/>
  <c r="FG53" i="57" s="1"/>
  <c r="FN52" i="57" s="1"/>
  <c r="FU51" i="57" s="1"/>
  <c r="GB50" i="57" s="1"/>
  <c r="O74" i="57"/>
  <c r="V73" i="57" s="1"/>
  <c r="AC72" i="57" s="1"/>
  <c r="AJ71" i="57" s="1"/>
  <c r="AQ70" i="57" s="1"/>
  <c r="AX69" i="57" s="1"/>
  <c r="BE68" i="57" s="1"/>
  <c r="BL67" i="57" s="1"/>
  <c r="BS66" i="57" s="1"/>
  <c r="BZ65" i="57" s="1"/>
  <c r="CG64" i="57" s="1"/>
  <c r="CN63" i="57" s="1"/>
  <c r="CU62" i="57" s="1"/>
  <c r="DB61" i="57" s="1"/>
  <c r="DI60" i="57" s="1"/>
  <c r="DP59" i="57" s="1"/>
  <c r="DW58" i="57" s="1"/>
  <c r="ED57" i="57" s="1"/>
  <c r="EK56" i="57" s="1"/>
  <c r="ER55" i="57" s="1"/>
  <c r="EY54" i="57" s="1"/>
  <c r="FF53" i="57" s="1"/>
  <c r="FM52" i="57" s="1"/>
  <c r="FT51" i="57" s="1"/>
  <c r="GA50" i="57" s="1"/>
  <c r="N74" i="57"/>
  <c r="U73" i="57"/>
  <c r="AB72" i="57" s="1"/>
  <c r="AI71" i="57" s="1"/>
  <c r="AP70" i="57" s="1"/>
  <c r="AW69" i="57" s="1"/>
  <c r="BD68" i="57" s="1"/>
  <c r="BK67" i="57" s="1"/>
  <c r="BR66" i="57" s="1"/>
  <c r="BY65" i="57" s="1"/>
  <c r="CF64" i="57" s="1"/>
  <c r="CM63" i="57" s="1"/>
  <c r="CT62" i="57" s="1"/>
  <c r="DA61" i="57" s="1"/>
  <c r="DH60" i="57" s="1"/>
  <c r="T73" i="57"/>
  <c r="AA72" i="57" s="1"/>
  <c r="AH71" i="57" s="1"/>
  <c r="AO70" i="57" s="1"/>
  <c r="AV69" i="57" s="1"/>
  <c r="BC68" i="57" s="1"/>
  <c r="BJ67" i="57" s="1"/>
  <c r="BQ66" i="57" s="1"/>
  <c r="BX65" i="57" s="1"/>
  <c r="CE64" i="57" s="1"/>
  <c r="CL63" i="57" s="1"/>
  <c r="CS62" i="57" s="1"/>
  <c r="CZ61" i="57" s="1"/>
  <c r="DG60" i="57" s="1"/>
  <c r="S73" i="57"/>
  <c r="R73" i="57"/>
  <c r="Y72" i="57" s="1"/>
  <c r="AF71" i="57" s="1"/>
  <c r="AM70" i="57" s="1"/>
  <c r="AT69" i="57" s="1"/>
  <c r="BA68" i="57" s="1"/>
  <c r="BH67" i="57" s="1"/>
  <c r="BO66" i="57" s="1"/>
  <c r="BV65" i="57" s="1"/>
  <c r="CC64" i="57" s="1"/>
  <c r="CJ63" i="57" s="1"/>
  <c r="CQ62" i="57" s="1"/>
  <c r="CX61" i="57" s="1"/>
  <c r="DE60" i="57" s="1"/>
  <c r="Q73" i="57"/>
  <c r="X72" i="57" s="1"/>
  <c r="AE71" i="57" s="1"/>
  <c r="AL70" i="57" s="1"/>
  <c r="AS69" i="57" s="1"/>
  <c r="AZ68" i="57" s="1"/>
  <c r="BG67" i="57" s="1"/>
  <c r="BN66" i="57" s="1"/>
  <c r="BU65" i="57" s="1"/>
  <c r="CB64" i="57" s="1"/>
  <c r="CI63" i="57" s="1"/>
  <c r="CP62" i="57" s="1"/>
  <c r="CW61" i="57" s="1"/>
  <c r="DD60" i="57" s="1"/>
  <c r="P73" i="57"/>
  <c r="W72" i="57" s="1"/>
  <c r="AD71" i="57" s="1"/>
  <c r="AK70" i="57" s="1"/>
  <c r="AR69" i="57" s="1"/>
  <c r="AY68" i="57" s="1"/>
  <c r="BF67" i="57" s="1"/>
  <c r="BM66" i="57" s="1"/>
  <c r="BT65" i="57" s="1"/>
  <c r="CA64" i="57" s="1"/>
  <c r="CH63" i="57" s="1"/>
  <c r="CO62" i="57" s="1"/>
  <c r="CV61" i="57" s="1"/>
  <c r="DC60" i="57" s="1"/>
  <c r="O73" i="57"/>
  <c r="V72" i="57" s="1"/>
  <c r="AC71" i="57" s="1"/>
  <c r="AJ70" i="57" s="1"/>
  <c r="AQ69" i="57" s="1"/>
  <c r="AX68" i="57" s="1"/>
  <c r="BE67" i="57" s="1"/>
  <c r="BL66" i="57" s="1"/>
  <c r="BS65" i="57" s="1"/>
  <c r="BZ64" i="57" s="1"/>
  <c r="CG63" i="57" s="1"/>
  <c r="CN62" i="57" s="1"/>
  <c r="CU61" i="57" s="1"/>
  <c r="DB60" i="57" s="1"/>
  <c r="N73" i="57"/>
  <c r="Z72" i="57"/>
  <c r="AG71" i="57" s="1"/>
  <c r="AN70" i="57" s="1"/>
  <c r="AU69" i="57" s="1"/>
  <c r="BB68" i="57" s="1"/>
  <c r="BI67" i="57" s="1"/>
  <c r="BP66" i="57" s="1"/>
  <c r="BW65" i="57" s="1"/>
  <c r="CD64" i="57" s="1"/>
  <c r="CK63" i="57" s="1"/>
  <c r="CR62" i="57" s="1"/>
  <c r="CY61" i="57" s="1"/>
  <c r="DF60" i="57" s="1"/>
  <c r="U72" i="57"/>
  <c r="AB71" i="57" s="1"/>
  <c r="AI70" i="57" s="1"/>
  <c r="AP69" i="57" s="1"/>
  <c r="AW68" i="57" s="1"/>
  <c r="BD67" i="57" s="1"/>
  <c r="BK66" i="57" s="1"/>
  <c r="BR65" i="57" s="1"/>
  <c r="BY64" i="57" s="1"/>
  <c r="CF63" i="57" s="1"/>
  <c r="CM62" i="57" s="1"/>
  <c r="CT61" i="57" s="1"/>
  <c r="DA60" i="57" s="1"/>
  <c r="T72" i="57"/>
  <c r="AA71" i="57" s="1"/>
  <c r="AH70" i="57" s="1"/>
  <c r="AO69" i="57" s="1"/>
  <c r="AV68" i="57" s="1"/>
  <c r="BC67" i="57" s="1"/>
  <c r="BJ66" i="57" s="1"/>
  <c r="BQ65" i="57" s="1"/>
  <c r="BX64" i="57" s="1"/>
  <c r="CE63" i="57" s="1"/>
  <c r="CL62" i="57" s="1"/>
  <c r="CS61" i="57" s="1"/>
  <c r="CZ60" i="57" s="1"/>
  <c r="S72" i="57"/>
  <c r="R72" i="57"/>
  <c r="Y71" i="57" s="1"/>
  <c r="AF70" i="57" s="1"/>
  <c r="AM69" i="57" s="1"/>
  <c r="AT68" i="57" s="1"/>
  <c r="BA67" i="57" s="1"/>
  <c r="BH66" i="57" s="1"/>
  <c r="BO65" i="57" s="1"/>
  <c r="BV64" i="57" s="1"/>
  <c r="CC63" i="57" s="1"/>
  <c r="CJ62" i="57" s="1"/>
  <c r="CQ61" i="57" s="1"/>
  <c r="CX60" i="57" s="1"/>
  <c r="Q72" i="57"/>
  <c r="P72" i="57"/>
  <c r="W71" i="57" s="1"/>
  <c r="AD70" i="57" s="1"/>
  <c r="AK69" i="57" s="1"/>
  <c r="AR68" i="57" s="1"/>
  <c r="AY67" i="57" s="1"/>
  <c r="BF66" i="57" s="1"/>
  <c r="BM65" i="57" s="1"/>
  <c r="BT64" i="57" s="1"/>
  <c r="CA63" i="57" s="1"/>
  <c r="CH62" i="57" s="1"/>
  <c r="CO61" i="57" s="1"/>
  <c r="CV60" i="57" s="1"/>
  <c r="O72" i="57"/>
  <c r="V71" i="57" s="1"/>
  <c r="AC70" i="57" s="1"/>
  <c r="AJ69" i="57" s="1"/>
  <c r="AQ68" i="57" s="1"/>
  <c r="AX67" i="57" s="1"/>
  <c r="BE66" i="57" s="1"/>
  <c r="BL65" i="57" s="1"/>
  <c r="BS64" i="57" s="1"/>
  <c r="BZ63" i="57" s="1"/>
  <c r="CG62" i="57" s="1"/>
  <c r="CN61" i="57" s="1"/>
  <c r="CU60" i="57" s="1"/>
  <c r="N72" i="57"/>
  <c r="Z71" i="57"/>
  <c r="AG70" i="57" s="1"/>
  <c r="AN69" i="57" s="1"/>
  <c r="AU68" i="57" s="1"/>
  <c r="BB67" i="57" s="1"/>
  <c r="BI66" i="57" s="1"/>
  <c r="BP65" i="57" s="1"/>
  <c r="BW64" i="57" s="1"/>
  <c r="CD63" i="57" s="1"/>
  <c r="CK62" i="57" s="1"/>
  <c r="CR61" i="57" s="1"/>
  <c r="CY60" i="57" s="1"/>
  <c r="X71" i="57"/>
  <c r="AE70" i="57" s="1"/>
  <c r="AL69" i="57" s="1"/>
  <c r="AS68" i="57" s="1"/>
  <c r="AZ67" i="57" s="1"/>
  <c r="BG66" i="57" s="1"/>
  <c r="BN65" i="57" s="1"/>
  <c r="BU64" i="57" s="1"/>
  <c r="CB63" i="57" s="1"/>
  <c r="CI62" i="57" s="1"/>
  <c r="CP61" i="57" s="1"/>
  <c r="CW60" i="57" s="1"/>
  <c r="U71" i="57"/>
  <c r="AB70" i="57" s="1"/>
  <c r="AI69" i="57" s="1"/>
  <c r="AP68" i="57" s="1"/>
  <c r="AW67" i="57" s="1"/>
  <c r="BD66" i="57" s="1"/>
  <c r="BK65" i="57" s="1"/>
  <c r="BR64" i="57" s="1"/>
  <c r="BY63" i="57" s="1"/>
  <c r="CF62" i="57" s="1"/>
  <c r="CM61" i="57" s="1"/>
  <c r="CT60" i="57" s="1"/>
  <c r="T71" i="57"/>
  <c r="AA70" i="57" s="1"/>
  <c r="AH69" i="57" s="1"/>
  <c r="AO68" i="57" s="1"/>
  <c r="AV67" i="57" s="1"/>
  <c r="BC66" i="57" s="1"/>
  <c r="BJ65" i="57" s="1"/>
  <c r="BQ64" i="57" s="1"/>
  <c r="BX63" i="57" s="1"/>
  <c r="CE62" i="57" s="1"/>
  <c r="CL61" i="57" s="1"/>
  <c r="CS60" i="57" s="1"/>
  <c r="S71" i="57"/>
  <c r="Z70" i="57" s="1"/>
  <c r="AG69" i="57" s="1"/>
  <c r="AN68" i="57" s="1"/>
  <c r="AU67" i="57" s="1"/>
  <c r="BB66" i="57" s="1"/>
  <c r="BI65" i="57" s="1"/>
  <c r="BP64" i="57" s="1"/>
  <c r="BW63" i="57" s="1"/>
  <c r="CD62" i="57" s="1"/>
  <c r="CK61" i="57" s="1"/>
  <c r="CR60" i="57" s="1"/>
  <c r="R71" i="57"/>
  <c r="Y70" i="57" s="1"/>
  <c r="AF69" i="57" s="1"/>
  <c r="AM68" i="57" s="1"/>
  <c r="AT67" i="57" s="1"/>
  <c r="BA66" i="57" s="1"/>
  <c r="BH65" i="57" s="1"/>
  <c r="BO64" i="57" s="1"/>
  <c r="BV63" i="57" s="1"/>
  <c r="CC62" i="57" s="1"/>
  <c r="CJ61" i="57" s="1"/>
  <c r="CQ60" i="57" s="1"/>
  <c r="Q71" i="57"/>
  <c r="X70" i="57" s="1"/>
  <c r="AE69" i="57" s="1"/>
  <c r="AL68" i="57" s="1"/>
  <c r="AS67" i="57" s="1"/>
  <c r="AZ66" i="57" s="1"/>
  <c r="BG65" i="57" s="1"/>
  <c r="BN64" i="57" s="1"/>
  <c r="BU63" i="57" s="1"/>
  <c r="CB62" i="57" s="1"/>
  <c r="CI61" i="57" s="1"/>
  <c r="CP60" i="57" s="1"/>
  <c r="P71" i="57"/>
  <c r="W70" i="57" s="1"/>
  <c r="AD69" i="57" s="1"/>
  <c r="AK68" i="57" s="1"/>
  <c r="AR67" i="57" s="1"/>
  <c r="AY66" i="57" s="1"/>
  <c r="BF65" i="57" s="1"/>
  <c r="BM64" i="57" s="1"/>
  <c r="BT63" i="57" s="1"/>
  <c r="CA62" i="57" s="1"/>
  <c r="CH61" i="57" s="1"/>
  <c r="CO60" i="57" s="1"/>
  <c r="O71" i="57"/>
  <c r="V70" i="57" s="1"/>
  <c r="AC69" i="57" s="1"/>
  <c r="AJ68" i="57" s="1"/>
  <c r="AQ67" i="57" s="1"/>
  <c r="AX66" i="57" s="1"/>
  <c r="BE65" i="57" s="1"/>
  <c r="BL64" i="57" s="1"/>
  <c r="BS63" i="57" s="1"/>
  <c r="BZ62" i="57" s="1"/>
  <c r="CG61" i="57" s="1"/>
  <c r="CN60" i="57" s="1"/>
  <c r="N71" i="57"/>
  <c r="U70" i="57"/>
  <c r="AB69" i="57" s="1"/>
  <c r="AI68" i="57" s="1"/>
  <c r="AP67" i="57" s="1"/>
  <c r="AW66" i="57" s="1"/>
  <c r="BD65" i="57" s="1"/>
  <c r="BK64" i="57" s="1"/>
  <c r="BR63" i="57" s="1"/>
  <c r="BY62" i="57" s="1"/>
  <c r="CF61" i="57" s="1"/>
  <c r="CM60" i="57" s="1"/>
  <c r="T70" i="57"/>
  <c r="S70" i="57"/>
  <c r="Z69" i="57" s="1"/>
  <c r="AG68" i="57" s="1"/>
  <c r="AN67" i="57" s="1"/>
  <c r="AU66" i="57" s="1"/>
  <c r="BB65" i="57" s="1"/>
  <c r="BI64" i="57" s="1"/>
  <c r="BP63" i="57" s="1"/>
  <c r="BW62" i="57" s="1"/>
  <c r="CD61" i="57" s="1"/>
  <c r="CK60" i="57" s="1"/>
  <c r="R70" i="57"/>
  <c r="Y69" i="57" s="1"/>
  <c r="AF68" i="57" s="1"/>
  <c r="AM67" i="57" s="1"/>
  <c r="AT66" i="57" s="1"/>
  <c r="BA65" i="57" s="1"/>
  <c r="BH64" i="57" s="1"/>
  <c r="BO63" i="57" s="1"/>
  <c r="BV62" i="57" s="1"/>
  <c r="CC61" i="57" s="1"/>
  <c r="CJ60" i="57" s="1"/>
  <c r="Q70" i="57"/>
  <c r="X69" i="57" s="1"/>
  <c r="AE68" i="57" s="1"/>
  <c r="AL67" i="57" s="1"/>
  <c r="AS66" i="57" s="1"/>
  <c r="AZ65" i="57" s="1"/>
  <c r="BG64" i="57" s="1"/>
  <c r="BN63" i="57" s="1"/>
  <c r="BU62" i="57" s="1"/>
  <c r="CB61" i="57" s="1"/>
  <c r="CI60" i="57" s="1"/>
  <c r="P70" i="57"/>
  <c r="W69" i="57" s="1"/>
  <c r="AD68" i="57" s="1"/>
  <c r="AK67" i="57" s="1"/>
  <c r="AR66" i="57" s="1"/>
  <c r="AY65" i="57" s="1"/>
  <c r="BF64" i="57" s="1"/>
  <c r="BM63" i="57" s="1"/>
  <c r="BT62" i="57" s="1"/>
  <c r="CA61" i="57" s="1"/>
  <c r="CH60" i="57" s="1"/>
  <c r="O70" i="57"/>
  <c r="V69" i="57" s="1"/>
  <c r="AC68" i="57" s="1"/>
  <c r="AJ67" i="57" s="1"/>
  <c r="AQ66" i="57" s="1"/>
  <c r="AX65" i="57" s="1"/>
  <c r="BE64" i="57" s="1"/>
  <c r="BL63" i="57" s="1"/>
  <c r="BS62" i="57" s="1"/>
  <c r="BZ61" i="57" s="1"/>
  <c r="CG60" i="57" s="1"/>
  <c r="N70" i="57"/>
  <c r="AA69" i="57"/>
  <c r="AH68" i="57" s="1"/>
  <c r="AO67" i="57" s="1"/>
  <c r="AV66" i="57" s="1"/>
  <c r="BC65" i="57" s="1"/>
  <c r="BJ64" i="57" s="1"/>
  <c r="BQ63" i="57" s="1"/>
  <c r="BX62" i="57" s="1"/>
  <c r="CE61" i="57" s="1"/>
  <c r="CL60" i="57" s="1"/>
  <c r="U69" i="57"/>
  <c r="AB68" i="57" s="1"/>
  <c r="AI67" i="57" s="1"/>
  <c r="AP66" i="57" s="1"/>
  <c r="AW65" i="57" s="1"/>
  <c r="BD64" i="57" s="1"/>
  <c r="BK63" i="57" s="1"/>
  <c r="BR62" i="57" s="1"/>
  <c r="BY61" i="57" s="1"/>
  <c r="CF60" i="57" s="1"/>
  <c r="T69" i="57"/>
  <c r="AA68" i="57" s="1"/>
  <c r="AH67" i="57" s="1"/>
  <c r="AO66" i="57" s="1"/>
  <c r="AV65" i="57" s="1"/>
  <c r="BC64" i="57" s="1"/>
  <c r="BJ63" i="57" s="1"/>
  <c r="BQ62" i="57" s="1"/>
  <c r="BX61" i="57" s="1"/>
  <c r="CE60" i="57" s="1"/>
  <c r="S69" i="57"/>
  <c r="Z68" i="57" s="1"/>
  <c r="AG67" i="57" s="1"/>
  <c r="AN66" i="57" s="1"/>
  <c r="AU65" i="57" s="1"/>
  <c r="BB64" i="57" s="1"/>
  <c r="BI63" i="57" s="1"/>
  <c r="BP62" i="57" s="1"/>
  <c r="BW61" i="57" s="1"/>
  <c r="CD60" i="57" s="1"/>
  <c r="R69" i="57"/>
  <c r="Y68" i="57" s="1"/>
  <c r="AF67" i="57" s="1"/>
  <c r="AM66" i="57" s="1"/>
  <c r="AT65" i="57" s="1"/>
  <c r="BA64" i="57" s="1"/>
  <c r="BH63" i="57" s="1"/>
  <c r="BO62" i="57" s="1"/>
  <c r="BV61" i="57" s="1"/>
  <c r="CC60" i="57" s="1"/>
  <c r="Q69" i="57"/>
  <c r="X68" i="57" s="1"/>
  <c r="AE67" i="57" s="1"/>
  <c r="AL66" i="57" s="1"/>
  <c r="AS65" i="57" s="1"/>
  <c r="AZ64" i="57" s="1"/>
  <c r="BG63" i="57" s="1"/>
  <c r="BN62" i="57" s="1"/>
  <c r="BU61" i="57" s="1"/>
  <c r="CB60" i="57" s="1"/>
  <c r="P69" i="57"/>
  <c r="W68" i="57" s="1"/>
  <c r="AD67" i="57" s="1"/>
  <c r="AK66" i="57" s="1"/>
  <c r="AR65" i="57" s="1"/>
  <c r="AY64" i="57" s="1"/>
  <c r="BF63" i="57" s="1"/>
  <c r="BM62" i="57" s="1"/>
  <c r="BT61" i="57" s="1"/>
  <c r="CA60" i="57" s="1"/>
  <c r="O69" i="57"/>
  <c r="V68" i="57" s="1"/>
  <c r="AC67" i="57" s="1"/>
  <c r="AJ66" i="57" s="1"/>
  <c r="AQ65" i="57" s="1"/>
  <c r="AX64" i="57" s="1"/>
  <c r="BE63" i="57" s="1"/>
  <c r="BL62" i="57" s="1"/>
  <c r="BS61" i="57" s="1"/>
  <c r="BZ60" i="57" s="1"/>
  <c r="N69" i="57"/>
  <c r="U68" i="57"/>
  <c r="AB67" i="57" s="1"/>
  <c r="AI66" i="57" s="1"/>
  <c r="AP65" i="57" s="1"/>
  <c r="AW64" i="57" s="1"/>
  <c r="BD63" i="57" s="1"/>
  <c r="BK62" i="57" s="1"/>
  <c r="BR61" i="57" s="1"/>
  <c r="BY60" i="57" s="1"/>
  <c r="T68" i="57"/>
  <c r="AA67" i="57" s="1"/>
  <c r="AH66" i="57" s="1"/>
  <c r="AO65" i="57" s="1"/>
  <c r="AV64" i="57" s="1"/>
  <c r="BC63" i="57" s="1"/>
  <c r="BJ62" i="57" s="1"/>
  <c r="BQ61" i="57" s="1"/>
  <c r="BX60" i="57" s="1"/>
  <c r="S68" i="57"/>
  <c r="Z67" i="57" s="1"/>
  <c r="AG66" i="57" s="1"/>
  <c r="AN65" i="57" s="1"/>
  <c r="AU64" i="57" s="1"/>
  <c r="BB63" i="57" s="1"/>
  <c r="BI62" i="57" s="1"/>
  <c r="BP61" i="57" s="1"/>
  <c r="BW60" i="57" s="1"/>
  <c r="R68" i="57"/>
  <c r="Y67" i="57" s="1"/>
  <c r="AF66" i="57" s="1"/>
  <c r="AM65" i="57" s="1"/>
  <c r="AT64" i="57" s="1"/>
  <c r="BA63" i="57" s="1"/>
  <c r="BH62" i="57" s="1"/>
  <c r="BO61" i="57" s="1"/>
  <c r="BV60" i="57" s="1"/>
  <c r="Q68" i="57"/>
  <c r="X67" i="57" s="1"/>
  <c r="AE66" i="57" s="1"/>
  <c r="AL65" i="57" s="1"/>
  <c r="AS64" i="57" s="1"/>
  <c r="AZ63" i="57" s="1"/>
  <c r="BG62" i="57" s="1"/>
  <c r="BN61" i="57" s="1"/>
  <c r="BU60" i="57" s="1"/>
  <c r="P68" i="57"/>
  <c r="W67" i="57" s="1"/>
  <c r="AD66" i="57" s="1"/>
  <c r="AK65" i="57" s="1"/>
  <c r="AR64" i="57" s="1"/>
  <c r="AY63" i="57" s="1"/>
  <c r="BF62" i="57" s="1"/>
  <c r="BM61" i="57" s="1"/>
  <c r="BT60" i="57" s="1"/>
  <c r="O68" i="57"/>
  <c r="V67" i="57" s="1"/>
  <c r="AC66" i="57" s="1"/>
  <c r="AJ65" i="57" s="1"/>
  <c r="AQ64" i="57" s="1"/>
  <c r="AX63" i="57" s="1"/>
  <c r="BE62" i="57" s="1"/>
  <c r="BL61" i="57" s="1"/>
  <c r="BS60" i="57" s="1"/>
  <c r="N68" i="57"/>
  <c r="U67" i="57"/>
  <c r="AB66" i="57" s="1"/>
  <c r="AI65" i="57" s="1"/>
  <c r="AP64" i="57" s="1"/>
  <c r="AW63" i="57" s="1"/>
  <c r="BD62" i="57" s="1"/>
  <c r="BK61" i="57" s="1"/>
  <c r="BR60" i="57" s="1"/>
  <c r="T67" i="57"/>
  <c r="AA66" i="57" s="1"/>
  <c r="AH65" i="57" s="1"/>
  <c r="AO64" i="57" s="1"/>
  <c r="AV63" i="57" s="1"/>
  <c r="BC62" i="57" s="1"/>
  <c r="BJ61" i="57" s="1"/>
  <c r="BQ60" i="57" s="1"/>
  <c r="S67" i="57"/>
  <c r="Z66" i="57" s="1"/>
  <c r="AG65" i="57" s="1"/>
  <c r="AN64" i="57" s="1"/>
  <c r="AU63" i="57" s="1"/>
  <c r="BB62" i="57" s="1"/>
  <c r="BI61" i="57" s="1"/>
  <c r="BP60" i="57" s="1"/>
  <c r="R67" i="57"/>
  <c r="Y66" i="57" s="1"/>
  <c r="AF65" i="57" s="1"/>
  <c r="AM64" i="57" s="1"/>
  <c r="AT63" i="57" s="1"/>
  <c r="BA62" i="57" s="1"/>
  <c r="BH61" i="57" s="1"/>
  <c r="BO60" i="57" s="1"/>
  <c r="Q67" i="57"/>
  <c r="X66" i="57" s="1"/>
  <c r="AE65" i="57" s="1"/>
  <c r="AL64" i="57" s="1"/>
  <c r="AS63" i="57" s="1"/>
  <c r="AZ62" i="57" s="1"/>
  <c r="BG61" i="57" s="1"/>
  <c r="BN60" i="57" s="1"/>
  <c r="P67" i="57"/>
  <c r="W66" i="57" s="1"/>
  <c r="AD65" i="57" s="1"/>
  <c r="AK64" i="57" s="1"/>
  <c r="AR63" i="57" s="1"/>
  <c r="AY62" i="57" s="1"/>
  <c r="BF61" i="57" s="1"/>
  <c r="BM60" i="57" s="1"/>
  <c r="O67" i="57"/>
  <c r="V66" i="57" s="1"/>
  <c r="AC65" i="57" s="1"/>
  <c r="AJ64" i="57" s="1"/>
  <c r="AQ63" i="57" s="1"/>
  <c r="AX62" i="57" s="1"/>
  <c r="BE61" i="57" s="1"/>
  <c r="BL60" i="57" s="1"/>
  <c r="N67" i="57"/>
  <c r="U66" i="57"/>
  <c r="AB65" i="57" s="1"/>
  <c r="AI64" i="57" s="1"/>
  <c r="AP63" i="57" s="1"/>
  <c r="AW62" i="57" s="1"/>
  <c r="BD61" i="57" s="1"/>
  <c r="BK60" i="57" s="1"/>
  <c r="T66" i="57"/>
  <c r="AA65" i="57" s="1"/>
  <c r="AH64" i="57" s="1"/>
  <c r="AO63" i="57" s="1"/>
  <c r="AV62" i="57" s="1"/>
  <c r="BC61" i="57" s="1"/>
  <c r="BJ60" i="57" s="1"/>
  <c r="S66" i="57"/>
  <c r="Z65" i="57" s="1"/>
  <c r="AG64" i="57" s="1"/>
  <c r="AN63" i="57" s="1"/>
  <c r="AU62" i="57" s="1"/>
  <c r="BB61" i="57" s="1"/>
  <c r="BI60" i="57" s="1"/>
  <c r="R66" i="57"/>
  <c r="Y65" i="57" s="1"/>
  <c r="AF64" i="57" s="1"/>
  <c r="AM63" i="57" s="1"/>
  <c r="AT62" i="57" s="1"/>
  <c r="BA61" i="57" s="1"/>
  <c r="BH60" i="57" s="1"/>
  <c r="Q66" i="57"/>
  <c r="X65" i="57" s="1"/>
  <c r="AE64" i="57" s="1"/>
  <c r="AL63" i="57" s="1"/>
  <c r="AS62" i="57" s="1"/>
  <c r="AZ61" i="57" s="1"/>
  <c r="BG60" i="57" s="1"/>
  <c r="P66" i="57"/>
  <c r="W65" i="57" s="1"/>
  <c r="AD64" i="57" s="1"/>
  <c r="AK63" i="57" s="1"/>
  <c r="AR62" i="57" s="1"/>
  <c r="AY61" i="57" s="1"/>
  <c r="BF60" i="57" s="1"/>
  <c r="O66" i="57"/>
  <c r="V65" i="57" s="1"/>
  <c r="AC64" i="57" s="1"/>
  <c r="AJ63" i="57" s="1"/>
  <c r="AQ62" i="57" s="1"/>
  <c r="AX61" i="57" s="1"/>
  <c r="BE60" i="57" s="1"/>
  <c r="N66" i="57"/>
  <c r="U65" i="57"/>
  <c r="AB64" i="57" s="1"/>
  <c r="AI63" i="57" s="1"/>
  <c r="AP62" i="57" s="1"/>
  <c r="AW61" i="57" s="1"/>
  <c r="BD60" i="57" s="1"/>
  <c r="T65" i="57"/>
  <c r="AA64" i="57" s="1"/>
  <c r="AH63" i="57" s="1"/>
  <c r="AO62" i="57" s="1"/>
  <c r="AV61" i="57" s="1"/>
  <c r="BC60" i="57" s="1"/>
  <c r="S65" i="57"/>
  <c r="Z64" i="57" s="1"/>
  <c r="AG63" i="57" s="1"/>
  <c r="AN62" i="57" s="1"/>
  <c r="AU61" i="57" s="1"/>
  <c r="BB60" i="57" s="1"/>
  <c r="R65" i="57"/>
  <c r="Y64" i="57" s="1"/>
  <c r="AF63" i="57" s="1"/>
  <c r="AM62" i="57" s="1"/>
  <c r="AT61" i="57" s="1"/>
  <c r="BA60" i="57" s="1"/>
  <c r="Q65" i="57"/>
  <c r="X64" i="57" s="1"/>
  <c r="AE63" i="57" s="1"/>
  <c r="AL62" i="57" s="1"/>
  <c r="AS61" i="57" s="1"/>
  <c r="AZ60" i="57" s="1"/>
  <c r="P65" i="57"/>
  <c r="W64" i="57" s="1"/>
  <c r="AD63" i="57" s="1"/>
  <c r="AK62" i="57" s="1"/>
  <c r="AR61" i="57" s="1"/>
  <c r="AY60" i="57" s="1"/>
  <c r="O65" i="57"/>
  <c r="V64" i="57" s="1"/>
  <c r="AC63" i="57" s="1"/>
  <c r="AJ62" i="57" s="1"/>
  <c r="AQ61" i="57" s="1"/>
  <c r="AX60" i="57" s="1"/>
  <c r="N65" i="57"/>
  <c r="U64" i="57"/>
  <c r="AB63" i="57" s="1"/>
  <c r="AI62" i="57" s="1"/>
  <c r="AP61" i="57" s="1"/>
  <c r="AW60" i="57" s="1"/>
  <c r="T64" i="57"/>
  <c r="AA63" i="57" s="1"/>
  <c r="AH62" i="57" s="1"/>
  <c r="AO61" i="57" s="1"/>
  <c r="AV60" i="57" s="1"/>
  <c r="S64" i="57"/>
  <c r="R64" i="57"/>
  <c r="Y63" i="57" s="1"/>
  <c r="AF62" i="57" s="1"/>
  <c r="AM61" i="57" s="1"/>
  <c r="AT60" i="57" s="1"/>
  <c r="Q64" i="57"/>
  <c r="X63" i="57" s="1"/>
  <c r="AE62" i="57" s="1"/>
  <c r="AL61" i="57" s="1"/>
  <c r="AS60" i="57" s="1"/>
  <c r="P64" i="57"/>
  <c r="W63" i="57" s="1"/>
  <c r="AD62" i="57" s="1"/>
  <c r="AK61" i="57" s="1"/>
  <c r="AR60" i="57" s="1"/>
  <c r="O64" i="57"/>
  <c r="V63" i="57" s="1"/>
  <c r="AC62" i="57" s="1"/>
  <c r="AJ61" i="57" s="1"/>
  <c r="AQ60" i="57" s="1"/>
  <c r="N64" i="57"/>
  <c r="Z63" i="57"/>
  <c r="AG62" i="57" s="1"/>
  <c r="AN61" i="57" s="1"/>
  <c r="AU60" i="57" s="1"/>
  <c r="U63" i="57"/>
  <c r="AB62" i="57" s="1"/>
  <c r="AI61" i="57" s="1"/>
  <c r="AP60" i="57" s="1"/>
  <c r="T63" i="57"/>
  <c r="AA62" i="57" s="1"/>
  <c r="AH61" i="57" s="1"/>
  <c r="AO60" i="57" s="1"/>
  <c r="S63" i="57"/>
  <c r="Z62" i="57" s="1"/>
  <c r="AG61" i="57" s="1"/>
  <c r="AN60" i="57" s="1"/>
  <c r="R63" i="57"/>
  <c r="Y62" i="57" s="1"/>
  <c r="AF61" i="57" s="1"/>
  <c r="AM60" i="57" s="1"/>
  <c r="Q63" i="57"/>
  <c r="X62" i="57" s="1"/>
  <c r="AE61" i="57" s="1"/>
  <c r="AL60" i="57" s="1"/>
  <c r="P63" i="57"/>
  <c r="W62" i="57" s="1"/>
  <c r="AD61" i="57" s="1"/>
  <c r="AK60" i="57" s="1"/>
  <c r="O63" i="57"/>
  <c r="V62" i="57" s="1"/>
  <c r="AC61" i="57" s="1"/>
  <c r="AJ60" i="57" s="1"/>
  <c r="N63" i="57"/>
  <c r="U62" i="57"/>
  <c r="AB61" i="57" s="1"/>
  <c r="AI60" i="57" s="1"/>
  <c r="T62" i="57"/>
  <c r="AA61" i="57" s="1"/>
  <c r="AH60" i="57" s="1"/>
  <c r="S62" i="57"/>
  <c r="Z61" i="57" s="1"/>
  <c r="AG60" i="57" s="1"/>
  <c r="R62" i="57"/>
  <c r="Y61" i="57" s="1"/>
  <c r="AF60" i="57" s="1"/>
  <c r="Q62" i="57"/>
  <c r="X61" i="57" s="1"/>
  <c r="AE60" i="57" s="1"/>
  <c r="P62" i="57"/>
  <c r="W61" i="57" s="1"/>
  <c r="AD60" i="57" s="1"/>
  <c r="O62" i="57"/>
  <c r="V61" i="57" s="1"/>
  <c r="AC60" i="57" s="1"/>
  <c r="N62" i="57"/>
  <c r="U61" i="57"/>
  <c r="AB60" i="57" s="1"/>
  <c r="T61" i="57"/>
  <c r="AA60" i="57" s="1"/>
  <c r="S61" i="57"/>
  <c r="Z60" i="57" s="1"/>
  <c r="R61" i="57"/>
  <c r="Y60" i="57" s="1"/>
  <c r="Q61" i="57"/>
  <c r="X60" i="57" s="1"/>
  <c r="P61" i="57"/>
  <c r="W60" i="57" s="1"/>
  <c r="O61" i="57"/>
  <c r="V60" i="57" s="1"/>
  <c r="N61" i="57"/>
  <c r="U60" i="57"/>
  <c r="T60" i="57"/>
  <c r="S60" i="57"/>
  <c r="R60" i="57"/>
  <c r="Q60" i="57"/>
  <c r="P60" i="57"/>
  <c r="O60" i="57"/>
  <c r="N60" i="57"/>
  <c r="Z37" i="57"/>
  <c r="X37" i="57"/>
  <c r="W37" i="57"/>
  <c r="V37" i="57"/>
  <c r="Z36" i="57"/>
  <c r="X36" i="57"/>
  <c r="W36" i="57"/>
  <c r="V36" i="57"/>
  <c r="Z35" i="57"/>
  <c r="X35" i="57"/>
  <c r="W35" i="57"/>
  <c r="V35" i="57"/>
  <c r="Z34" i="57"/>
  <c r="X34" i="57"/>
  <c r="W34" i="57"/>
  <c r="V34" i="57"/>
  <c r="Z33" i="57"/>
  <c r="X33" i="57"/>
  <c r="W33" i="57"/>
  <c r="V33" i="57"/>
  <c r="Z32" i="57"/>
  <c r="X32" i="57"/>
  <c r="W32" i="57"/>
  <c r="V32" i="57"/>
  <c r="Z31" i="57"/>
  <c r="X31" i="57"/>
  <c r="W31" i="57"/>
  <c r="V31" i="57"/>
  <c r="Z30" i="57"/>
  <c r="X30" i="57"/>
  <c r="W30" i="57"/>
  <c r="V30" i="57"/>
  <c r="Z29" i="57"/>
  <c r="X29" i="57"/>
  <c r="W29" i="57"/>
  <c r="V29" i="57"/>
  <c r="Z28" i="57"/>
  <c r="X28" i="57"/>
  <c r="W28" i="57"/>
  <c r="V28" i="57"/>
  <c r="Z27" i="57"/>
  <c r="Z26" i="57"/>
  <c r="Z25" i="57"/>
  <c r="Z24" i="57"/>
  <c r="Z23" i="57"/>
  <c r="X27" i="57"/>
  <c r="W27" i="57"/>
  <c r="V27" i="57"/>
  <c r="X26" i="57"/>
  <c r="W26" i="57"/>
  <c r="V26" i="57"/>
  <c r="X25" i="57"/>
  <c r="W25" i="57"/>
  <c r="V25" i="57"/>
  <c r="X24" i="57"/>
  <c r="W24" i="57"/>
  <c r="V24" i="57"/>
  <c r="X23" i="57"/>
  <c r="W23" i="57"/>
  <c r="V23" i="57"/>
  <c r="AH8" i="57"/>
  <c r="AH9" i="57"/>
  <c r="AH10" i="57"/>
  <c r="AH11" i="57"/>
  <c r="AH12" i="57"/>
  <c r="AH13" i="57"/>
  <c r="AH14" i="57"/>
  <c r="AH15" i="57"/>
  <c r="AH16" i="57"/>
  <c r="AH17" i="57"/>
  <c r="AH18" i="57"/>
  <c r="AH19" i="57"/>
  <c r="AH20" i="57"/>
  <c r="AH21" i="57"/>
  <c r="AH22" i="57"/>
  <c r="Z8" i="57"/>
  <c r="Z9" i="57"/>
  <c r="Z10" i="57"/>
  <c r="Z11" i="57"/>
  <c r="Z12" i="57"/>
  <c r="Z13" i="57"/>
  <c r="Z14" i="57"/>
  <c r="Z15" i="57"/>
  <c r="Z16" i="57"/>
  <c r="Z17" i="57"/>
  <c r="Z18" i="57"/>
  <c r="Z19" i="57"/>
  <c r="Z20" i="57"/>
  <c r="Z21" i="57"/>
  <c r="Z22" i="57"/>
  <c r="N270" i="57" l="1"/>
  <c r="N306" i="57" s="1"/>
  <c r="N234" i="57"/>
  <c r="N264" i="57"/>
  <c r="N300" i="57" s="1"/>
  <c r="N228" i="57"/>
  <c r="N225" i="57"/>
  <c r="N271" i="57"/>
  <c r="N307" i="57" s="1"/>
  <c r="N239" i="57"/>
  <c r="N275" i="57"/>
  <c r="N311" i="57" s="1"/>
  <c r="N233" i="57"/>
  <c r="N269" i="57"/>
  <c r="N305" i="57" s="1"/>
  <c r="N227" i="57"/>
  <c r="N263" i="57"/>
  <c r="N299" i="57" s="1"/>
  <c r="N267" i="57"/>
  <c r="N303" i="57" s="1"/>
  <c r="N273" i="57"/>
  <c r="N309" i="57" s="1"/>
  <c r="N262" i="57"/>
  <c r="N298" i="57" s="1"/>
  <c r="N268" i="57"/>
  <c r="N304" i="57" s="1"/>
  <c r="N274" i="57"/>
  <c r="N310" i="57" s="1"/>
  <c r="N266" i="57"/>
  <c r="N302" i="57" s="1"/>
  <c r="N272" i="57"/>
  <c r="N308" i="57" s="1"/>
  <c r="N240" i="57" l="1"/>
  <c r="P240" i="57" s="1"/>
  <c r="BN172" i="57"/>
  <c r="N172" i="57"/>
  <c r="N245" i="57" s="1"/>
  <c r="N281" i="57" s="1"/>
  <c r="BN171" i="57"/>
  <c r="N171" i="57"/>
  <c r="N244" i="57" s="1"/>
  <c r="N280" i="57" s="1"/>
  <c r="Y166" i="57"/>
  <c r="AG166" i="57" s="1"/>
  <c r="X166" i="57"/>
  <c r="V166" i="57"/>
  <c r="BN130" i="57"/>
  <c r="BN187" i="57" s="1"/>
  <c r="BN129" i="57"/>
  <c r="BN186" i="57" s="1"/>
  <c r="BN128" i="57"/>
  <c r="BN185" i="57" s="1"/>
  <c r="BN127" i="57"/>
  <c r="BN184" i="57" s="1"/>
  <c r="BN126" i="57"/>
  <c r="BN183" i="57" s="1"/>
  <c r="BN125" i="57"/>
  <c r="BN182" i="57" s="1"/>
  <c r="BN124" i="57"/>
  <c r="BN181" i="57" s="1"/>
  <c r="BN123" i="57"/>
  <c r="BN180" i="57" s="1"/>
  <c r="BN122" i="57"/>
  <c r="BN179" i="57" s="1"/>
  <c r="BN121" i="57"/>
  <c r="BN178" i="57" s="1"/>
  <c r="BN120" i="57"/>
  <c r="BN177" i="57" s="1"/>
  <c r="BN119" i="57"/>
  <c r="BN176" i="57" s="1"/>
  <c r="BN118" i="57"/>
  <c r="BN175" i="57" s="1"/>
  <c r="BN117" i="57"/>
  <c r="BN174" i="57" s="1"/>
  <c r="M117" i="57"/>
  <c r="M118" i="57" s="1"/>
  <c r="M119" i="57" s="1"/>
  <c r="M120" i="57" s="1"/>
  <c r="M121" i="57" s="1"/>
  <c r="M122" i="57" s="1"/>
  <c r="M123" i="57" s="1"/>
  <c r="M124" i="57" s="1"/>
  <c r="M125" i="57" s="1"/>
  <c r="M126" i="57" s="1"/>
  <c r="M127" i="57" s="1"/>
  <c r="M128" i="57" s="1"/>
  <c r="M129" i="57" s="1"/>
  <c r="M130" i="57" s="1"/>
  <c r="M131" i="57" s="1"/>
  <c r="M132" i="57" s="1"/>
  <c r="M133" i="57" s="1"/>
  <c r="M134" i="57" s="1"/>
  <c r="M135" i="57" s="1"/>
  <c r="M136" i="57" s="1"/>
  <c r="M137" i="57" s="1"/>
  <c r="M138" i="57" s="1"/>
  <c r="M139" i="57" s="1"/>
  <c r="M140" i="57" s="1"/>
  <c r="M141" i="57" s="1"/>
  <c r="M142" i="57" s="1"/>
  <c r="M143" i="57" s="1"/>
  <c r="M144" i="57" s="1"/>
  <c r="M145" i="57" s="1"/>
  <c r="BN116" i="57"/>
  <c r="BN173" i="57" s="1"/>
  <c r="CS114" i="57"/>
  <c r="CS171" i="57" s="1"/>
  <c r="CR114" i="57"/>
  <c r="CR113" i="57" s="1"/>
  <c r="CQ114" i="57"/>
  <c r="CQ171" i="57" s="1"/>
  <c r="BO114" i="57"/>
  <c r="BO171" i="57" s="1"/>
  <c r="AS114" i="57"/>
  <c r="AS171" i="57" s="1"/>
  <c r="AS244" i="57" s="1"/>
  <c r="AS280" i="57" s="1"/>
  <c r="AR114" i="57"/>
  <c r="AR171" i="57" s="1"/>
  <c r="AR244" i="57" s="1"/>
  <c r="AR280" i="57" s="1"/>
  <c r="AQ114" i="57"/>
  <c r="AQ113" i="57" s="1"/>
  <c r="O114" i="57"/>
  <c r="O171" i="57" s="1"/>
  <c r="O244" i="57" s="1"/>
  <c r="O280" i="57" s="1"/>
  <c r="BO111" i="57"/>
  <c r="BN111" i="57"/>
  <c r="Y59" i="57"/>
  <c r="AF58" i="57" s="1"/>
  <c r="AM57" i="57" s="1"/>
  <c r="AT56" i="57" s="1"/>
  <c r="BA55" i="57" s="1"/>
  <c r="BH54" i="57" s="1"/>
  <c r="BO53" i="57" s="1"/>
  <c r="BV52" i="57" s="1"/>
  <c r="CC51" i="57" s="1"/>
  <c r="CJ50" i="57" s="1"/>
  <c r="U59" i="57"/>
  <c r="AB58" i="57" s="1"/>
  <c r="AI57" i="57" s="1"/>
  <c r="AP56" i="57" s="1"/>
  <c r="AW55" i="57" s="1"/>
  <c r="BD54" i="57" s="1"/>
  <c r="BK53" i="57" s="1"/>
  <c r="BR52" i="57" s="1"/>
  <c r="BY51" i="57" s="1"/>
  <c r="CF50" i="57" s="1"/>
  <c r="T59" i="57"/>
  <c r="AA58" i="57" s="1"/>
  <c r="AH57" i="57" s="1"/>
  <c r="AO56" i="57" s="1"/>
  <c r="AV55" i="57" s="1"/>
  <c r="BC54" i="57" s="1"/>
  <c r="BJ53" i="57" s="1"/>
  <c r="BQ52" i="57" s="1"/>
  <c r="BX51" i="57" s="1"/>
  <c r="CE50" i="57" s="1"/>
  <c r="S59" i="57"/>
  <c r="Z58" i="57" s="1"/>
  <c r="AG57" i="57" s="1"/>
  <c r="AN56" i="57" s="1"/>
  <c r="AU55" i="57" s="1"/>
  <c r="BB54" i="57" s="1"/>
  <c r="BI53" i="57" s="1"/>
  <c r="BP52" i="57" s="1"/>
  <c r="BW51" i="57" s="1"/>
  <c r="CD50" i="57" s="1"/>
  <c r="R59" i="57"/>
  <c r="Y58" i="57" s="1"/>
  <c r="AF57" i="57" s="1"/>
  <c r="AM56" i="57" s="1"/>
  <c r="AT55" i="57" s="1"/>
  <c r="BA54" i="57" s="1"/>
  <c r="BH53" i="57" s="1"/>
  <c r="BO52" i="57" s="1"/>
  <c r="BV51" i="57" s="1"/>
  <c r="CC50" i="57" s="1"/>
  <c r="Q59" i="57"/>
  <c r="X58" i="57" s="1"/>
  <c r="AE57" i="57" s="1"/>
  <c r="AL56" i="57" s="1"/>
  <c r="AS55" i="57" s="1"/>
  <c r="AZ54" i="57" s="1"/>
  <c r="BG53" i="57" s="1"/>
  <c r="BN52" i="57" s="1"/>
  <c r="BU51" i="57" s="1"/>
  <c r="CB50" i="57" s="1"/>
  <c r="P59" i="57"/>
  <c r="W58" i="57" s="1"/>
  <c r="AD57" i="57" s="1"/>
  <c r="AK56" i="57" s="1"/>
  <c r="AR55" i="57" s="1"/>
  <c r="AY54" i="57" s="1"/>
  <c r="BF53" i="57" s="1"/>
  <c r="BM52" i="57" s="1"/>
  <c r="BT51" i="57" s="1"/>
  <c r="CA50" i="57" s="1"/>
  <c r="O59" i="57"/>
  <c r="V58" i="57" s="1"/>
  <c r="AC57" i="57" s="1"/>
  <c r="AJ56" i="57" s="1"/>
  <c r="AQ55" i="57" s="1"/>
  <c r="AX54" i="57" s="1"/>
  <c r="BE53" i="57" s="1"/>
  <c r="BL52" i="57" s="1"/>
  <c r="BS51" i="57" s="1"/>
  <c r="BZ50" i="57" s="1"/>
  <c r="N59" i="57"/>
  <c r="U58" i="57"/>
  <c r="AB57" i="57" s="1"/>
  <c r="AI56" i="57" s="1"/>
  <c r="AP55" i="57" s="1"/>
  <c r="AW54" i="57" s="1"/>
  <c r="BD53" i="57" s="1"/>
  <c r="BK52" i="57" s="1"/>
  <c r="BR51" i="57" s="1"/>
  <c r="BY50" i="57" s="1"/>
  <c r="T58" i="57"/>
  <c r="AA57" i="57" s="1"/>
  <c r="AH56" i="57" s="1"/>
  <c r="AO55" i="57" s="1"/>
  <c r="AV54" i="57" s="1"/>
  <c r="BC53" i="57" s="1"/>
  <c r="BJ52" i="57" s="1"/>
  <c r="BQ51" i="57" s="1"/>
  <c r="BX50" i="57" s="1"/>
  <c r="S58" i="57"/>
  <c r="R58" i="57"/>
  <c r="Q58" i="57"/>
  <c r="X57" i="57" s="1"/>
  <c r="AE56" i="57" s="1"/>
  <c r="AL55" i="57" s="1"/>
  <c r="AS54" i="57" s="1"/>
  <c r="AZ53" i="57" s="1"/>
  <c r="BG52" i="57" s="1"/>
  <c r="BN51" i="57" s="1"/>
  <c r="BU50" i="57" s="1"/>
  <c r="P58" i="57"/>
  <c r="W57" i="57" s="1"/>
  <c r="AD56" i="57" s="1"/>
  <c r="AK55" i="57" s="1"/>
  <c r="AR54" i="57" s="1"/>
  <c r="AY53" i="57" s="1"/>
  <c r="BF52" i="57" s="1"/>
  <c r="BM51" i="57" s="1"/>
  <c r="BT50" i="57" s="1"/>
  <c r="O58" i="57"/>
  <c r="V57" i="57" s="1"/>
  <c r="AC56" i="57" s="1"/>
  <c r="AJ55" i="57" s="1"/>
  <c r="AQ54" i="57" s="1"/>
  <c r="AX53" i="57" s="1"/>
  <c r="BE52" i="57" s="1"/>
  <c r="BL51" i="57" s="1"/>
  <c r="BS50" i="57" s="1"/>
  <c r="N58" i="57"/>
  <c r="Z57" i="57"/>
  <c r="AG56" i="57" s="1"/>
  <c r="AN55" i="57" s="1"/>
  <c r="AU54" i="57" s="1"/>
  <c r="BB53" i="57" s="1"/>
  <c r="BI52" i="57" s="1"/>
  <c r="BP51" i="57" s="1"/>
  <c r="BW50" i="57" s="1"/>
  <c r="Y57" i="57"/>
  <c r="AF56" i="57" s="1"/>
  <c r="AM55" i="57" s="1"/>
  <c r="AT54" i="57" s="1"/>
  <c r="BA53" i="57" s="1"/>
  <c r="BH52" i="57" s="1"/>
  <c r="BO51" i="57" s="1"/>
  <c r="BV50" i="57" s="1"/>
  <c r="U57" i="57"/>
  <c r="AB56" i="57" s="1"/>
  <c r="AI55" i="57" s="1"/>
  <c r="AP54" i="57" s="1"/>
  <c r="AW53" i="57" s="1"/>
  <c r="BD52" i="57" s="1"/>
  <c r="BK51" i="57" s="1"/>
  <c r="BR50" i="57" s="1"/>
  <c r="T57" i="57"/>
  <c r="AA56" i="57" s="1"/>
  <c r="AH55" i="57" s="1"/>
  <c r="AO54" i="57" s="1"/>
  <c r="AV53" i="57" s="1"/>
  <c r="BC52" i="57" s="1"/>
  <c r="BJ51" i="57" s="1"/>
  <c r="BQ50" i="57" s="1"/>
  <c r="S57" i="57"/>
  <c r="Z56" i="57" s="1"/>
  <c r="AG55" i="57" s="1"/>
  <c r="AN54" i="57" s="1"/>
  <c r="AU53" i="57" s="1"/>
  <c r="BB52" i="57" s="1"/>
  <c r="BI51" i="57" s="1"/>
  <c r="BP50" i="57" s="1"/>
  <c r="R57" i="57"/>
  <c r="Y56" i="57" s="1"/>
  <c r="AF55" i="57" s="1"/>
  <c r="AM54" i="57" s="1"/>
  <c r="AT53" i="57" s="1"/>
  <c r="BA52" i="57" s="1"/>
  <c r="BH51" i="57" s="1"/>
  <c r="BO50" i="57" s="1"/>
  <c r="Q57" i="57"/>
  <c r="X56" i="57" s="1"/>
  <c r="AE55" i="57" s="1"/>
  <c r="AL54" i="57" s="1"/>
  <c r="AS53" i="57" s="1"/>
  <c r="AZ52" i="57" s="1"/>
  <c r="BG51" i="57" s="1"/>
  <c r="BN50" i="57" s="1"/>
  <c r="P57" i="57"/>
  <c r="W56" i="57" s="1"/>
  <c r="AD55" i="57" s="1"/>
  <c r="AK54" i="57" s="1"/>
  <c r="AR53" i="57" s="1"/>
  <c r="AY52" i="57" s="1"/>
  <c r="BF51" i="57" s="1"/>
  <c r="BM50" i="57" s="1"/>
  <c r="O57" i="57"/>
  <c r="V56" i="57" s="1"/>
  <c r="AC55" i="57" s="1"/>
  <c r="AJ54" i="57" s="1"/>
  <c r="AQ53" i="57" s="1"/>
  <c r="AX52" i="57" s="1"/>
  <c r="BE51" i="57" s="1"/>
  <c r="BL50" i="57" s="1"/>
  <c r="N57" i="57"/>
  <c r="U56" i="57"/>
  <c r="AB55" i="57" s="1"/>
  <c r="AI54" i="57" s="1"/>
  <c r="AP53" i="57" s="1"/>
  <c r="AW52" i="57" s="1"/>
  <c r="BD51" i="57" s="1"/>
  <c r="BK50" i="57" s="1"/>
  <c r="T56" i="57"/>
  <c r="AA55" i="57" s="1"/>
  <c r="AH54" i="57" s="1"/>
  <c r="AO53" i="57" s="1"/>
  <c r="AV52" i="57" s="1"/>
  <c r="BC51" i="57" s="1"/>
  <c r="BJ50" i="57" s="1"/>
  <c r="S56" i="57"/>
  <c r="Z55" i="57" s="1"/>
  <c r="AG54" i="57" s="1"/>
  <c r="AN53" i="57" s="1"/>
  <c r="AU52" i="57" s="1"/>
  <c r="BB51" i="57" s="1"/>
  <c r="BI50" i="57" s="1"/>
  <c r="R56" i="57"/>
  <c r="Y55" i="57" s="1"/>
  <c r="AF54" i="57" s="1"/>
  <c r="AM53" i="57" s="1"/>
  <c r="AT52" i="57" s="1"/>
  <c r="BA51" i="57" s="1"/>
  <c r="BH50" i="57" s="1"/>
  <c r="Q56" i="57"/>
  <c r="X55" i="57" s="1"/>
  <c r="AE54" i="57" s="1"/>
  <c r="AL53" i="57" s="1"/>
  <c r="AS52" i="57" s="1"/>
  <c r="AZ51" i="57" s="1"/>
  <c r="BG50" i="57" s="1"/>
  <c r="P56" i="57"/>
  <c r="W55" i="57" s="1"/>
  <c r="AD54" i="57" s="1"/>
  <c r="AK53" i="57" s="1"/>
  <c r="AR52" i="57" s="1"/>
  <c r="AY51" i="57" s="1"/>
  <c r="BF50" i="57" s="1"/>
  <c r="O56" i="57"/>
  <c r="V55" i="57" s="1"/>
  <c r="AC54" i="57" s="1"/>
  <c r="AJ53" i="57" s="1"/>
  <c r="AQ52" i="57" s="1"/>
  <c r="AX51" i="57" s="1"/>
  <c r="BE50" i="57" s="1"/>
  <c r="N56" i="57"/>
  <c r="U55" i="57"/>
  <c r="AB54" i="57" s="1"/>
  <c r="AI53" i="57" s="1"/>
  <c r="AP52" i="57" s="1"/>
  <c r="AW51" i="57" s="1"/>
  <c r="BD50" i="57" s="1"/>
  <c r="T55" i="57"/>
  <c r="AA54" i="57" s="1"/>
  <c r="AH53" i="57" s="1"/>
  <c r="AO52" i="57" s="1"/>
  <c r="AV51" i="57" s="1"/>
  <c r="BC50" i="57" s="1"/>
  <c r="S55" i="57"/>
  <c r="Z54" i="57" s="1"/>
  <c r="AG53" i="57" s="1"/>
  <c r="AN52" i="57" s="1"/>
  <c r="AU51" i="57" s="1"/>
  <c r="BB50" i="57" s="1"/>
  <c r="R55" i="57"/>
  <c r="Y54" i="57" s="1"/>
  <c r="AF53" i="57" s="1"/>
  <c r="AM52" i="57" s="1"/>
  <c r="AT51" i="57" s="1"/>
  <c r="BA50" i="57" s="1"/>
  <c r="Q55" i="57"/>
  <c r="X54" i="57" s="1"/>
  <c r="AE53" i="57" s="1"/>
  <c r="AL52" i="57" s="1"/>
  <c r="AS51" i="57" s="1"/>
  <c r="AZ50" i="57" s="1"/>
  <c r="P55" i="57"/>
  <c r="W54" i="57" s="1"/>
  <c r="AD53" i="57" s="1"/>
  <c r="AK52" i="57" s="1"/>
  <c r="AR51" i="57" s="1"/>
  <c r="AY50" i="57" s="1"/>
  <c r="O55" i="57"/>
  <c r="V54" i="57" s="1"/>
  <c r="AC53" i="57" s="1"/>
  <c r="AJ52" i="57" s="1"/>
  <c r="AQ51" i="57" s="1"/>
  <c r="AX50" i="57" s="1"/>
  <c r="N55" i="57"/>
  <c r="U54" i="57"/>
  <c r="AB53" i="57" s="1"/>
  <c r="AI52" i="57" s="1"/>
  <c r="AP51" i="57" s="1"/>
  <c r="AW50" i="57" s="1"/>
  <c r="T54" i="57"/>
  <c r="AA53" i="57" s="1"/>
  <c r="AH52" i="57" s="1"/>
  <c r="AO51" i="57" s="1"/>
  <c r="AV50" i="57" s="1"/>
  <c r="S54" i="57"/>
  <c r="Z53" i="57" s="1"/>
  <c r="AG52" i="57" s="1"/>
  <c r="AN51" i="57" s="1"/>
  <c r="AU50" i="57" s="1"/>
  <c r="R54" i="57"/>
  <c r="Q54" i="57"/>
  <c r="X53" i="57" s="1"/>
  <c r="AE52" i="57" s="1"/>
  <c r="AL51" i="57" s="1"/>
  <c r="AS50" i="57" s="1"/>
  <c r="P54" i="57"/>
  <c r="W53" i="57" s="1"/>
  <c r="AD52" i="57" s="1"/>
  <c r="AK51" i="57" s="1"/>
  <c r="AR50" i="57" s="1"/>
  <c r="O54" i="57"/>
  <c r="V53" i="57" s="1"/>
  <c r="AC52" i="57" s="1"/>
  <c r="AJ51" i="57" s="1"/>
  <c r="AQ50" i="57" s="1"/>
  <c r="N54" i="57"/>
  <c r="Y53" i="57"/>
  <c r="AF52" i="57" s="1"/>
  <c r="AM51" i="57" s="1"/>
  <c r="AT50" i="57" s="1"/>
  <c r="U53" i="57"/>
  <c r="AB52" i="57" s="1"/>
  <c r="AI51" i="57" s="1"/>
  <c r="AP50" i="57" s="1"/>
  <c r="T53" i="57"/>
  <c r="AA52" i="57" s="1"/>
  <c r="AH51" i="57" s="1"/>
  <c r="AO50" i="57" s="1"/>
  <c r="S53" i="57"/>
  <c r="Z52" i="57" s="1"/>
  <c r="AG51" i="57" s="1"/>
  <c r="AN50" i="57" s="1"/>
  <c r="R53" i="57"/>
  <c r="Y52" i="57" s="1"/>
  <c r="AF51" i="57" s="1"/>
  <c r="AM50" i="57" s="1"/>
  <c r="Q53" i="57"/>
  <c r="X52" i="57" s="1"/>
  <c r="AE51" i="57" s="1"/>
  <c r="AL50" i="57" s="1"/>
  <c r="P53" i="57"/>
  <c r="W52" i="57" s="1"/>
  <c r="AD51" i="57" s="1"/>
  <c r="AK50" i="57" s="1"/>
  <c r="O53" i="57"/>
  <c r="V52" i="57" s="1"/>
  <c r="AC51" i="57" s="1"/>
  <c r="AJ50" i="57" s="1"/>
  <c r="N53" i="57"/>
  <c r="U52" i="57"/>
  <c r="AB51" i="57" s="1"/>
  <c r="AI50" i="57" s="1"/>
  <c r="T52" i="57"/>
  <c r="AA51" i="57" s="1"/>
  <c r="AH50" i="57" s="1"/>
  <c r="S52" i="57"/>
  <c r="Z51" i="57" s="1"/>
  <c r="AG50" i="57" s="1"/>
  <c r="R52" i="57"/>
  <c r="Y51" i="57" s="1"/>
  <c r="AF50" i="57" s="1"/>
  <c r="Q52" i="57"/>
  <c r="X51" i="57" s="1"/>
  <c r="AE50" i="57" s="1"/>
  <c r="P52" i="57"/>
  <c r="W51" i="57" s="1"/>
  <c r="AD50" i="57" s="1"/>
  <c r="O52" i="57"/>
  <c r="V51" i="57" s="1"/>
  <c r="AC50" i="57" s="1"/>
  <c r="N52" i="57"/>
  <c r="U51" i="57"/>
  <c r="AB50" i="57" s="1"/>
  <c r="T51" i="57"/>
  <c r="AA50" i="57" s="1"/>
  <c r="S51" i="57"/>
  <c r="Z50" i="57" s="1"/>
  <c r="R51" i="57"/>
  <c r="Y50" i="57" s="1"/>
  <c r="Q51" i="57"/>
  <c r="X50" i="57" s="1"/>
  <c r="P51" i="57"/>
  <c r="W50" i="57" s="1"/>
  <c r="O51" i="57"/>
  <c r="V50" i="57" s="1"/>
  <c r="N51" i="57"/>
  <c r="U50" i="57"/>
  <c r="T50" i="57"/>
  <c r="S50" i="57"/>
  <c r="R50" i="57"/>
  <c r="Q50" i="57"/>
  <c r="P50" i="57"/>
  <c r="O50" i="57"/>
  <c r="N50" i="57"/>
  <c r="U49" i="57"/>
  <c r="AB48" i="57" s="1"/>
  <c r="AI47" i="57" s="1"/>
  <c r="AP46" i="57" s="1"/>
  <c r="AW45" i="57" s="1"/>
  <c r="T49" i="57"/>
  <c r="AA48" i="57" s="1"/>
  <c r="AH47" i="57" s="1"/>
  <c r="AO46" i="57" s="1"/>
  <c r="AV45" i="57" s="1"/>
  <c r="S49" i="57"/>
  <c r="Z48" i="57" s="1"/>
  <c r="AG47" i="57" s="1"/>
  <c r="AN46" i="57" s="1"/>
  <c r="AU45" i="57" s="1"/>
  <c r="R49" i="57"/>
  <c r="Y48" i="57" s="1"/>
  <c r="AF47" i="57" s="1"/>
  <c r="AM46" i="57" s="1"/>
  <c r="AT45" i="57" s="1"/>
  <c r="Q49" i="57"/>
  <c r="X48" i="57" s="1"/>
  <c r="AE47" i="57" s="1"/>
  <c r="AL46" i="57" s="1"/>
  <c r="AS45" i="57" s="1"/>
  <c r="P49" i="57"/>
  <c r="W48" i="57" s="1"/>
  <c r="AD47" i="57" s="1"/>
  <c r="AK46" i="57" s="1"/>
  <c r="AR45" i="57" s="1"/>
  <c r="O49" i="57"/>
  <c r="V48" i="57" s="1"/>
  <c r="AC47" i="57" s="1"/>
  <c r="AJ46" i="57" s="1"/>
  <c r="AQ45" i="57" s="1"/>
  <c r="N49" i="57"/>
  <c r="U48" i="57"/>
  <c r="AB47" i="57" s="1"/>
  <c r="AI46" i="57" s="1"/>
  <c r="AP45" i="57" s="1"/>
  <c r="T48" i="57"/>
  <c r="AA47" i="57" s="1"/>
  <c r="AH46" i="57" s="1"/>
  <c r="AO45" i="57" s="1"/>
  <c r="S48" i="57"/>
  <c r="Z47" i="57" s="1"/>
  <c r="AG46" i="57" s="1"/>
  <c r="AN45" i="57" s="1"/>
  <c r="R48" i="57"/>
  <c r="Y47" i="57" s="1"/>
  <c r="AF46" i="57" s="1"/>
  <c r="AM45" i="57" s="1"/>
  <c r="Q48" i="57"/>
  <c r="X47" i="57" s="1"/>
  <c r="AE46" i="57" s="1"/>
  <c r="AL45" i="57" s="1"/>
  <c r="P48" i="57"/>
  <c r="W47" i="57" s="1"/>
  <c r="AD46" i="57" s="1"/>
  <c r="AK45" i="57" s="1"/>
  <c r="O48" i="57"/>
  <c r="V47" i="57" s="1"/>
  <c r="AC46" i="57" s="1"/>
  <c r="AJ45" i="57" s="1"/>
  <c r="N48" i="57"/>
  <c r="U47" i="57"/>
  <c r="AB46" i="57" s="1"/>
  <c r="AI45" i="57" s="1"/>
  <c r="T47" i="57"/>
  <c r="AA46" i="57" s="1"/>
  <c r="AH45" i="57" s="1"/>
  <c r="S47" i="57"/>
  <c r="Z46" i="57" s="1"/>
  <c r="AG45" i="57" s="1"/>
  <c r="R47" i="57"/>
  <c r="Y46" i="57" s="1"/>
  <c r="AF45" i="57" s="1"/>
  <c r="Q47" i="57"/>
  <c r="X46" i="57" s="1"/>
  <c r="AE45" i="57" s="1"/>
  <c r="P47" i="57"/>
  <c r="W46" i="57" s="1"/>
  <c r="AD45" i="57" s="1"/>
  <c r="O47" i="57"/>
  <c r="V46" i="57" s="1"/>
  <c r="AC45" i="57" s="1"/>
  <c r="N47" i="57"/>
  <c r="U46" i="57"/>
  <c r="AB45" i="57" s="1"/>
  <c r="T46" i="57"/>
  <c r="AA45" i="57" s="1"/>
  <c r="S46" i="57"/>
  <c r="R46" i="57"/>
  <c r="Y45" i="57" s="1"/>
  <c r="Q46" i="57"/>
  <c r="X45" i="57" s="1"/>
  <c r="P46" i="57"/>
  <c r="W45" i="57" s="1"/>
  <c r="O46" i="57"/>
  <c r="V45" i="57" s="1"/>
  <c r="N46" i="57"/>
  <c r="Z45" i="57"/>
  <c r="U45" i="57"/>
  <c r="T45" i="57"/>
  <c r="S45" i="57"/>
  <c r="R45" i="57"/>
  <c r="Y74" i="57" s="1"/>
  <c r="AF73" i="57" s="1"/>
  <c r="AM72" i="57" s="1"/>
  <c r="AT71" i="57" s="1"/>
  <c r="BA70" i="57" s="1"/>
  <c r="BH69" i="57" s="1"/>
  <c r="BO68" i="57" s="1"/>
  <c r="BV67" i="57" s="1"/>
  <c r="CC66" i="57" s="1"/>
  <c r="CJ65" i="57" s="1"/>
  <c r="CQ64" i="57" s="1"/>
  <c r="CX63" i="57" s="1"/>
  <c r="DE62" i="57" s="1"/>
  <c r="DL61" i="57" s="1"/>
  <c r="DS60" i="57" s="1"/>
  <c r="DZ59" i="57" s="1"/>
  <c r="EG58" i="57" s="1"/>
  <c r="EN57" i="57" s="1"/>
  <c r="EU56" i="57" s="1"/>
  <c r="FB55" i="57" s="1"/>
  <c r="FI54" i="57" s="1"/>
  <c r="FP53" i="57" s="1"/>
  <c r="FW52" i="57" s="1"/>
  <c r="GD51" i="57" s="1"/>
  <c r="GK50" i="57" s="1"/>
  <c r="Q45" i="57"/>
  <c r="P45" i="57"/>
  <c r="O45" i="57"/>
  <c r="N45" i="57"/>
  <c r="O43" i="57"/>
  <c r="O44" i="57" s="1"/>
  <c r="O42" i="57"/>
  <c r="X22" i="57"/>
  <c r="W22" i="57"/>
  <c r="V22" i="57"/>
  <c r="X21" i="57"/>
  <c r="W21" i="57"/>
  <c r="V21" i="57"/>
  <c r="X20" i="57"/>
  <c r="W20" i="57"/>
  <c r="V20" i="57"/>
  <c r="X19" i="57"/>
  <c r="W19" i="57"/>
  <c r="V19" i="57"/>
  <c r="X18" i="57"/>
  <c r="W18" i="57"/>
  <c r="V18" i="57"/>
  <c r="X17" i="57"/>
  <c r="W17" i="57"/>
  <c r="V17" i="57"/>
  <c r="J17" i="57"/>
  <c r="K17" i="57" s="1"/>
  <c r="I17" i="57"/>
  <c r="H17" i="57"/>
  <c r="G17" i="57"/>
  <c r="X16" i="57"/>
  <c r="W16" i="57"/>
  <c r="V16" i="57"/>
  <c r="J16" i="57"/>
  <c r="K16" i="57" s="1"/>
  <c r="I16" i="57"/>
  <c r="H16" i="57"/>
  <c r="G16" i="57"/>
  <c r="X15" i="57"/>
  <c r="W15" i="57"/>
  <c r="V15" i="57"/>
  <c r="J15" i="57"/>
  <c r="K15" i="57" s="1"/>
  <c r="I15" i="57"/>
  <c r="H15" i="57"/>
  <c r="X14" i="57"/>
  <c r="W14" i="57"/>
  <c r="V14" i="57"/>
  <c r="J14" i="57"/>
  <c r="K14" i="57" s="1"/>
  <c r="H14" i="57"/>
  <c r="X13" i="57"/>
  <c r="W13" i="57"/>
  <c r="V13" i="57"/>
  <c r="J13" i="57"/>
  <c r="K13" i="57" s="1"/>
  <c r="H13" i="57"/>
  <c r="X12" i="57"/>
  <c r="W12" i="57"/>
  <c r="V12" i="57"/>
  <c r="J12" i="57"/>
  <c r="K12" i="57" s="1"/>
  <c r="H12" i="57"/>
  <c r="X11" i="57"/>
  <c r="W11" i="57"/>
  <c r="V11" i="57"/>
  <c r="J11" i="57"/>
  <c r="K11" i="57" s="1"/>
  <c r="H11" i="57"/>
  <c r="X10" i="57"/>
  <c r="W10" i="57"/>
  <c r="V10" i="57"/>
  <c r="J10" i="57"/>
  <c r="K10" i="57" s="1"/>
  <c r="H10" i="57"/>
  <c r="X9" i="57"/>
  <c r="W9" i="57"/>
  <c r="V9" i="57"/>
  <c r="J9" i="57"/>
  <c r="K9" i="57" s="1"/>
  <c r="H9" i="57"/>
  <c r="X8" i="57"/>
  <c r="W8" i="57"/>
  <c r="V8" i="57"/>
  <c r="J8" i="57"/>
  <c r="K8" i="57" s="1"/>
  <c r="H8" i="57"/>
  <c r="N7" i="57"/>
  <c r="U7" i="5"/>
  <c r="T7" i="5"/>
  <c r="S7" i="5"/>
  <c r="R7" i="5"/>
  <c r="Q7" i="5"/>
  <c r="P7" i="5"/>
  <c r="O7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R70" i="28"/>
  <c r="Q70" i="28"/>
  <c r="P70" i="28"/>
  <c r="O70" i="28"/>
  <c r="N70" i="28"/>
  <c r="M70" i="28"/>
  <c r="L70" i="28"/>
  <c r="R51" i="28"/>
  <c r="Q51" i="28"/>
  <c r="P51" i="28"/>
  <c r="O51" i="28"/>
  <c r="N51" i="28"/>
  <c r="M51" i="28"/>
  <c r="L51" i="28"/>
  <c r="X8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N185" i="5"/>
  <c r="P185" i="5" s="1"/>
  <c r="BN147" i="5"/>
  <c r="N147" i="5"/>
  <c r="N190" i="5" s="1"/>
  <c r="N211" i="5" s="1"/>
  <c r="BN146" i="5"/>
  <c r="N146" i="5"/>
  <c r="N189" i="5" s="1"/>
  <c r="N210" i="5" s="1"/>
  <c r="Y141" i="5"/>
  <c r="AG141" i="5" s="1"/>
  <c r="X141" i="5"/>
  <c r="V141" i="5"/>
  <c r="BN120" i="5"/>
  <c r="BN162" i="5" s="1"/>
  <c r="N120" i="5"/>
  <c r="N162" i="5" s="1"/>
  <c r="BN119" i="5"/>
  <c r="BN161" i="5" s="1"/>
  <c r="N119" i="5"/>
  <c r="N161" i="5" s="1"/>
  <c r="BN118" i="5"/>
  <c r="BN160" i="5" s="1"/>
  <c r="N118" i="5"/>
  <c r="N160" i="5" s="1"/>
  <c r="BN117" i="5"/>
  <c r="BN159" i="5" s="1"/>
  <c r="N117" i="5"/>
  <c r="N159" i="5" s="1"/>
  <c r="BN116" i="5"/>
  <c r="BN158" i="5" s="1"/>
  <c r="N116" i="5"/>
  <c r="N158" i="5" s="1"/>
  <c r="BN115" i="5"/>
  <c r="BN157" i="5" s="1"/>
  <c r="N115" i="5"/>
  <c r="N157" i="5" s="1"/>
  <c r="BN114" i="5"/>
  <c r="BN156" i="5" s="1"/>
  <c r="N114" i="5"/>
  <c r="Z16" i="5" s="1"/>
  <c r="AH16" i="5" s="1"/>
  <c r="BN113" i="5"/>
  <c r="BN155" i="5" s="1"/>
  <c r="N113" i="5"/>
  <c r="N155" i="5" s="1"/>
  <c r="BN112" i="5"/>
  <c r="BN154" i="5" s="1"/>
  <c r="N112" i="5"/>
  <c r="N154" i="5" s="1"/>
  <c r="BN111" i="5"/>
  <c r="BN153" i="5" s="1"/>
  <c r="N111" i="5"/>
  <c r="N153" i="5" s="1"/>
  <c r="BN110" i="5"/>
  <c r="BN152" i="5" s="1"/>
  <c r="N110" i="5"/>
  <c r="N152" i="5" s="1"/>
  <c r="BN109" i="5"/>
  <c r="BN151" i="5" s="1"/>
  <c r="N109" i="5"/>
  <c r="N151" i="5" s="1"/>
  <c r="BN108" i="5"/>
  <c r="BN150" i="5" s="1"/>
  <c r="N108" i="5"/>
  <c r="N150" i="5" s="1"/>
  <c r="BN107" i="5"/>
  <c r="BN149" i="5" s="1"/>
  <c r="N107" i="5"/>
  <c r="N149" i="5" s="1"/>
  <c r="M107" i="5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BN106" i="5"/>
  <c r="BN148" i="5" s="1"/>
  <c r="N106" i="5"/>
  <c r="N148" i="5" s="1"/>
  <c r="CS104" i="5"/>
  <c r="CS146" i="5" s="1"/>
  <c r="CR104" i="5"/>
  <c r="CR146" i="5" s="1"/>
  <c r="CQ104" i="5"/>
  <c r="BO104" i="5"/>
  <c r="BO103" i="5" s="1"/>
  <c r="AS104" i="5"/>
  <c r="AR104" i="5"/>
  <c r="AR146" i="5" s="1"/>
  <c r="AR189" i="5" s="1"/>
  <c r="AR210" i="5" s="1"/>
  <c r="AQ104" i="5"/>
  <c r="AQ103" i="5" s="1"/>
  <c r="O104" i="5"/>
  <c r="O146" i="5" s="1"/>
  <c r="O189" i="5" s="1"/>
  <c r="O210" i="5" s="1"/>
  <c r="BO101" i="5"/>
  <c r="BN101" i="5"/>
  <c r="U49" i="5"/>
  <c r="AB48" i="5" s="1"/>
  <c r="AI47" i="5" s="1"/>
  <c r="AP46" i="5" s="1"/>
  <c r="AW45" i="5" s="1"/>
  <c r="BD44" i="5" s="1"/>
  <c r="BK43" i="5" s="1"/>
  <c r="T49" i="5"/>
  <c r="AA48" i="5" s="1"/>
  <c r="AH47" i="5" s="1"/>
  <c r="AO46" i="5" s="1"/>
  <c r="AV45" i="5" s="1"/>
  <c r="BC44" i="5" s="1"/>
  <c r="BJ43" i="5" s="1"/>
  <c r="S49" i="5"/>
  <c r="Z48" i="5" s="1"/>
  <c r="AG47" i="5" s="1"/>
  <c r="AN46" i="5" s="1"/>
  <c r="AU45" i="5" s="1"/>
  <c r="BB44" i="5" s="1"/>
  <c r="BI43" i="5" s="1"/>
  <c r="R49" i="5"/>
  <c r="Y48" i="5" s="1"/>
  <c r="AF47" i="5" s="1"/>
  <c r="AM46" i="5" s="1"/>
  <c r="AT45" i="5" s="1"/>
  <c r="BA44" i="5" s="1"/>
  <c r="BH43" i="5" s="1"/>
  <c r="Q49" i="5"/>
  <c r="X48" i="5" s="1"/>
  <c r="AE47" i="5" s="1"/>
  <c r="AL46" i="5" s="1"/>
  <c r="AS45" i="5" s="1"/>
  <c r="AZ44" i="5" s="1"/>
  <c r="BG43" i="5" s="1"/>
  <c r="P49" i="5"/>
  <c r="W48" i="5" s="1"/>
  <c r="AD47" i="5" s="1"/>
  <c r="AK46" i="5" s="1"/>
  <c r="AR45" i="5" s="1"/>
  <c r="AY44" i="5" s="1"/>
  <c r="BF43" i="5" s="1"/>
  <c r="O49" i="5"/>
  <c r="V48" i="5" s="1"/>
  <c r="AC47" i="5" s="1"/>
  <c r="AJ46" i="5" s="1"/>
  <c r="AQ45" i="5" s="1"/>
  <c r="AX44" i="5" s="1"/>
  <c r="BE43" i="5" s="1"/>
  <c r="N49" i="5"/>
  <c r="U48" i="5"/>
  <c r="AB47" i="5" s="1"/>
  <c r="AI46" i="5" s="1"/>
  <c r="AP45" i="5" s="1"/>
  <c r="AW44" i="5" s="1"/>
  <c r="BD43" i="5" s="1"/>
  <c r="BK42" i="5" s="1"/>
  <c r="BR41" i="5" s="1"/>
  <c r="BY40" i="5" s="1"/>
  <c r="CF39" i="5" s="1"/>
  <c r="CM38" i="5" s="1"/>
  <c r="CT37" i="5" s="1"/>
  <c r="DA36" i="5" s="1"/>
  <c r="DH35" i="5" s="1"/>
  <c r="DO49" i="5" s="1"/>
  <c r="T48" i="5"/>
  <c r="AA47" i="5" s="1"/>
  <c r="AH46" i="5" s="1"/>
  <c r="AO45" i="5" s="1"/>
  <c r="AV44" i="5" s="1"/>
  <c r="BC43" i="5" s="1"/>
  <c r="S48" i="5"/>
  <c r="Z47" i="5" s="1"/>
  <c r="AG46" i="5" s="1"/>
  <c r="AN45" i="5" s="1"/>
  <c r="AU44" i="5" s="1"/>
  <c r="BB43" i="5" s="1"/>
  <c r="R48" i="5"/>
  <c r="Y47" i="5" s="1"/>
  <c r="AF46" i="5" s="1"/>
  <c r="AM45" i="5" s="1"/>
  <c r="AT44" i="5" s="1"/>
  <c r="BA43" i="5" s="1"/>
  <c r="Q48" i="5"/>
  <c r="X47" i="5" s="1"/>
  <c r="AE46" i="5" s="1"/>
  <c r="AL45" i="5" s="1"/>
  <c r="AS44" i="5" s="1"/>
  <c r="AZ43" i="5" s="1"/>
  <c r="P48" i="5"/>
  <c r="W47" i="5" s="1"/>
  <c r="AD46" i="5" s="1"/>
  <c r="AK45" i="5" s="1"/>
  <c r="AR44" i="5" s="1"/>
  <c r="AY43" i="5" s="1"/>
  <c r="O48" i="5"/>
  <c r="V47" i="5" s="1"/>
  <c r="AC46" i="5" s="1"/>
  <c r="AJ45" i="5" s="1"/>
  <c r="AQ44" i="5" s="1"/>
  <c r="AX43" i="5" s="1"/>
  <c r="BE42" i="5" s="1"/>
  <c r="BL41" i="5" s="1"/>
  <c r="BS40" i="5" s="1"/>
  <c r="BZ39" i="5" s="1"/>
  <c r="CG38" i="5" s="1"/>
  <c r="CN37" i="5" s="1"/>
  <c r="CU36" i="5" s="1"/>
  <c r="DB35" i="5" s="1"/>
  <c r="DI49" i="5" s="1"/>
  <c r="N48" i="5"/>
  <c r="U47" i="5"/>
  <c r="AB46" i="5" s="1"/>
  <c r="AI45" i="5" s="1"/>
  <c r="AP44" i="5" s="1"/>
  <c r="AW43" i="5" s="1"/>
  <c r="T47" i="5"/>
  <c r="AA46" i="5" s="1"/>
  <c r="AH45" i="5" s="1"/>
  <c r="AO44" i="5" s="1"/>
  <c r="AV43" i="5" s="1"/>
  <c r="S47" i="5"/>
  <c r="Z46" i="5" s="1"/>
  <c r="AG45" i="5" s="1"/>
  <c r="AN44" i="5" s="1"/>
  <c r="AU43" i="5" s="1"/>
  <c r="R47" i="5"/>
  <c r="Y46" i="5" s="1"/>
  <c r="AF45" i="5" s="1"/>
  <c r="AM44" i="5" s="1"/>
  <c r="AT43" i="5" s="1"/>
  <c r="Q47" i="5"/>
  <c r="X46" i="5" s="1"/>
  <c r="AE45" i="5" s="1"/>
  <c r="AL44" i="5" s="1"/>
  <c r="AS43" i="5" s="1"/>
  <c r="AZ42" i="5" s="1"/>
  <c r="BG41" i="5" s="1"/>
  <c r="BN40" i="5" s="1"/>
  <c r="BU39" i="5" s="1"/>
  <c r="CB38" i="5" s="1"/>
  <c r="CI37" i="5" s="1"/>
  <c r="CP36" i="5" s="1"/>
  <c r="CW35" i="5" s="1"/>
  <c r="DD49" i="5" s="1"/>
  <c r="DK48" i="5" s="1"/>
  <c r="P47" i="5"/>
  <c r="W46" i="5" s="1"/>
  <c r="AD45" i="5" s="1"/>
  <c r="AK44" i="5" s="1"/>
  <c r="AR43" i="5" s="1"/>
  <c r="O47" i="5"/>
  <c r="V46" i="5" s="1"/>
  <c r="AC45" i="5" s="1"/>
  <c r="AJ44" i="5" s="1"/>
  <c r="AQ43" i="5" s="1"/>
  <c r="N47" i="5"/>
  <c r="U46" i="5"/>
  <c r="AB45" i="5" s="1"/>
  <c r="AI44" i="5" s="1"/>
  <c r="AP43" i="5" s="1"/>
  <c r="T46" i="5"/>
  <c r="AA45" i="5" s="1"/>
  <c r="AH44" i="5" s="1"/>
  <c r="AO43" i="5" s="1"/>
  <c r="S46" i="5"/>
  <c r="Z45" i="5" s="1"/>
  <c r="AG44" i="5" s="1"/>
  <c r="AN43" i="5" s="1"/>
  <c r="AU42" i="5" s="1"/>
  <c r="BB41" i="5" s="1"/>
  <c r="BI40" i="5" s="1"/>
  <c r="BP39" i="5" s="1"/>
  <c r="BW38" i="5" s="1"/>
  <c r="CD37" i="5" s="1"/>
  <c r="CK36" i="5" s="1"/>
  <c r="CR35" i="5" s="1"/>
  <c r="CY49" i="5" s="1"/>
  <c r="DF48" i="5" s="1"/>
  <c r="DM47" i="5" s="1"/>
  <c r="R46" i="5"/>
  <c r="Y45" i="5" s="1"/>
  <c r="AF44" i="5" s="1"/>
  <c r="AM43" i="5" s="1"/>
  <c r="Q46" i="5"/>
  <c r="X45" i="5" s="1"/>
  <c r="AE44" i="5" s="1"/>
  <c r="AL43" i="5" s="1"/>
  <c r="P46" i="5"/>
  <c r="W45" i="5" s="1"/>
  <c r="AD44" i="5" s="1"/>
  <c r="AK43" i="5" s="1"/>
  <c r="O46" i="5"/>
  <c r="V45" i="5" s="1"/>
  <c r="AC44" i="5" s="1"/>
  <c r="AJ43" i="5" s="1"/>
  <c r="N46" i="5"/>
  <c r="U45" i="5"/>
  <c r="AB44" i="5" s="1"/>
  <c r="AI43" i="5" s="1"/>
  <c r="AP42" i="5" s="1"/>
  <c r="AW41" i="5" s="1"/>
  <c r="BD40" i="5" s="1"/>
  <c r="BK39" i="5" s="1"/>
  <c r="BR38" i="5" s="1"/>
  <c r="BY37" i="5" s="1"/>
  <c r="CF36" i="5" s="1"/>
  <c r="CM35" i="5" s="1"/>
  <c r="CT49" i="5" s="1"/>
  <c r="DA48" i="5" s="1"/>
  <c r="DH47" i="5" s="1"/>
  <c r="DO46" i="5" s="1"/>
  <c r="T45" i="5"/>
  <c r="AA44" i="5" s="1"/>
  <c r="AH43" i="5" s="1"/>
  <c r="S45" i="5"/>
  <c r="Z44" i="5" s="1"/>
  <c r="AG43" i="5" s="1"/>
  <c r="R45" i="5"/>
  <c r="Y44" i="5" s="1"/>
  <c r="AF43" i="5" s="1"/>
  <c r="Q45" i="5"/>
  <c r="X44" i="5" s="1"/>
  <c r="AE43" i="5" s="1"/>
  <c r="P45" i="5"/>
  <c r="W44" i="5" s="1"/>
  <c r="AD43" i="5" s="1"/>
  <c r="O45" i="5"/>
  <c r="V44" i="5" s="1"/>
  <c r="AC43" i="5" s="1"/>
  <c r="AJ42" i="5" s="1"/>
  <c r="AQ41" i="5" s="1"/>
  <c r="AX40" i="5" s="1"/>
  <c r="BE39" i="5" s="1"/>
  <c r="BL38" i="5" s="1"/>
  <c r="BS37" i="5" s="1"/>
  <c r="BZ36" i="5" s="1"/>
  <c r="CG35" i="5" s="1"/>
  <c r="CN49" i="5" s="1"/>
  <c r="CU48" i="5" s="1"/>
  <c r="DB47" i="5" s="1"/>
  <c r="DI46" i="5" s="1"/>
  <c r="N45" i="5"/>
  <c r="U44" i="5"/>
  <c r="AB43" i="5" s="1"/>
  <c r="T44" i="5"/>
  <c r="AA43" i="5" s="1"/>
  <c r="S44" i="5"/>
  <c r="Z43" i="5" s="1"/>
  <c r="R44" i="5"/>
  <c r="Y43" i="5" s="1"/>
  <c r="Q44" i="5"/>
  <c r="X43" i="5" s="1"/>
  <c r="AE42" i="5" s="1"/>
  <c r="AL41" i="5" s="1"/>
  <c r="AS40" i="5" s="1"/>
  <c r="AZ39" i="5" s="1"/>
  <c r="BG38" i="5" s="1"/>
  <c r="BN37" i="5" s="1"/>
  <c r="BU36" i="5" s="1"/>
  <c r="CB35" i="5" s="1"/>
  <c r="CI49" i="5" s="1"/>
  <c r="CP48" i="5" s="1"/>
  <c r="CW47" i="5" s="1"/>
  <c r="DD46" i="5" s="1"/>
  <c r="DK45" i="5" s="1"/>
  <c r="P44" i="5"/>
  <c r="O44" i="5"/>
  <c r="V43" i="5" s="1"/>
  <c r="N44" i="5"/>
  <c r="W43" i="5"/>
  <c r="U43" i="5"/>
  <c r="AB42" i="5" s="1"/>
  <c r="AI41" i="5" s="1"/>
  <c r="AP40" i="5" s="1"/>
  <c r="AW39" i="5" s="1"/>
  <c r="BD38" i="5" s="1"/>
  <c r="BK37" i="5" s="1"/>
  <c r="BR36" i="5" s="1"/>
  <c r="BY35" i="5" s="1"/>
  <c r="CF49" i="5" s="1"/>
  <c r="CM48" i="5" s="1"/>
  <c r="CT47" i="5" s="1"/>
  <c r="DA46" i="5" s="1"/>
  <c r="DH45" i="5" s="1"/>
  <c r="DO44" i="5" s="1"/>
  <c r="T43" i="5"/>
  <c r="AA42" i="5" s="1"/>
  <c r="AH41" i="5" s="1"/>
  <c r="AO40" i="5" s="1"/>
  <c r="AV39" i="5" s="1"/>
  <c r="BC38" i="5" s="1"/>
  <c r="BJ37" i="5" s="1"/>
  <c r="BQ36" i="5" s="1"/>
  <c r="BX35" i="5" s="1"/>
  <c r="CE49" i="5" s="1"/>
  <c r="CL48" i="5" s="1"/>
  <c r="CS47" i="5" s="1"/>
  <c r="CZ46" i="5" s="1"/>
  <c r="DG45" i="5" s="1"/>
  <c r="DN44" i="5" s="1"/>
  <c r="S43" i="5"/>
  <c r="Z42" i="5" s="1"/>
  <c r="AG41" i="5" s="1"/>
  <c r="AN40" i="5" s="1"/>
  <c r="AU39" i="5" s="1"/>
  <c r="BB38" i="5" s="1"/>
  <c r="BI37" i="5" s="1"/>
  <c r="BP36" i="5" s="1"/>
  <c r="BW35" i="5" s="1"/>
  <c r="CD49" i="5" s="1"/>
  <c r="CK48" i="5" s="1"/>
  <c r="CR47" i="5" s="1"/>
  <c r="CY46" i="5" s="1"/>
  <c r="DF45" i="5" s="1"/>
  <c r="DM44" i="5" s="1"/>
  <c r="R43" i="5"/>
  <c r="Y42" i="5" s="1"/>
  <c r="AF41" i="5" s="1"/>
  <c r="AM40" i="5" s="1"/>
  <c r="AT39" i="5" s="1"/>
  <c r="BA38" i="5" s="1"/>
  <c r="BH37" i="5" s="1"/>
  <c r="BO36" i="5" s="1"/>
  <c r="BV35" i="5" s="1"/>
  <c r="CC49" i="5" s="1"/>
  <c r="CJ48" i="5" s="1"/>
  <c r="CQ47" i="5" s="1"/>
  <c r="CX46" i="5" s="1"/>
  <c r="DE45" i="5" s="1"/>
  <c r="DL44" i="5" s="1"/>
  <c r="Q43" i="5"/>
  <c r="X42" i="5" s="1"/>
  <c r="AE41" i="5" s="1"/>
  <c r="AL40" i="5" s="1"/>
  <c r="AS39" i="5" s="1"/>
  <c r="AZ38" i="5" s="1"/>
  <c r="BG37" i="5" s="1"/>
  <c r="BN36" i="5" s="1"/>
  <c r="BU35" i="5" s="1"/>
  <c r="CB49" i="5" s="1"/>
  <c r="CI48" i="5" s="1"/>
  <c r="CP47" i="5" s="1"/>
  <c r="CW46" i="5" s="1"/>
  <c r="DD45" i="5" s="1"/>
  <c r="DK44" i="5" s="1"/>
  <c r="P43" i="5"/>
  <c r="W42" i="5" s="1"/>
  <c r="AD41" i="5" s="1"/>
  <c r="AK40" i="5" s="1"/>
  <c r="AR39" i="5" s="1"/>
  <c r="AY38" i="5" s="1"/>
  <c r="BF37" i="5" s="1"/>
  <c r="BM36" i="5" s="1"/>
  <c r="BT35" i="5" s="1"/>
  <c r="CA49" i="5" s="1"/>
  <c r="CH48" i="5" s="1"/>
  <c r="CO47" i="5" s="1"/>
  <c r="CV46" i="5" s="1"/>
  <c r="DC45" i="5" s="1"/>
  <c r="DJ44" i="5" s="1"/>
  <c r="O43" i="5"/>
  <c r="V42" i="5" s="1"/>
  <c r="AC41" i="5" s="1"/>
  <c r="AJ40" i="5" s="1"/>
  <c r="AQ39" i="5" s="1"/>
  <c r="AX38" i="5" s="1"/>
  <c r="BE37" i="5" s="1"/>
  <c r="BL36" i="5" s="1"/>
  <c r="BS35" i="5" s="1"/>
  <c r="BZ49" i="5" s="1"/>
  <c r="CG48" i="5" s="1"/>
  <c r="CN47" i="5" s="1"/>
  <c r="CU46" i="5" s="1"/>
  <c r="DB45" i="5" s="1"/>
  <c r="DI44" i="5" s="1"/>
  <c r="N43" i="5"/>
  <c r="U42" i="5"/>
  <c r="AB41" i="5" s="1"/>
  <c r="AI40" i="5" s="1"/>
  <c r="AP39" i="5" s="1"/>
  <c r="AW38" i="5" s="1"/>
  <c r="BD37" i="5" s="1"/>
  <c r="BK36" i="5" s="1"/>
  <c r="BR35" i="5" s="1"/>
  <c r="BY49" i="5" s="1"/>
  <c r="CF48" i="5" s="1"/>
  <c r="CM47" i="5" s="1"/>
  <c r="CT46" i="5" s="1"/>
  <c r="DA45" i="5" s="1"/>
  <c r="DH44" i="5" s="1"/>
  <c r="DO43" i="5" s="1"/>
  <c r="T42" i="5"/>
  <c r="AA41" i="5" s="1"/>
  <c r="AH40" i="5" s="1"/>
  <c r="AO39" i="5" s="1"/>
  <c r="AV38" i="5" s="1"/>
  <c r="BC37" i="5" s="1"/>
  <c r="BJ36" i="5" s="1"/>
  <c r="BQ35" i="5" s="1"/>
  <c r="BX49" i="5" s="1"/>
  <c r="CE48" i="5" s="1"/>
  <c r="CL47" i="5" s="1"/>
  <c r="CS46" i="5" s="1"/>
  <c r="CZ45" i="5" s="1"/>
  <c r="DG44" i="5" s="1"/>
  <c r="DN43" i="5" s="1"/>
  <c r="S42" i="5"/>
  <c r="Z41" i="5" s="1"/>
  <c r="AG40" i="5" s="1"/>
  <c r="AN39" i="5" s="1"/>
  <c r="AU38" i="5" s="1"/>
  <c r="BB37" i="5" s="1"/>
  <c r="BI36" i="5" s="1"/>
  <c r="BP35" i="5" s="1"/>
  <c r="BW49" i="5" s="1"/>
  <c r="CD48" i="5" s="1"/>
  <c r="CK47" i="5" s="1"/>
  <c r="CR46" i="5" s="1"/>
  <c r="CY45" i="5" s="1"/>
  <c r="DF44" i="5" s="1"/>
  <c r="DM43" i="5" s="1"/>
  <c r="R42" i="5"/>
  <c r="Y41" i="5" s="1"/>
  <c r="AF40" i="5" s="1"/>
  <c r="AM39" i="5" s="1"/>
  <c r="AT38" i="5" s="1"/>
  <c r="BA37" i="5" s="1"/>
  <c r="BH36" i="5" s="1"/>
  <c r="BO35" i="5" s="1"/>
  <c r="BV49" i="5" s="1"/>
  <c r="CC48" i="5" s="1"/>
  <c r="CJ47" i="5" s="1"/>
  <c r="CQ46" i="5" s="1"/>
  <c r="CX45" i="5" s="1"/>
  <c r="DE44" i="5" s="1"/>
  <c r="DL43" i="5" s="1"/>
  <c r="Q42" i="5"/>
  <c r="X41" i="5" s="1"/>
  <c r="AE40" i="5" s="1"/>
  <c r="AL39" i="5" s="1"/>
  <c r="AS38" i="5" s="1"/>
  <c r="AZ37" i="5" s="1"/>
  <c r="BG36" i="5" s="1"/>
  <c r="BN35" i="5" s="1"/>
  <c r="BU49" i="5" s="1"/>
  <c r="CB48" i="5" s="1"/>
  <c r="CI47" i="5" s="1"/>
  <c r="CP46" i="5" s="1"/>
  <c r="CW45" i="5" s="1"/>
  <c r="DD44" i="5" s="1"/>
  <c r="DK43" i="5" s="1"/>
  <c r="P42" i="5"/>
  <c r="W41" i="5" s="1"/>
  <c r="AD40" i="5" s="1"/>
  <c r="AK39" i="5" s="1"/>
  <c r="AR38" i="5" s="1"/>
  <c r="AY37" i="5" s="1"/>
  <c r="BF36" i="5" s="1"/>
  <c r="BM35" i="5" s="1"/>
  <c r="BT49" i="5" s="1"/>
  <c r="CA48" i="5" s="1"/>
  <c r="CH47" i="5" s="1"/>
  <c r="CO46" i="5" s="1"/>
  <c r="CV45" i="5" s="1"/>
  <c r="DC44" i="5" s="1"/>
  <c r="DJ43" i="5" s="1"/>
  <c r="O42" i="5"/>
  <c r="V41" i="5" s="1"/>
  <c r="AC40" i="5" s="1"/>
  <c r="AJ39" i="5" s="1"/>
  <c r="AQ38" i="5" s="1"/>
  <c r="AX37" i="5" s="1"/>
  <c r="BE36" i="5" s="1"/>
  <c r="BL35" i="5" s="1"/>
  <c r="BS49" i="5" s="1"/>
  <c r="BZ48" i="5" s="1"/>
  <c r="CG47" i="5" s="1"/>
  <c r="CN46" i="5" s="1"/>
  <c r="CU45" i="5" s="1"/>
  <c r="DB44" i="5" s="1"/>
  <c r="DI43" i="5" s="1"/>
  <c r="N42" i="5"/>
  <c r="U41" i="5"/>
  <c r="AB40" i="5" s="1"/>
  <c r="AI39" i="5" s="1"/>
  <c r="AP38" i="5" s="1"/>
  <c r="AW37" i="5" s="1"/>
  <c r="BD36" i="5" s="1"/>
  <c r="BK35" i="5" s="1"/>
  <c r="BR49" i="5" s="1"/>
  <c r="BY48" i="5" s="1"/>
  <c r="CF47" i="5" s="1"/>
  <c r="CM46" i="5" s="1"/>
  <c r="CT45" i="5" s="1"/>
  <c r="DA44" i="5" s="1"/>
  <c r="DH43" i="5" s="1"/>
  <c r="T41" i="5"/>
  <c r="AA40" i="5" s="1"/>
  <c r="AH39" i="5" s="1"/>
  <c r="AO38" i="5" s="1"/>
  <c r="AV37" i="5" s="1"/>
  <c r="BC36" i="5" s="1"/>
  <c r="BJ35" i="5" s="1"/>
  <c r="BQ49" i="5" s="1"/>
  <c r="BX48" i="5" s="1"/>
  <c r="CE47" i="5" s="1"/>
  <c r="CL46" i="5" s="1"/>
  <c r="CS45" i="5" s="1"/>
  <c r="CZ44" i="5" s="1"/>
  <c r="DG43" i="5" s="1"/>
  <c r="S41" i="5"/>
  <c r="Z40" i="5" s="1"/>
  <c r="AG39" i="5" s="1"/>
  <c r="AN38" i="5" s="1"/>
  <c r="AU37" i="5" s="1"/>
  <c r="BB36" i="5" s="1"/>
  <c r="BI35" i="5" s="1"/>
  <c r="BP49" i="5" s="1"/>
  <c r="BW48" i="5" s="1"/>
  <c r="CD47" i="5" s="1"/>
  <c r="CK46" i="5" s="1"/>
  <c r="CR45" i="5" s="1"/>
  <c r="CY44" i="5" s="1"/>
  <c r="DF43" i="5" s="1"/>
  <c r="R41" i="5"/>
  <c r="Y40" i="5" s="1"/>
  <c r="AF39" i="5" s="1"/>
  <c r="AM38" i="5" s="1"/>
  <c r="AT37" i="5" s="1"/>
  <c r="BA36" i="5" s="1"/>
  <c r="BH35" i="5" s="1"/>
  <c r="BO49" i="5" s="1"/>
  <c r="BV48" i="5" s="1"/>
  <c r="CC47" i="5" s="1"/>
  <c r="CJ46" i="5" s="1"/>
  <c r="CQ45" i="5" s="1"/>
  <c r="CX44" i="5" s="1"/>
  <c r="DE43" i="5" s="1"/>
  <c r="Q41" i="5"/>
  <c r="X40" i="5" s="1"/>
  <c r="AE39" i="5" s="1"/>
  <c r="AL38" i="5" s="1"/>
  <c r="AS37" i="5" s="1"/>
  <c r="AZ36" i="5" s="1"/>
  <c r="BG35" i="5" s="1"/>
  <c r="BN49" i="5" s="1"/>
  <c r="BU48" i="5" s="1"/>
  <c r="CB47" i="5" s="1"/>
  <c r="CI46" i="5" s="1"/>
  <c r="CP45" i="5" s="1"/>
  <c r="CW44" i="5" s="1"/>
  <c r="DD43" i="5" s="1"/>
  <c r="P41" i="5"/>
  <c r="W40" i="5" s="1"/>
  <c r="AD39" i="5" s="1"/>
  <c r="AK38" i="5" s="1"/>
  <c r="AR37" i="5" s="1"/>
  <c r="AY36" i="5" s="1"/>
  <c r="BF35" i="5" s="1"/>
  <c r="BM49" i="5" s="1"/>
  <c r="BT48" i="5" s="1"/>
  <c r="CA47" i="5" s="1"/>
  <c r="CH46" i="5" s="1"/>
  <c r="CO45" i="5" s="1"/>
  <c r="CV44" i="5" s="1"/>
  <c r="DC43" i="5" s="1"/>
  <c r="O41" i="5"/>
  <c r="V40" i="5" s="1"/>
  <c r="AC39" i="5" s="1"/>
  <c r="AJ38" i="5" s="1"/>
  <c r="AQ37" i="5" s="1"/>
  <c r="AX36" i="5" s="1"/>
  <c r="BE35" i="5" s="1"/>
  <c r="BL49" i="5" s="1"/>
  <c r="BS48" i="5" s="1"/>
  <c r="BZ47" i="5" s="1"/>
  <c r="CG46" i="5" s="1"/>
  <c r="CN45" i="5" s="1"/>
  <c r="CU44" i="5" s="1"/>
  <c r="DB43" i="5" s="1"/>
  <c r="N41" i="5"/>
  <c r="U40" i="5"/>
  <c r="AB39" i="5" s="1"/>
  <c r="AI38" i="5" s="1"/>
  <c r="AP37" i="5" s="1"/>
  <c r="AW36" i="5" s="1"/>
  <c r="BD35" i="5" s="1"/>
  <c r="BK49" i="5" s="1"/>
  <c r="BR48" i="5" s="1"/>
  <c r="BY47" i="5" s="1"/>
  <c r="CF46" i="5" s="1"/>
  <c r="CM45" i="5" s="1"/>
  <c r="CT44" i="5" s="1"/>
  <c r="DA43" i="5" s="1"/>
  <c r="T40" i="5"/>
  <c r="AA39" i="5" s="1"/>
  <c r="AH38" i="5" s="1"/>
  <c r="AO37" i="5" s="1"/>
  <c r="AV36" i="5" s="1"/>
  <c r="BC35" i="5" s="1"/>
  <c r="BJ49" i="5" s="1"/>
  <c r="BQ48" i="5" s="1"/>
  <c r="BX47" i="5" s="1"/>
  <c r="CE46" i="5" s="1"/>
  <c r="CL45" i="5" s="1"/>
  <c r="CS44" i="5" s="1"/>
  <c r="CZ43" i="5" s="1"/>
  <c r="S40" i="5"/>
  <c r="Z39" i="5" s="1"/>
  <c r="AG38" i="5" s="1"/>
  <c r="AN37" i="5" s="1"/>
  <c r="AU36" i="5" s="1"/>
  <c r="BB35" i="5" s="1"/>
  <c r="BI49" i="5" s="1"/>
  <c r="BP48" i="5" s="1"/>
  <c r="BW47" i="5" s="1"/>
  <c r="CD46" i="5" s="1"/>
  <c r="CK45" i="5" s="1"/>
  <c r="CR44" i="5" s="1"/>
  <c r="CY43" i="5" s="1"/>
  <c r="R40" i="5"/>
  <c r="Y39" i="5" s="1"/>
  <c r="AF38" i="5" s="1"/>
  <c r="AM37" i="5" s="1"/>
  <c r="AT36" i="5" s="1"/>
  <c r="BA35" i="5" s="1"/>
  <c r="BH49" i="5" s="1"/>
  <c r="BO48" i="5" s="1"/>
  <c r="BV47" i="5" s="1"/>
  <c r="CC46" i="5" s="1"/>
  <c r="CJ45" i="5" s="1"/>
  <c r="CQ44" i="5" s="1"/>
  <c r="CX43" i="5" s="1"/>
  <c r="Q40" i="5"/>
  <c r="X39" i="5" s="1"/>
  <c r="AE38" i="5" s="1"/>
  <c r="AL37" i="5" s="1"/>
  <c r="AS36" i="5" s="1"/>
  <c r="AZ35" i="5" s="1"/>
  <c r="BG49" i="5" s="1"/>
  <c r="BN48" i="5" s="1"/>
  <c r="BU47" i="5" s="1"/>
  <c r="CB46" i="5" s="1"/>
  <c r="CI45" i="5" s="1"/>
  <c r="CP44" i="5" s="1"/>
  <c r="CW43" i="5" s="1"/>
  <c r="P40" i="5"/>
  <c r="W39" i="5" s="1"/>
  <c r="AD38" i="5" s="1"/>
  <c r="AK37" i="5" s="1"/>
  <c r="AR36" i="5" s="1"/>
  <c r="AY35" i="5" s="1"/>
  <c r="BF49" i="5" s="1"/>
  <c r="BM48" i="5" s="1"/>
  <c r="BT47" i="5" s="1"/>
  <c r="CA46" i="5" s="1"/>
  <c r="CH45" i="5" s="1"/>
  <c r="CO44" i="5" s="1"/>
  <c r="CV43" i="5" s="1"/>
  <c r="O40" i="5"/>
  <c r="V39" i="5" s="1"/>
  <c r="AC38" i="5" s="1"/>
  <c r="AJ37" i="5" s="1"/>
  <c r="AQ36" i="5" s="1"/>
  <c r="AX35" i="5" s="1"/>
  <c r="BE49" i="5" s="1"/>
  <c r="BL48" i="5" s="1"/>
  <c r="BS47" i="5" s="1"/>
  <c r="BZ46" i="5" s="1"/>
  <c r="CG45" i="5" s="1"/>
  <c r="CN44" i="5" s="1"/>
  <c r="CU43" i="5" s="1"/>
  <c r="N40" i="5"/>
  <c r="U39" i="5"/>
  <c r="AB38" i="5" s="1"/>
  <c r="AI37" i="5" s="1"/>
  <c r="AP36" i="5" s="1"/>
  <c r="AW35" i="5" s="1"/>
  <c r="BD49" i="5" s="1"/>
  <c r="BK48" i="5" s="1"/>
  <c r="BR47" i="5" s="1"/>
  <c r="BY46" i="5" s="1"/>
  <c r="CF45" i="5" s="1"/>
  <c r="CM44" i="5" s="1"/>
  <c r="CT43" i="5" s="1"/>
  <c r="T39" i="5"/>
  <c r="AA38" i="5" s="1"/>
  <c r="AH37" i="5" s="1"/>
  <c r="AO36" i="5" s="1"/>
  <c r="AV35" i="5" s="1"/>
  <c r="BC49" i="5" s="1"/>
  <c r="BJ48" i="5" s="1"/>
  <c r="BQ47" i="5" s="1"/>
  <c r="BX46" i="5" s="1"/>
  <c r="CE45" i="5" s="1"/>
  <c r="CL44" i="5" s="1"/>
  <c r="CS43" i="5" s="1"/>
  <c r="S39" i="5"/>
  <c r="Z38" i="5" s="1"/>
  <c r="AG37" i="5" s="1"/>
  <c r="AN36" i="5" s="1"/>
  <c r="AU35" i="5" s="1"/>
  <c r="BB49" i="5" s="1"/>
  <c r="BI48" i="5" s="1"/>
  <c r="BP47" i="5" s="1"/>
  <c r="BW46" i="5" s="1"/>
  <c r="CD45" i="5" s="1"/>
  <c r="CK44" i="5" s="1"/>
  <c r="CR43" i="5" s="1"/>
  <c r="R39" i="5"/>
  <c r="Y38" i="5" s="1"/>
  <c r="AF37" i="5" s="1"/>
  <c r="AM36" i="5" s="1"/>
  <c r="AT35" i="5" s="1"/>
  <c r="BA49" i="5" s="1"/>
  <c r="BH48" i="5" s="1"/>
  <c r="BO47" i="5" s="1"/>
  <c r="BV46" i="5" s="1"/>
  <c r="CC45" i="5" s="1"/>
  <c r="CJ44" i="5" s="1"/>
  <c r="CQ43" i="5" s="1"/>
  <c r="Q39" i="5"/>
  <c r="X38" i="5" s="1"/>
  <c r="AE37" i="5" s="1"/>
  <c r="AL36" i="5" s="1"/>
  <c r="AS35" i="5" s="1"/>
  <c r="AZ49" i="5" s="1"/>
  <c r="BG48" i="5" s="1"/>
  <c r="BN47" i="5" s="1"/>
  <c r="BU46" i="5" s="1"/>
  <c r="CB45" i="5" s="1"/>
  <c r="CI44" i="5" s="1"/>
  <c r="CP43" i="5" s="1"/>
  <c r="P39" i="5"/>
  <c r="W38" i="5" s="1"/>
  <c r="AD37" i="5" s="1"/>
  <c r="AK36" i="5" s="1"/>
  <c r="AR35" i="5" s="1"/>
  <c r="AY49" i="5" s="1"/>
  <c r="BF48" i="5" s="1"/>
  <c r="BM47" i="5" s="1"/>
  <c r="BT46" i="5" s="1"/>
  <c r="CA45" i="5" s="1"/>
  <c r="CH44" i="5" s="1"/>
  <c r="CO43" i="5" s="1"/>
  <c r="O39" i="5"/>
  <c r="V38" i="5" s="1"/>
  <c r="AC37" i="5" s="1"/>
  <c r="AJ36" i="5" s="1"/>
  <c r="AQ35" i="5" s="1"/>
  <c r="AX49" i="5" s="1"/>
  <c r="BE48" i="5" s="1"/>
  <c r="BL47" i="5" s="1"/>
  <c r="BS46" i="5" s="1"/>
  <c r="BZ45" i="5" s="1"/>
  <c r="CG44" i="5" s="1"/>
  <c r="CN43" i="5" s="1"/>
  <c r="N39" i="5"/>
  <c r="U38" i="5"/>
  <c r="AB37" i="5" s="1"/>
  <c r="AI36" i="5" s="1"/>
  <c r="AP35" i="5" s="1"/>
  <c r="AW49" i="5" s="1"/>
  <c r="BD48" i="5" s="1"/>
  <c r="BK47" i="5" s="1"/>
  <c r="BR46" i="5" s="1"/>
  <c r="BY45" i="5" s="1"/>
  <c r="CF44" i="5" s="1"/>
  <c r="CM43" i="5" s="1"/>
  <c r="T38" i="5"/>
  <c r="AA37" i="5" s="1"/>
  <c r="AH36" i="5" s="1"/>
  <c r="AO35" i="5" s="1"/>
  <c r="AV49" i="5" s="1"/>
  <c r="BC48" i="5" s="1"/>
  <c r="BJ47" i="5" s="1"/>
  <c r="BQ46" i="5" s="1"/>
  <c r="BX45" i="5" s="1"/>
  <c r="CE44" i="5" s="1"/>
  <c r="CL43" i="5" s="1"/>
  <c r="S38" i="5"/>
  <c r="Z37" i="5" s="1"/>
  <c r="AG36" i="5" s="1"/>
  <c r="AN35" i="5" s="1"/>
  <c r="AU49" i="5" s="1"/>
  <c r="BB48" i="5" s="1"/>
  <c r="BI47" i="5" s="1"/>
  <c r="BP46" i="5" s="1"/>
  <c r="BW45" i="5" s="1"/>
  <c r="CD44" i="5" s="1"/>
  <c r="CK43" i="5" s="1"/>
  <c r="R38" i="5"/>
  <c r="Y37" i="5" s="1"/>
  <c r="AF36" i="5" s="1"/>
  <c r="AM35" i="5" s="1"/>
  <c r="AT49" i="5" s="1"/>
  <c r="BA48" i="5" s="1"/>
  <c r="BH47" i="5" s="1"/>
  <c r="BO46" i="5" s="1"/>
  <c r="BV45" i="5" s="1"/>
  <c r="CC44" i="5" s="1"/>
  <c r="CJ43" i="5" s="1"/>
  <c r="Q38" i="5"/>
  <c r="X37" i="5" s="1"/>
  <c r="AE36" i="5" s="1"/>
  <c r="AL35" i="5" s="1"/>
  <c r="AS49" i="5" s="1"/>
  <c r="AZ48" i="5" s="1"/>
  <c r="BG47" i="5" s="1"/>
  <c r="BN46" i="5" s="1"/>
  <c r="BU45" i="5" s="1"/>
  <c r="CB44" i="5" s="1"/>
  <c r="CI43" i="5" s="1"/>
  <c r="P38" i="5"/>
  <c r="W37" i="5" s="1"/>
  <c r="AD36" i="5" s="1"/>
  <c r="AK35" i="5" s="1"/>
  <c r="AR49" i="5" s="1"/>
  <c r="AY48" i="5" s="1"/>
  <c r="BF47" i="5" s="1"/>
  <c r="BM46" i="5" s="1"/>
  <c r="BT45" i="5" s="1"/>
  <c r="CA44" i="5" s="1"/>
  <c r="CH43" i="5" s="1"/>
  <c r="O38" i="5"/>
  <c r="V37" i="5" s="1"/>
  <c r="AC36" i="5" s="1"/>
  <c r="AJ35" i="5" s="1"/>
  <c r="AQ49" i="5" s="1"/>
  <c r="AX48" i="5" s="1"/>
  <c r="BE47" i="5" s="1"/>
  <c r="BL46" i="5" s="1"/>
  <c r="BS45" i="5" s="1"/>
  <c r="BZ44" i="5" s="1"/>
  <c r="CG43" i="5" s="1"/>
  <c r="N38" i="5"/>
  <c r="U37" i="5"/>
  <c r="AB36" i="5" s="1"/>
  <c r="AI35" i="5" s="1"/>
  <c r="AP49" i="5" s="1"/>
  <c r="AW48" i="5" s="1"/>
  <c r="BD47" i="5" s="1"/>
  <c r="BK46" i="5" s="1"/>
  <c r="BR45" i="5" s="1"/>
  <c r="BY44" i="5" s="1"/>
  <c r="CF43" i="5" s="1"/>
  <c r="T37" i="5"/>
  <c r="AA36" i="5" s="1"/>
  <c r="AH35" i="5" s="1"/>
  <c r="AO49" i="5" s="1"/>
  <c r="AV48" i="5" s="1"/>
  <c r="BC47" i="5" s="1"/>
  <c r="BJ46" i="5" s="1"/>
  <c r="BQ45" i="5" s="1"/>
  <c r="BX44" i="5" s="1"/>
  <c r="CE43" i="5" s="1"/>
  <c r="S37" i="5"/>
  <c r="Z36" i="5" s="1"/>
  <c r="AG35" i="5" s="1"/>
  <c r="AN49" i="5" s="1"/>
  <c r="AU48" i="5" s="1"/>
  <c r="BB47" i="5" s="1"/>
  <c r="BI46" i="5" s="1"/>
  <c r="BP45" i="5" s="1"/>
  <c r="BW44" i="5" s="1"/>
  <c r="CD43" i="5" s="1"/>
  <c r="R37" i="5"/>
  <c r="Y36" i="5" s="1"/>
  <c r="AF35" i="5" s="1"/>
  <c r="AM49" i="5" s="1"/>
  <c r="AT48" i="5" s="1"/>
  <c r="BA47" i="5" s="1"/>
  <c r="BH46" i="5" s="1"/>
  <c r="BO45" i="5" s="1"/>
  <c r="BV44" i="5" s="1"/>
  <c r="CC43" i="5" s="1"/>
  <c r="Q37" i="5"/>
  <c r="X36" i="5" s="1"/>
  <c r="AE35" i="5" s="1"/>
  <c r="AL49" i="5" s="1"/>
  <c r="AS48" i="5" s="1"/>
  <c r="AZ47" i="5" s="1"/>
  <c r="BG46" i="5" s="1"/>
  <c r="BN45" i="5" s="1"/>
  <c r="BU44" i="5" s="1"/>
  <c r="CB43" i="5" s="1"/>
  <c r="P37" i="5"/>
  <c r="W36" i="5" s="1"/>
  <c r="AD35" i="5" s="1"/>
  <c r="AK49" i="5" s="1"/>
  <c r="AR48" i="5" s="1"/>
  <c r="AY47" i="5" s="1"/>
  <c r="BF46" i="5" s="1"/>
  <c r="BM45" i="5" s="1"/>
  <c r="BT44" i="5" s="1"/>
  <c r="CA43" i="5" s="1"/>
  <c r="O37" i="5"/>
  <c r="V36" i="5" s="1"/>
  <c r="AC35" i="5" s="1"/>
  <c r="AJ49" i="5" s="1"/>
  <c r="AQ48" i="5" s="1"/>
  <c r="AX47" i="5" s="1"/>
  <c r="BE46" i="5" s="1"/>
  <c r="BL45" i="5" s="1"/>
  <c r="BS44" i="5" s="1"/>
  <c r="BZ43" i="5" s="1"/>
  <c r="N37" i="5"/>
  <c r="U36" i="5"/>
  <c r="AB35" i="5" s="1"/>
  <c r="AI49" i="5" s="1"/>
  <c r="AP48" i="5" s="1"/>
  <c r="AW47" i="5" s="1"/>
  <c r="BD46" i="5" s="1"/>
  <c r="BK45" i="5" s="1"/>
  <c r="BR44" i="5" s="1"/>
  <c r="BY43" i="5" s="1"/>
  <c r="CF42" i="5" s="1"/>
  <c r="CM41" i="5" s="1"/>
  <c r="CT40" i="5" s="1"/>
  <c r="DA39" i="5" s="1"/>
  <c r="DH38" i="5" s="1"/>
  <c r="DO37" i="5" s="1"/>
  <c r="T36" i="5"/>
  <c r="AA35" i="5" s="1"/>
  <c r="AH49" i="5" s="1"/>
  <c r="AO48" i="5" s="1"/>
  <c r="AV47" i="5" s="1"/>
  <c r="BC46" i="5" s="1"/>
  <c r="BJ45" i="5" s="1"/>
  <c r="BQ44" i="5" s="1"/>
  <c r="BX43" i="5" s="1"/>
  <c r="S36" i="5"/>
  <c r="Z35" i="5" s="1"/>
  <c r="AG49" i="5" s="1"/>
  <c r="AN48" i="5" s="1"/>
  <c r="AU47" i="5" s="1"/>
  <c r="BB46" i="5" s="1"/>
  <c r="BI45" i="5" s="1"/>
  <c r="BP44" i="5" s="1"/>
  <c r="BW43" i="5" s="1"/>
  <c r="CD42" i="5" s="1"/>
  <c r="CK41" i="5" s="1"/>
  <c r="CR40" i="5" s="1"/>
  <c r="CY39" i="5" s="1"/>
  <c r="DF38" i="5" s="1"/>
  <c r="DM37" i="5" s="1"/>
  <c r="R36" i="5"/>
  <c r="Y35" i="5" s="1"/>
  <c r="AF49" i="5" s="1"/>
  <c r="AM48" i="5" s="1"/>
  <c r="AT47" i="5" s="1"/>
  <c r="BA46" i="5" s="1"/>
  <c r="BH45" i="5" s="1"/>
  <c r="BO44" i="5" s="1"/>
  <c r="BV43" i="5" s="1"/>
  <c r="CC42" i="5" s="1"/>
  <c r="CJ41" i="5" s="1"/>
  <c r="CQ40" i="5" s="1"/>
  <c r="CX39" i="5" s="1"/>
  <c r="DE38" i="5" s="1"/>
  <c r="DL37" i="5" s="1"/>
  <c r="Q36" i="5"/>
  <c r="X35" i="5" s="1"/>
  <c r="AE49" i="5" s="1"/>
  <c r="AL48" i="5" s="1"/>
  <c r="AS47" i="5" s="1"/>
  <c r="AZ46" i="5" s="1"/>
  <c r="BG45" i="5" s="1"/>
  <c r="BN44" i="5" s="1"/>
  <c r="BU43" i="5" s="1"/>
  <c r="CB42" i="5" s="1"/>
  <c r="CI41" i="5" s="1"/>
  <c r="CP40" i="5" s="1"/>
  <c r="CW39" i="5" s="1"/>
  <c r="DD38" i="5" s="1"/>
  <c r="DK37" i="5" s="1"/>
  <c r="P36" i="5"/>
  <c r="W35" i="5" s="1"/>
  <c r="AD49" i="5" s="1"/>
  <c r="AK48" i="5" s="1"/>
  <c r="AR47" i="5" s="1"/>
  <c r="AY46" i="5" s="1"/>
  <c r="BF45" i="5" s="1"/>
  <c r="BM44" i="5" s="1"/>
  <c r="BT43" i="5" s="1"/>
  <c r="CA42" i="5" s="1"/>
  <c r="CH41" i="5" s="1"/>
  <c r="CO40" i="5" s="1"/>
  <c r="CV39" i="5" s="1"/>
  <c r="DC38" i="5" s="1"/>
  <c r="DJ37" i="5" s="1"/>
  <c r="O36" i="5"/>
  <c r="V35" i="5" s="1"/>
  <c r="AC49" i="5" s="1"/>
  <c r="AJ48" i="5" s="1"/>
  <c r="AQ47" i="5" s="1"/>
  <c r="AX46" i="5" s="1"/>
  <c r="BE45" i="5" s="1"/>
  <c r="BL44" i="5" s="1"/>
  <c r="BS43" i="5" s="1"/>
  <c r="BZ42" i="5" s="1"/>
  <c r="CG41" i="5" s="1"/>
  <c r="CN40" i="5" s="1"/>
  <c r="CU39" i="5" s="1"/>
  <c r="DB38" i="5" s="1"/>
  <c r="DI37" i="5" s="1"/>
  <c r="N36" i="5"/>
  <c r="U35" i="5"/>
  <c r="AB49" i="5" s="1"/>
  <c r="AI48" i="5" s="1"/>
  <c r="AP47" i="5" s="1"/>
  <c r="AW46" i="5" s="1"/>
  <c r="BD45" i="5" s="1"/>
  <c r="BK44" i="5" s="1"/>
  <c r="BR43" i="5" s="1"/>
  <c r="BY42" i="5" s="1"/>
  <c r="CF41" i="5" s="1"/>
  <c r="CM40" i="5" s="1"/>
  <c r="CT39" i="5" s="1"/>
  <c r="DA38" i="5" s="1"/>
  <c r="DH37" i="5" s="1"/>
  <c r="DO36" i="5" s="1"/>
  <c r="T35" i="5"/>
  <c r="AA49" i="5" s="1"/>
  <c r="AH48" i="5" s="1"/>
  <c r="AO47" i="5" s="1"/>
  <c r="AV46" i="5" s="1"/>
  <c r="BC45" i="5" s="1"/>
  <c r="BJ44" i="5" s="1"/>
  <c r="BQ43" i="5" s="1"/>
  <c r="BX42" i="5" s="1"/>
  <c r="CE41" i="5" s="1"/>
  <c r="CL40" i="5" s="1"/>
  <c r="CS39" i="5" s="1"/>
  <c r="CZ38" i="5" s="1"/>
  <c r="DG37" i="5" s="1"/>
  <c r="DN36" i="5" s="1"/>
  <c r="S35" i="5"/>
  <c r="Z49" i="5" s="1"/>
  <c r="AG48" i="5" s="1"/>
  <c r="AN47" i="5" s="1"/>
  <c r="AU46" i="5" s="1"/>
  <c r="BB45" i="5" s="1"/>
  <c r="BI44" i="5" s="1"/>
  <c r="BP43" i="5" s="1"/>
  <c r="BW42" i="5" s="1"/>
  <c r="CD41" i="5" s="1"/>
  <c r="CK40" i="5" s="1"/>
  <c r="CR39" i="5" s="1"/>
  <c r="CY38" i="5" s="1"/>
  <c r="DF37" i="5" s="1"/>
  <c r="DM36" i="5" s="1"/>
  <c r="R35" i="5"/>
  <c r="Y49" i="5" s="1"/>
  <c r="AF48" i="5" s="1"/>
  <c r="AM47" i="5" s="1"/>
  <c r="AT46" i="5" s="1"/>
  <c r="BA45" i="5" s="1"/>
  <c r="BH44" i="5" s="1"/>
  <c r="BO43" i="5" s="1"/>
  <c r="BV42" i="5" s="1"/>
  <c r="CC41" i="5" s="1"/>
  <c r="CJ40" i="5" s="1"/>
  <c r="CQ39" i="5" s="1"/>
  <c r="CX38" i="5" s="1"/>
  <c r="DE37" i="5" s="1"/>
  <c r="DL36" i="5" s="1"/>
  <c r="Q35" i="5"/>
  <c r="X49" i="5" s="1"/>
  <c r="AE48" i="5" s="1"/>
  <c r="AL47" i="5" s="1"/>
  <c r="AS46" i="5" s="1"/>
  <c r="AZ45" i="5" s="1"/>
  <c r="BG44" i="5" s="1"/>
  <c r="BN43" i="5" s="1"/>
  <c r="BU42" i="5" s="1"/>
  <c r="CB41" i="5" s="1"/>
  <c r="CI40" i="5" s="1"/>
  <c r="CP39" i="5" s="1"/>
  <c r="CW38" i="5" s="1"/>
  <c r="DD37" i="5" s="1"/>
  <c r="DK36" i="5" s="1"/>
  <c r="P35" i="5"/>
  <c r="W49" i="5" s="1"/>
  <c r="AD48" i="5" s="1"/>
  <c r="AK47" i="5" s="1"/>
  <c r="AR46" i="5" s="1"/>
  <c r="AY45" i="5" s="1"/>
  <c r="BF44" i="5" s="1"/>
  <c r="BM43" i="5" s="1"/>
  <c r="O35" i="5"/>
  <c r="V49" i="5" s="1"/>
  <c r="AC48" i="5" s="1"/>
  <c r="AJ47" i="5" s="1"/>
  <c r="AQ46" i="5" s="1"/>
  <c r="AX45" i="5" s="1"/>
  <c r="BE44" i="5" s="1"/>
  <c r="BL43" i="5" s="1"/>
  <c r="BS42" i="5" s="1"/>
  <c r="BZ41" i="5" s="1"/>
  <c r="CG40" i="5" s="1"/>
  <c r="CN39" i="5" s="1"/>
  <c r="CU38" i="5" s="1"/>
  <c r="DB37" i="5" s="1"/>
  <c r="DI36" i="5" s="1"/>
  <c r="N35" i="5"/>
  <c r="O33" i="5"/>
  <c r="P33" i="5" s="1"/>
  <c r="Q33" i="5" s="1"/>
  <c r="V22" i="5"/>
  <c r="V21" i="5"/>
  <c r="V20" i="5"/>
  <c r="V19" i="5"/>
  <c r="V18" i="5"/>
  <c r="V17" i="5"/>
  <c r="J17" i="5"/>
  <c r="K17" i="5" s="1"/>
  <c r="I17" i="5"/>
  <c r="V16" i="5"/>
  <c r="J16" i="5"/>
  <c r="K16" i="5" s="1"/>
  <c r="I16" i="5"/>
  <c r="V15" i="5"/>
  <c r="J15" i="5"/>
  <c r="K15" i="5" s="1"/>
  <c r="I15" i="5"/>
  <c r="Z14" i="5"/>
  <c r="AH14" i="5" s="1"/>
  <c r="V14" i="5"/>
  <c r="J14" i="5"/>
  <c r="K14" i="5" s="1"/>
  <c r="Z13" i="5"/>
  <c r="AH13" i="5" s="1"/>
  <c r="V13" i="5"/>
  <c r="J13" i="5"/>
  <c r="K13" i="5" s="1"/>
  <c r="V12" i="5"/>
  <c r="J12" i="5"/>
  <c r="K12" i="5" s="1"/>
  <c r="V11" i="5"/>
  <c r="J11" i="5"/>
  <c r="K11" i="5" s="1"/>
  <c r="V10" i="5"/>
  <c r="J10" i="5"/>
  <c r="K10" i="5" s="1"/>
  <c r="V9" i="5"/>
  <c r="J9" i="5"/>
  <c r="K9" i="5" s="1"/>
  <c r="V8" i="5"/>
  <c r="J8" i="5"/>
  <c r="K8" i="5" s="1"/>
  <c r="N7" i="5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U7" i="3"/>
  <c r="T7" i="3"/>
  <c r="S7" i="3"/>
  <c r="R7" i="3"/>
  <c r="Q7" i="3"/>
  <c r="P7" i="3"/>
  <c r="O7" i="3"/>
  <c r="N7" i="3"/>
  <c r="Z49" i="57" l="1"/>
  <c r="AG48" i="57" s="1"/>
  <c r="AN47" i="57" s="1"/>
  <c r="AU46" i="57" s="1"/>
  <c r="BB45" i="57" s="1"/>
  <c r="Z11" i="5"/>
  <c r="AH11" i="5" s="1"/>
  <c r="Z17" i="5"/>
  <c r="AH17" i="5" s="1"/>
  <c r="V7" i="3"/>
  <c r="Z20" i="5"/>
  <c r="AH20" i="5" s="1"/>
  <c r="Y49" i="57"/>
  <c r="AF48" i="57" s="1"/>
  <c r="AM47" i="57" s="1"/>
  <c r="AT46" i="57" s="1"/>
  <c r="BA45" i="57" s="1"/>
  <c r="AA49" i="57"/>
  <c r="AH48" i="57" s="1"/>
  <c r="AO47" i="57" s="1"/>
  <c r="AV46" i="57" s="1"/>
  <c r="BC45" i="57" s="1"/>
  <c r="V49" i="57"/>
  <c r="AC48" i="57" s="1"/>
  <c r="AJ47" i="57" s="1"/>
  <c r="AQ46" i="57" s="1"/>
  <c r="AX45" i="57" s="1"/>
  <c r="AB49" i="57"/>
  <c r="AI48" i="57" s="1"/>
  <c r="AP47" i="57" s="1"/>
  <c r="AW46" i="57" s="1"/>
  <c r="BD45" i="57" s="1"/>
  <c r="W49" i="57"/>
  <c r="AD48" i="57" s="1"/>
  <c r="AK47" i="57" s="1"/>
  <c r="AR46" i="57" s="1"/>
  <c r="AY45" i="57" s="1"/>
  <c r="BF49" i="57" s="1"/>
  <c r="BM48" i="57" s="1"/>
  <c r="BT47" i="57" s="1"/>
  <c r="CA46" i="57" s="1"/>
  <c r="CH45" i="57" s="1"/>
  <c r="AR49" i="57"/>
  <c r="AY48" i="57" s="1"/>
  <c r="BF47" i="57" s="1"/>
  <c r="BM46" i="57" s="1"/>
  <c r="BT45" i="57" s="1"/>
  <c r="BG49" i="57"/>
  <c r="BN48" i="57" s="1"/>
  <c r="BU47" i="57" s="1"/>
  <c r="CB46" i="57" s="1"/>
  <c r="CI45" i="57" s="1"/>
  <c r="X49" i="57"/>
  <c r="AE48" i="57" s="1"/>
  <c r="AL47" i="57" s="1"/>
  <c r="AS46" i="57" s="1"/>
  <c r="AZ45" i="57" s="1"/>
  <c r="AD49" i="57"/>
  <c r="AK48" i="57" s="1"/>
  <c r="AR47" i="57" s="1"/>
  <c r="AY46" i="57" s="1"/>
  <c r="BF45" i="57" s="1"/>
  <c r="BM49" i="57" s="1"/>
  <c r="BT48" i="57" s="1"/>
  <c r="CA47" i="57" s="1"/>
  <c r="CH46" i="57" s="1"/>
  <c r="CO45" i="57" s="1"/>
  <c r="AO49" i="57"/>
  <c r="AV48" i="57" s="1"/>
  <c r="BC47" i="57" s="1"/>
  <c r="BJ46" i="57" s="1"/>
  <c r="BQ45" i="57" s="1"/>
  <c r="AT49" i="57"/>
  <c r="BA48" i="57" s="1"/>
  <c r="BH47" i="57" s="1"/>
  <c r="BO46" i="57" s="1"/>
  <c r="BV45" i="57" s="1"/>
  <c r="CC49" i="57" s="1"/>
  <c r="CJ48" i="57" s="1"/>
  <c r="CQ47" i="57" s="1"/>
  <c r="CX46" i="57" s="1"/>
  <c r="DE45" i="57" s="1"/>
  <c r="AX49" i="57"/>
  <c r="BE48" i="57" s="1"/>
  <c r="BL47" i="57" s="1"/>
  <c r="BS46" i="57" s="1"/>
  <c r="BZ45" i="57" s="1"/>
  <c r="BD49" i="57"/>
  <c r="BK48" i="57" s="1"/>
  <c r="BR47" i="57" s="1"/>
  <c r="BY46" i="57" s="1"/>
  <c r="CF45" i="57" s="1"/>
  <c r="CM49" i="57" s="1"/>
  <c r="CT48" i="57" s="1"/>
  <c r="DA47" i="57" s="1"/>
  <c r="DH46" i="57" s="1"/>
  <c r="DO45" i="57" s="1"/>
  <c r="DV74" i="57" s="1"/>
  <c r="EC73" i="57" s="1"/>
  <c r="EJ72" i="57" s="1"/>
  <c r="EQ71" i="57" s="1"/>
  <c r="EX70" i="57" s="1"/>
  <c r="FE69" i="57" s="1"/>
  <c r="FL68" i="57" s="1"/>
  <c r="FS67" i="57" s="1"/>
  <c r="FZ66" i="57" s="1"/>
  <c r="GG65" i="57" s="1"/>
  <c r="GN64" i="57" s="1"/>
  <c r="GU63" i="57" s="1"/>
  <c r="HB62" i="57" s="1"/>
  <c r="HI61" i="57" s="1"/>
  <c r="HP60" i="57" s="1"/>
  <c r="BI49" i="57"/>
  <c r="BP48" i="57" s="1"/>
  <c r="BW47" i="57" s="1"/>
  <c r="CD46" i="57" s="1"/>
  <c r="CK45" i="57" s="1"/>
  <c r="CG49" i="57"/>
  <c r="CN48" i="57" s="1"/>
  <c r="CU47" i="57" s="1"/>
  <c r="DB46" i="57" s="1"/>
  <c r="DI45" i="57" s="1"/>
  <c r="DP74" i="57" s="1"/>
  <c r="DW73" i="57" s="1"/>
  <c r="ED72" i="57" s="1"/>
  <c r="EK71" i="57" s="1"/>
  <c r="ER70" i="57" s="1"/>
  <c r="EY69" i="57" s="1"/>
  <c r="FF68" i="57" s="1"/>
  <c r="FM67" i="57" s="1"/>
  <c r="FT66" i="57" s="1"/>
  <c r="GA65" i="57" s="1"/>
  <c r="GH64" i="57" s="1"/>
  <c r="GO63" i="57" s="1"/>
  <c r="GV62" i="57" s="1"/>
  <c r="HC61" i="57" s="1"/>
  <c r="HJ60" i="57" s="1"/>
  <c r="AE49" i="57"/>
  <c r="AL48" i="57" s="1"/>
  <c r="AS47" i="57" s="1"/>
  <c r="AZ46" i="57" s="1"/>
  <c r="BG45" i="57" s="1"/>
  <c r="BN49" i="57" s="1"/>
  <c r="BU48" i="57" s="1"/>
  <c r="CB47" i="57" s="1"/>
  <c r="CI46" i="57" s="1"/>
  <c r="CP45" i="57" s="1"/>
  <c r="AJ49" i="57"/>
  <c r="AQ48" i="57" s="1"/>
  <c r="AX47" i="57" s="1"/>
  <c r="BE46" i="57" s="1"/>
  <c r="BL45" i="57" s="1"/>
  <c r="BS49" i="57" s="1"/>
  <c r="BZ48" i="57" s="1"/>
  <c r="CG47" i="57" s="1"/>
  <c r="CN46" i="57" s="1"/>
  <c r="CU45" i="57" s="1"/>
  <c r="AP49" i="57"/>
  <c r="AW48" i="57" s="1"/>
  <c r="BD47" i="57" s="1"/>
  <c r="BK46" i="57" s="1"/>
  <c r="BR45" i="57" s="1"/>
  <c r="BY49" i="57" s="1"/>
  <c r="CF48" i="57" s="1"/>
  <c r="CM47" i="57" s="1"/>
  <c r="CT46" i="57" s="1"/>
  <c r="DA45" i="57" s="1"/>
  <c r="AU49" i="57"/>
  <c r="BB48" i="57" s="1"/>
  <c r="BI47" i="57" s="1"/>
  <c r="BP46" i="57" s="1"/>
  <c r="BW45" i="57" s="1"/>
  <c r="AY49" i="57"/>
  <c r="BF48" i="57" s="1"/>
  <c r="BM47" i="57" s="1"/>
  <c r="BT46" i="57" s="1"/>
  <c r="CA45" i="57" s="1"/>
  <c r="CH49" i="57" s="1"/>
  <c r="CO48" i="57" s="1"/>
  <c r="CV47" i="57" s="1"/>
  <c r="DC46" i="57" s="1"/>
  <c r="DJ45" i="57" s="1"/>
  <c r="DQ74" i="57" s="1"/>
  <c r="DX73" i="57" s="1"/>
  <c r="EE72" i="57" s="1"/>
  <c r="EL71" i="57" s="1"/>
  <c r="ES70" i="57" s="1"/>
  <c r="EZ69" i="57" s="1"/>
  <c r="FG68" i="57" s="1"/>
  <c r="FN67" i="57" s="1"/>
  <c r="FU66" i="57" s="1"/>
  <c r="GB65" i="57" s="1"/>
  <c r="GI64" i="57" s="1"/>
  <c r="GP63" i="57" s="1"/>
  <c r="GW62" i="57" s="1"/>
  <c r="HD61" i="57" s="1"/>
  <c r="HK60" i="57" s="1"/>
  <c r="BJ49" i="57"/>
  <c r="BQ48" i="57" s="1"/>
  <c r="BX47" i="57" s="1"/>
  <c r="CE46" i="57" s="1"/>
  <c r="CL45" i="57" s="1"/>
  <c r="BT49" i="57"/>
  <c r="CA48" i="57" s="1"/>
  <c r="CH47" i="57" s="1"/>
  <c r="CO46" i="57" s="1"/>
  <c r="CV45" i="57" s="1"/>
  <c r="AF49" i="57"/>
  <c r="AM48" i="57" s="1"/>
  <c r="AT47" i="57" s="1"/>
  <c r="BA46" i="57" s="1"/>
  <c r="BH45" i="57" s="1"/>
  <c r="BO49" i="57" s="1"/>
  <c r="BV48" i="57" s="1"/>
  <c r="CC47" i="57" s="1"/>
  <c r="CJ46" i="57" s="1"/>
  <c r="CQ45" i="57" s="1"/>
  <c r="AK49" i="57"/>
  <c r="AR48" i="57" s="1"/>
  <c r="AY47" i="57" s="1"/>
  <c r="BF46" i="57" s="1"/>
  <c r="BM45" i="57" s="1"/>
  <c r="BT74" i="57" s="1"/>
  <c r="CA73" i="57" s="1"/>
  <c r="CH72" i="57" s="1"/>
  <c r="CO71" i="57" s="1"/>
  <c r="CV70" i="57" s="1"/>
  <c r="DC69" i="57" s="1"/>
  <c r="DJ68" i="57" s="1"/>
  <c r="DQ67" i="57" s="1"/>
  <c r="DX66" i="57" s="1"/>
  <c r="EE65" i="57" s="1"/>
  <c r="EL64" i="57" s="1"/>
  <c r="ES63" i="57" s="1"/>
  <c r="EZ62" i="57" s="1"/>
  <c r="FG61" i="57" s="1"/>
  <c r="FN60" i="57" s="1"/>
  <c r="FU59" i="57" s="1"/>
  <c r="GB58" i="57" s="1"/>
  <c r="GI57" i="57" s="1"/>
  <c r="GP56" i="57" s="1"/>
  <c r="GW55" i="57" s="1"/>
  <c r="HD54" i="57" s="1"/>
  <c r="HK53" i="57" s="1"/>
  <c r="AV49" i="57"/>
  <c r="BC48" i="57" s="1"/>
  <c r="BJ47" i="57" s="1"/>
  <c r="BQ46" i="57" s="1"/>
  <c r="BX45" i="57" s="1"/>
  <c r="AZ49" i="57"/>
  <c r="BG48" i="57" s="1"/>
  <c r="BN47" i="57" s="1"/>
  <c r="BU46" i="57" s="1"/>
  <c r="CB45" i="57" s="1"/>
  <c r="BE49" i="57"/>
  <c r="BL48" i="57" s="1"/>
  <c r="BS47" i="57" s="1"/>
  <c r="BZ46" i="57" s="1"/>
  <c r="CG45" i="57" s="1"/>
  <c r="BK49" i="57"/>
  <c r="BR48" i="57" s="1"/>
  <c r="BY47" i="57" s="1"/>
  <c r="CF46" i="57" s="1"/>
  <c r="CM45" i="57" s="1"/>
  <c r="CD49" i="57"/>
  <c r="CK48" i="57" s="1"/>
  <c r="CR47" i="57" s="1"/>
  <c r="CY46" i="57" s="1"/>
  <c r="DF45" i="57" s="1"/>
  <c r="CI49" i="57"/>
  <c r="CP48" i="57" s="1"/>
  <c r="CW47" i="57" s="1"/>
  <c r="DD46" i="57" s="1"/>
  <c r="DK45" i="57" s="1"/>
  <c r="DR74" i="57" s="1"/>
  <c r="DY73" i="57" s="1"/>
  <c r="EF72" i="57" s="1"/>
  <c r="EM71" i="57" s="1"/>
  <c r="ET70" i="57" s="1"/>
  <c r="FA69" i="57" s="1"/>
  <c r="FH68" i="57" s="1"/>
  <c r="FO67" i="57" s="1"/>
  <c r="FV66" i="57" s="1"/>
  <c r="GC65" i="57" s="1"/>
  <c r="GJ64" i="57" s="1"/>
  <c r="GQ63" i="57" s="1"/>
  <c r="GX62" i="57" s="1"/>
  <c r="HE61" i="57" s="1"/>
  <c r="HL60" i="57" s="1"/>
  <c r="AG49" i="57"/>
  <c r="AN48" i="57" s="1"/>
  <c r="AU47" i="57" s="1"/>
  <c r="BB46" i="57" s="1"/>
  <c r="BI45" i="57" s="1"/>
  <c r="BP49" i="57" s="1"/>
  <c r="BW48" i="57" s="1"/>
  <c r="CD47" i="57" s="1"/>
  <c r="CK46" i="57" s="1"/>
  <c r="CR45" i="57" s="1"/>
  <c r="AL49" i="57"/>
  <c r="AS48" i="57" s="1"/>
  <c r="AZ47" i="57" s="1"/>
  <c r="BG46" i="57" s="1"/>
  <c r="BN45" i="57" s="1"/>
  <c r="BU49" i="57" s="1"/>
  <c r="CB48" i="57" s="1"/>
  <c r="CI47" i="57" s="1"/>
  <c r="CP46" i="57" s="1"/>
  <c r="CW45" i="57" s="1"/>
  <c r="AQ49" i="57"/>
  <c r="AX48" i="57" s="1"/>
  <c r="BE47" i="57" s="1"/>
  <c r="BL46" i="57" s="1"/>
  <c r="BS45" i="57" s="1"/>
  <c r="BZ49" i="57" s="1"/>
  <c r="CG48" i="57" s="1"/>
  <c r="CN47" i="57" s="1"/>
  <c r="CU46" i="57" s="1"/>
  <c r="DB45" i="57" s="1"/>
  <c r="AW49" i="57"/>
  <c r="BD48" i="57" s="1"/>
  <c r="BK47" i="57" s="1"/>
  <c r="BR46" i="57" s="1"/>
  <c r="BY45" i="57" s="1"/>
  <c r="BQ49" i="57"/>
  <c r="BX48" i="57" s="1"/>
  <c r="CE47" i="57" s="1"/>
  <c r="CL46" i="57" s="1"/>
  <c r="CS45" i="57" s="1"/>
  <c r="CE49" i="57"/>
  <c r="CL48" i="57" s="1"/>
  <c r="CS47" i="57" s="1"/>
  <c r="CZ46" i="57" s="1"/>
  <c r="DG45" i="57" s="1"/>
  <c r="AH49" i="57"/>
  <c r="AO48" i="57" s="1"/>
  <c r="AV47" i="57" s="1"/>
  <c r="BC46" i="57" s="1"/>
  <c r="BJ45" i="57" s="1"/>
  <c r="AM49" i="57"/>
  <c r="AT48" i="57" s="1"/>
  <c r="BA47" i="57" s="1"/>
  <c r="BH46" i="57" s="1"/>
  <c r="BO45" i="57" s="1"/>
  <c r="BV49" i="57" s="1"/>
  <c r="CC48" i="57" s="1"/>
  <c r="CJ47" i="57" s="1"/>
  <c r="CQ46" i="57" s="1"/>
  <c r="CX45" i="57" s="1"/>
  <c r="BA49" i="57"/>
  <c r="BH48" i="57" s="1"/>
  <c r="BO47" i="57" s="1"/>
  <c r="BV46" i="57" s="1"/>
  <c r="CC45" i="57" s="1"/>
  <c r="CJ49" i="57" s="1"/>
  <c r="CQ48" i="57" s="1"/>
  <c r="CX47" i="57" s="1"/>
  <c r="DE46" i="57" s="1"/>
  <c r="DL45" i="57" s="1"/>
  <c r="DS74" i="57" s="1"/>
  <c r="DZ73" i="57" s="1"/>
  <c r="EG72" i="57" s="1"/>
  <c r="EN71" i="57" s="1"/>
  <c r="EU70" i="57" s="1"/>
  <c r="FB69" i="57" s="1"/>
  <c r="FI68" i="57" s="1"/>
  <c r="FP67" i="57" s="1"/>
  <c r="FW66" i="57" s="1"/>
  <c r="GD65" i="57" s="1"/>
  <c r="GK64" i="57" s="1"/>
  <c r="GR63" i="57" s="1"/>
  <c r="GY62" i="57" s="1"/>
  <c r="HF61" i="57" s="1"/>
  <c r="HM60" i="57" s="1"/>
  <c r="BB49" i="57"/>
  <c r="BI48" i="57" s="1"/>
  <c r="BP47" i="57" s="1"/>
  <c r="BW46" i="57" s="1"/>
  <c r="CD45" i="57" s="1"/>
  <c r="BL49" i="57"/>
  <c r="BS48" i="57" s="1"/>
  <c r="BZ47" i="57" s="1"/>
  <c r="CG46" i="57" s="1"/>
  <c r="CN45" i="57" s="1"/>
  <c r="CF49" i="57"/>
  <c r="CM48" i="57" s="1"/>
  <c r="CT47" i="57" s="1"/>
  <c r="DA46" i="57" s="1"/>
  <c r="DH45" i="57" s="1"/>
  <c r="CK49" i="57"/>
  <c r="CR48" i="57" s="1"/>
  <c r="CY47" i="57" s="1"/>
  <c r="DF46" i="57" s="1"/>
  <c r="DM45" i="57" s="1"/>
  <c r="DT74" i="57" s="1"/>
  <c r="EA73" i="57" s="1"/>
  <c r="EH72" i="57" s="1"/>
  <c r="EO71" i="57" s="1"/>
  <c r="EV70" i="57" s="1"/>
  <c r="FC69" i="57" s="1"/>
  <c r="FJ68" i="57" s="1"/>
  <c r="FQ67" i="57" s="1"/>
  <c r="FX66" i="57" s="1"/>
  <c r="GE65" i="57" s="1"/>
  <c r="GL64" i="57" s="1"/>
  <c r="GS63" i="57" s="1"/>
  <c r="GZ62" i="57" s="1"/>
  <c r="HG61" i="57" s="1"/>
  <c r="HN60" i="57" s="1"/>
  <c r="AC49" i="57"/>
  <c r="AJ48" i="57" s="1"/>
  <c r="AQ47" i="57" s="1"/>
  <c r="AX46" i="57" s="1"/>
  <c r="BE45" i="57" s="1"/>
  <c r="AI49" i="57"/>
  <c r="AP48" i="57" s="1"/>
  <c r="AW47" i="57" s="1"/>
  <c r="BD46" i="57" s="1"/>
  <c r="BK45" i="57" s="1"/>
  <c r="BR49" i="57" s="1"/>
  <c r="BY48" i="57" s="1"/>
  <c r="CF47" i="57" s="1"/>
  <c r="CM46" i="57" s="1"/>
  <c r="CT45" i="57" s="1"/>
  <c r="AN49" i="57"/>
  <c r="AU48" i="57" s="1"/>
  <c r="BB47" i="57" s="1"/>
  <c r="BI46" i="57" s="1"/>
  <c r="BP45" i="57" s="1"/>
  <c r="BW49" i="57" s="1"/>
  <c r="CD48" i="57" s="1"/>
  <c r="CK47" i="57" s="1"/>
  <c r="CR46" i="57" s="1"/>
  <c r="CY45" i="57" s="1"/>
  <c r="AS49" i="57"/>
  <c r="AZ48" i="57" s="1"/>
  <c r="BG47" i="57" s="1"/>
  <c r="BN46" i="57" s="1"/>
  <c r="BU45" i="57" s="1"/>
  <c r="CB49" i="57" s="1"/>
  <c r="CI48" i="57" s="1"/>
  <c r="CP47" i="57" s="1"/>
  <c r="CW46" i="57" s="1"/>
  <c r="DD45" i="57" s="1"/>
  <c r="BC49" i="57"/>
  <c r="BJ48" i="57" s="1"/>
  <c r="BQ47" i="57" s="1"/>
  <c r="BX46" i="57" s="1"/>
  <c r="CE45" i="57" s="1"/>
  <c r="CL74" i="57" s="1"/>
  <c r="CS73" i="57" s="1"/>
  <c r="CZ72" i="57" s="1"/>
  <c r="DG71" i="57" s="1"/>
  <c r="DN70" i="57" s="1"/>
  <c r="DU69" i="57" s="1"/>
  <c r="EB68" i="57" s="1"/>
  <c r="EI67" i="57" s="1"/>
  <c r="EP66" i="57" s="1"/>
  <c r="EW65" i="57" s="1"/>
  <c r="FD64" i="57" s="1"/>
  <c r="FK63" i="57" s="1"/>
  <c r="FR62" i="57" s="1"/>
  <c r="FY61" i="57" s="1"/>
  <c r="GF60" i="57" s="1"/>
  <c r="GM59" i="57" s="1"/>
  <c r="GT58" i="57" s="1"/>
  <c r="HA57" i="57" s="1"/>
  <c r="HH56" i="57" s="1"/>
  <c r="HO55" i="57" s="1"/>
  <c r="BH49" i="57"/>
  <c r="BO48" i="57" s="1"/>
  <c r="BV47" i="57" s="1"/>
  <c r="CC46" i="57" s="1"/>
  <c r="CJ45" i="57" s="1"/>
  <c r="CQ49" i="57" s="1"/>
  <c r="CX48" i="57" s="1"/>
  <c r="DE47" i="57" s="1"/>
  <c r="DL46" i="57" s="1"/>
  <c r="DS45" i="57" s="1"/>
  <c r="DZ74" i="57" s="1"/>
  <c r="EG73" i="57" s="1"/>
  <c r="EN72" i="57" s="1"/>
  <c r="EU71" i="57" s="1"/>
  <c r="FB70" i="57" s="1"/>
  <c r="FI69" i="57" s="1"/>
  <c r="FP68" i="57" s="1"/>
  <c r="FW67" i="57" s="1"/>
  <c r="GD66" i="57" s="1"/>
  <c r="GK65" i="57" s="1"/>
  <c r="GR64" i="57" s="1"/>
  <c r="GY63" i="57" s="1"/>
  <c r="HF62" i="57" s="1"/>
  <c r="HM61" i="57" s="1"/>
  <c r="BX49" i="57"/>
  <c r="CE48" i="57" s="1"/>
  <c r="CL47" i="57" s="1"/>
  <c r="CS46" i="57" s="1"/>
  <c r="CZ45" i="57" s="1"/>
  <c r="CA49" i="57"/>
  <c r="CH48" i="57" s="1"/>
  <c r="CO47" i="57" s="1"/>
  <c r="CV46" i="57" s="1"/>
  <c r="DC45" i="57" s="1"/>
  <c r="CL49" i="57"/>
  <c r="CS48" i="57" s="1"/>
  <c r="CZ47" i="57" s="1"/>
  <c r="DG46" i="57" s="1"/>
  <c r="DN45" i="57" s="1"/>
  <c r="DU74" i="57" s="1"/>
  <c r="EB73" i="57" s="1"/>
  <c r="EI72" i="57" s="1"/>
  <c r="EP71" i="57" s="1"/>
  <c r="EW70" i="57" s="1"/>
  <c r="FD69" i="57" s="1"/>
  <c r="FK68" i="57" s="1"/>
  <c r="FR67" i="57" s="1"/>
  <c r="FY66" i="57" s="1"/>
  <c r="GF65" i="57" s="1"/>
  <c r="GM64" i="57" s="1"/>
  <c r="GT63" i="57" s="1"/>
  <c r="HA62" i="57" s="1"/>
  <c r="HH61" i="57" s="1"/>
  <c r="HO60" i="57" s="1"/>
  <c r="CR171" i="57"/>
  <c r="AA59" i="57"/>
  <c r="AH58" i="57" s="1"/>
  <c r="AO57" i="57" s="1"/>
  <c r="AV56" i="57" s="1"/>
  <c r="BC55" i="57" s="1"/>
  <c r="BJ54" i="57" s="1"/>
  <c r="BQ53" i="57" s="1"/>
  <c r="BX52" i="57" s="1"/>
  <c r="CE51" i="57" s="1"/>
  <c r="CL50" i="57" s="1"/>
  <c r="CS49" i="57" s="1"/>
  <c r="CZ48" i="57" s="1"/>
  <c r="DG47" i="57" s="1"/>
  <c r="DN46" i="57" s="1"/>
  <c r="DU45" i="57" s="1"/>
  <c r="EB74" i="57" s="1"/>
  <c r="EI73" i="57" s="1"/>
  <c r="EP72" i="57" s="1"/>
  <c r="EW71" i="57" s="1"/>
  <c r="FD70" i="57" s="1"/>
  <c r="FK69" i="57" s="1"/>
  <c r="FR68" i="57" s="1"/>
  <c r="FY67" i="57" s="1"/>
  <c r="GF66" i="57" s="1"/>
  <c r="GM65" i="57" s="1"/>
  <c r="GT64" i="57" s="1"/>
  <c r="HA63" i="57" s="1"/>
  <c r="HH62" i="57" s="1"/>
  <c r="HO61" i="57" s="1"/>
  <c r="AA74" i="57"/>
  <c r="AH73" i="57" s="1"/>
  <c r="AO72" i="57" s="1"/>
  <c r="AV71" i="57" s="1"/>
  <c r="BC70" i="57" s="1"/>
  <c r="BJ69" i="57" s="1"/>
  <c r="BQ68" i="57" s="1"/>
  <c r="BX67" i="57" s="1"/>
  <c r="CE66" i="57" s="1"/>
  <c r="CL65" i="57" s="1"/>
  <c r="CS64" i="57" s="1"/>
  <c r="CZ63" i="57" s="1"/>
  <c r="DG62" i="57" s="1"/>
  <c r="DN61" i="57" s="1"/>
  <c r="DU60" i="57" s="1"/>
  <c r="EB59" i="57" s="1"/>
  <c r="EI58" i="57" s="1"/>
  <c r="EP57" i="57" s="1"/>
  <c r="EW56" i="57" s="1"/>
  <c r="FD55" i="57" s="1"/>
  <c r="FK54" i="57" s="1"/>
  <c r="FR53" i="57" s="1"/>
  <c r="FY52" i="57" s="1"/>
  <c r="GF51" i="57" s="1"/>
  <c r="GM50" i="57" s="1"/>
  <c r="X59" i="57"/>
  <c r="AE58" i="57" s="1"/>
  <c r="AL57" i="57" s="1"/>
  <c r="AS56" i="57" s="1"/>
  <c r="AZ55" i="57" s="1"/>
  <c r="BG54" i="57" s="1"/>
  <c r="BN53" i="57" s="1"/>
  <c r="BU52" i="57" s="1"/>
  <c r="CB51" i="57" s="1"/>
  <c r="CI50" i="57" s="1"/>
  <c r="CP49" i="57" s="1"/>
  <c r="CW48" i="57" s="1"/>
  <c r="DD47" i="57" s="1"/>
  <c r="DK46" i="57" s="1"/>
  <c r="DR45" i="57" s="1"/>
  <c r="DY74" i="57" s="1"/>
  <c r="EF73" i="57" s="1"/>
  <c r="EM72" i="57" s="1"/>
  <c r="ET71" i="57" s="1"/>
  <c r="FA70" i="57" s="1"/>
  <c r="FH69" i="57" s="1"/>
  <c r="FO68" i="57" s="1"/>
  <c r="FV67" i="57" s="1"/>
  <c r="GC66" i="57" s="1"/>
  <c r="GJ65" i="57" s="1"/>
  <c r="GQ64" i="57" s="1"/>
  <c r="GX63" i="57" s="1"/>
  <c r="HE62" i="57" s="1"/>
  <c r="HL61" i="57" s="1"/>
  <c r="X74" i="57"/>
  <c r="AE73" i="57" s="1"/>
  <c r="AL72" i="57" s="1"/>
  <c r="AS71" i="57" s="1"/>
  <c r="AZ70" i="57" s="1"/>
  <c r="BG69" i="57" s="1"/>
  <c r="BN68" i="57" s="1"/>
  <c r="BU67" i="57" s="1"/>
  <c r="CB66" i="57" s="1"/>
  <c r="CI65" i="57" s="1"/>
  <c r="CP64" i="57" s="1"/>
  <c r="CW63" i="57" s="1"/>
  <c r="DD62" i="57" s="1"/>
  <c r="DK61" i="57" s="1"/>
  <c r="DR60" i="57" s="1"/>
  <c r="DY59" i="57" s="1"/>
  <c r="EF58" i="57" s="1"/>
  <c r="EM57" i="57" s="1"/>
  <c r="ET56" i="57" s="1"/>
  <c r="FA55" i="57" s="1"/>
  <c r="FH54" i="57" s="1"/>
  <c r="FO53" i="57" s="1"/>
  <c r="FV52" i="57" s="1"/>
  <c r="GC51" i="57" s="1"/>
  <c r="GJ50" i="57" s="1"/>
  <c r="V59" i="57"/>
  <c r="AC58" i="57" s="1"/>
  <c r="AJ57" i="57" s="1"/>
  <c r="AQ56" i="57" s="1"/>
  <c r="AX55" i="57" s="1"/>
  <c r="BE54" i="57" s="1"/>
  <c r="BL53" i="57" s="1"/>
  <c r="BS52" i="57" s="1"/>
  <c r="BZ51" i="57" s="1"/>
  <c r="CG50" i="57" s="1"/>
  <c r="V74" i="57"/>
  <c r="AC73" i="57" s="1"/>
  <c r="AJ72" i="57" s="1"/>
  <c r="AQ71" i="57" s="1"/>
  <c r="AX70" i="57" s="1"/>
  <c r="BE69" i="57" s="1"/>
  <c r="BL68" i="57" s="1"/>
  <c r="BS67" i="57" s="1"/>
  <c r="BZ66" i="57" s="1"/>
  <c r="CG65" i="57" s="1"/>
  <c r="CN64" i="57" s="1"/>
  <c r="CU63" i="57" s="1"/>
  <c r="DB62" i="57" s="1"/>
  <c r="DI61" i="57" s="1"/>
  <c r="DP60" i="57" s="1"/>
  <c r="DW59" i="57" s="1"/>
  <c r="ED58" i="57" s="1"/>
  <c r="EK57" i="57" s="1"/>
  <c r="ER56" i="57" s="1"/>
  <c r="EY55" i="57" s="1"/>
  <c r="FF54" i="57" s="1"/>
  <c r="FM53" i="57" s="1"/>
  <c r="FT52" i="57" s="1"/>
  <c r="GA51" i="57" s="1"/>
  <c r="GH50" i="57" s="1"/>
  <c r="AB59" i="57"/>
  <c r="AI58" i="57" s="1"/>
  <c r="AP57" i="57" s="1"/>
  <c r="AW56" i="57" s="1"/>
  <c r="BD55" i="57" s="1"/>
  <c r="BK54" i="57" s="1"/>
  <c r="BR53" i="57" s="1"/>
  <c r="BY52" i="57" s="1"/>
  <c r="CF51" i="57" s="1"/>
  <c r="CM50" i="57" s="1"/>
  <c r="CT49" i="57" s="1"/>
  <c r="DA48" i="57" s="1"/>
  <c r="DH47" i="57" s="1"/>
  <c r="DO46" i="57" s="1"/>
  <c r="DV45" i="57" s="1"/>
  <c r="EC74" i="57" s="1"/>
  <c r="EJ73" i="57" s="1"/>
  <c r="EQ72" i="57" s="1"/>
  <c r="EX71" i="57" s="1"/>
  <c r="FE70" i="57" s="1"/>
  <c r="FL69" i="57" s="1"/>
  <c r="FS68" i="57" s="1"/>
  <c r="FZ67" i="57" s="1"/>
  <c r="GG66" i="57" s="1"/>
  <c r="GN65" i="57" s="1"/>
  <c r="GU64" i="57" s="1"/>
  <c r="HB63" i="57" s="1"/>
  <c r="HI62" i="57" s="1"/>
  <c r="HP61" i="57" s="1"/>
  <c r="AB74" i="57"/>
  <c r="AI73" i="57" s="1"/>
  <c r="AP72" i="57" s="1"/>
  <c r="AW71" i="57" s="1"/>
  <c r="BD70" i="57" s="1"/>
  <c r="BK69" i="57" s="1"/>
  <c r="BR68" i="57" s="1"/>
  <c r="BY67" i="57" s="1"/>
  <c r="CF66" i="57" s="1"/>
  <c r="CM65" i="57" s="1"/>
  <c r="CT64" i="57" s="1"/>
  <c r="DA63" i="57" s="1"/>
  <c r="DH62" i="57" s="1"/>
  <c r="DO61" i="57" s="1"/>
  <c r="DV60" i="57" s="1"/>
  <c r="EC59" i="57" s="1"/>
  <c r="EJ58" i="57" s="1"/>
  <c r="EQ57" i="57" s="1"/>
  <c r="EX56" i="57" s="1"/>
  <c r="FE55" i="57" s="1"/>
  <c r="FL54" i="57" s="1"/>
  <c r="FS53" i="57" s="1"/>
  <c r="FZ52" i="57" s="1"/>
  <c r="GG51" i="57" s="1"/>
  <c r="GN50" i="57" s="1"/>
  <c r="W59" i="57"/>
  <c r="AD58" i="57" s="1"/>
  <c r="AK57" i="57" s="1"/>
  <c r="AR56" i="57" s="1"/>
  <c r="AY55" i="57" s="1"/>
  <c r="BF54" i="57" s="1"/>
  <c r="BM53" i="57" s="1"/>
  <c r="BT52" i="57" s="1"/>
  <c r="CA51" i="57" s="1"/>
  <c r="CH50" i="57" s="1"/>
  <c r="W74" i="57"/>
  <c r="AD73" i="57" s="1"/>
  <c r="AK72" i="57" s="1"/>
  <c r="AR71" i="57" s="1"/>
  <c r="AY70" i="57" s="1"/>
  <c r="BF69" i="57" s="1"/>
  <c r="BM68" i="57" s="1"/>
  <c r="BT67" i="57" s="1"/>
  <c r="CA66" i="57" s="1"/>
  <c r="CH65" i="57" s="1"/>
  <c r="CO64" i="57" s="1"/>
  <c r="CV63" i="57" s="1"/>
  <c r="DC62" i="57" s="1"/>
  <c r="DJ61" i="57" s="1"/>
  <c r="DQ60" i="57" s="1"/>
  <c r="DX59" i="57" s="1"/>
  <c r="EE58" i="57" s="1"/>
  <c r="EL57" i="57" s="1"/>
  <c r="ES56" i="57" s="1"/>
  <c r="EZ55" i="57" s="1"/>
  <c r="FG54" i="57" s="1"/>
  <c r="FN53" i="57" s="1"/>
  <c r="FU52" i="57" s="1"/>
  <c r="GB51" i="57" s="1"/>
  <c r="GI50" i="57" s="1"/>
  <c r="Z59" i="57"/>
  <c r="AG58" i="57" s="1"/>
  <c r="AN57" i="57" s="1"/>
  <c r="AU56" i="57" s="1"/>
  <c r="BB55" i="57" s="1"/>
  <c r="BI54" i="57" s="1"/>
  <c r="BP53" i="57" s="1"/>
  <c r="BW52" i="57" s="1"/>
  <c r="CD51" i="57" s="1"/>
  <c r="CK50" i="57" s="1"/>
  <c r="CR49" i="57" s="1"/>
  <c r="CY48" i="57" s="1"/>
  <c r="DF47" i="57" s="1"/>
  <c r="DM46" i="57" s="1"/>
  <c r="DT45" i="57" s="1"/>
  <c r="EA74" i="57" s="1"/>
  <c r="EH73" i="57" s="1"/>
  <c r="EO72" i="57" s="1"/>
  <c r="EV71" i="57" s="1"/>
  <c r="FC70" i="57" s="1"/>
  <c r="FJ69" i="57" s="1"/>
  <c r="FQ68" i="57" s="1"/>
  <c r="FX67" i="57" s="1"/>
  <c r="GE66" i="57" s="1"/>
  <c r="GL65" i="57" s="1"/>
  <c r="GS64" i="57" s="1"/>
  <c r="GZ63" i="57" s="1"/>
  <c r="HG62" i="57" s="1"/>
  <c r="HN61" i="57" s="1"/>
  <c r="Z74" i="57"/>
  <c r="AG73" i="57" s="1"/>
  <c r="AN72" i="57" s="1"/>
  <c r="AU71" i="57" s="1"/>
  <c r="BB70" i="57" s="1"/>
  <c r="BI69" i="57" s="1"/>
  <c r="BP68" i="57" s="1"/>
  <c r="BW67" i="57" s="1"/>
  <c r="CD66" i="57" s="1"/>
  <c r="CK65" i="57" s="1"/>
  <c r="CR64" i="57" s="1"/>
  <c r="CY63" i="57" s="1"/>
  <c r="DF62" i="57" s="1"/>
  <c r="DM61" i="57" s="1"/>
  <c r="DT60" i="57" s="1"/>
  <c r="EA59" i="57" s="1"/>
  <c r="EH58" i="57" s="1"/>
  <c r="EO57" i="57" s="1"/>
  <c r="EV56" i="57" s="1"/>
  <c r="FC55" i="57" s="1"/>
  <c r="FJ54" i="57" s="1"/>
  <c r="FQ53" i="57" s="1"/>
  <c r="FX52" i="57" s="1"/>
  <c r="GE51" i="57" s="1"/>
  <c r="GL50" i="57" s="1"/>
  <c r="AV59" i="57"/>
  <c r="BC58" i="57" s="1"/>
  <c r="BJ57" i="57" s="1"/>
  <c r="BQ56" i="57" s="1"/>
  <c r="BX55" i="57" s="1"/>
  <c r="CE54" i="57" s="1"/>
  <c r="CL53" i="57" s="1"/>
  <c r="CS52" i="57" s="1"/>
  <c r="CZ51" i="57" s="1"/>
  <c r="DG50" i="57" s="1"/>
  <c r="DN49" i="57" s="1"/>
  <c r="DU48" i="57" s="1"/>
  <c r="EB47" i="57" s="1"/>
  <c r="EI46" i="57" s="1"/>
  <c r="EP45" i="57" s="1"/>
  <c r="EW74" i="57" s="1"/>
  <c r="FD73" i="57" s="1"/>
  <c r="FK72" i="57" s="1"/>
  <c r="FR71" i="57" s="1"/>
  <c r="FY70" i="57" s="1"/>
  <c r="GF69" i="57" s="1"/>
  <c r="GM68" i="57" s="1"/>
  <c r="GT67" i="57" s="1"/>
  <c r="HA66" i="57" s="1"/>
  <c r="HH65" i="57" s="1"/>
  <c r="HO64" i="57" s="1"/>
  <c r="AV74" i="57"/>
  <c r="BC73" i="57" s="1"/>
  <c r="BJ72" i="57" s="1"/>
  <c r="BQ71" i="57" s="1"/>
  <c r="BX70" i="57" s="1"/>
  <c r="CE69" i="57" s="1"/>
  <c r="CL68" i="57" s="1"/>
  <c r="CS67" i="57" s="1"/>
  <c r="CZ66" i="57" s="1"/>
  <c r="DG65" i="57" s="1"/>
  <c r="DN64" i="57" s="1"/>
  <c r="DU63" i="57" s="1"/>
  <c r="EB62" i="57" s="1"/>
  <c r="EI61" i="57" s="1"/>
  <c r="EP60" i="57" s="1"/>
  <c r="EW59" i="57" s="1"/>
  <c r="FD58" i="57" s="1"/>
  <c r="FK57" i="57" s="1"/>
  <c r="FR56" i="57" s="1"/>
  <c r="FY55" i="57" s="1"/>
  <c r="GF54" i="57" s="1"/>
  <c r="GM53" i="57" s="1"/>
  <c r="GT52" i="57" s="1"/>
  <c r="HA51" i="57" s="1"/>
  <c r="HH50" i="57" s="1"/>
  <c r="BJ59" i="57"/>
  <c r="BQ58" i="57" s="1"/>
  <c r="BX57" i="57" s="1"/>
  <c r="CE56" i="57" s="1"/>
  <c r="CL55" i="57" s="1"/>
  <c r="CS54" i="57" s="1"/>
  <c r="CZ53" i="57" s="1"/>
  <c r="DG52" i="57" s="1"/>
  <c r="DN51" i="57" s="1"/>
  <c r="DU50" i="57" s="1"/>
  <c r="EB49" i="57" s="1"/>
  <c r="EI48" i="57" s="1"/>
  <c r="EP47" i="57" s="1"/>
  <c r="EW46" i="57" s="1"/>
  <c r="FD45" i="57" s="1"/>
  <c r="FK74" i="57" s="1"/>
  <c r="FR73" i="57" s="1"/>
  <c r="FY72" i="57" s="1"/>
  <c r="GF71" i="57" s="1"/>
  <c r="GM70" i="57" s="1"/>
  <c r="GT69" i="57" s="1"/>
  <c r="HA68" i="57" s="1"/>
  <c r="HH67" i="57" s="1"/>
  <c r="HO66" i="57" s="1"/>
  <c r="BJ74" i="57"/>
  <c r="BQ73" i="57" s="1"/>
  <c r="BX72" i="57" s="1"/>
  <c r="CE71" i="57" s="1"/>
  <c r="CL70" i="57" s="1"/>
  <c r="CS69" i="57" s="1"/>
  <c r="CZ68" i="57" s="1"/>
  <c r="DG67" i="57" s="1"/>
  <c r="DN66" i="57" s="1"/>
  <c r="DU65" i="57" s="1"/>
  <c r="EB64" i="57" s="1"/>
  <c r="EI63" i="57" s="1"/>
  <c r="EP62" i="57" s="1"/>
  <c r="EW61" i="57" s="1"/>
  <c r="FD60" i="57" s="1"/>
  <c r="FK59" i="57" s="1"/>
  <c r="FR58" i="57" s="1"/>
  <c r="FY57" i="57" s="1"/>
  <c r="GF56" i="57" s="1"/>
  <c r="GM55" i="57" s="1"/>
  <c r="GT54" i="57" s="1"/>
  <c r="HA53" i="57" s="1"/>
  <c r="HH52" i="57" s="1"/>
  <c r="HO51" i="57" s="1"/>
  <c r="AD59" i="57"/>
  <c r="AK58" i="57" s="1"/>
  <c r="AR57" i="57" s="1"/>
  <c r="AY56" i="57" s="1"/>
  <c r="BF55" i="57" s="1"/>
  <c r="BM54" i="57" s="1"/>
  <c r="BT53" i="57" s="1"/>
  <c r="CA52" i="57" s="1"/>
  <c r="CH51" i="57" s="1"/>
  <c r="CO50" i="57" s="1"/>
  <c r="AD74" i="57"/>
  <c r="AK73" i="57" s="1"/>
  <c r="AR72" i="57" s="1"/>
  <c r="AY71" i="57" s="1"/>
  <c r="BF70" i="57" s="1"/>
  <c r="BM69" i="57" s="1"/>
  <c r="BT68" i="57" s="1"/>
  <c r="CA67" i="57" s="1"/>
  <c r="CH66" i="57" s="1"/>
  <c r="CO65" i="57" s="1"/>
  <c r="CV64" i="57" s="1"/>
  <c r="DC63" i="57" s="1"/>
  <c r="DJ62" i="57" s="1"/>
  <c r="DQ61" i="57" s="1"/>
  <c r="DX60" i="57" s="1"/>
  <c r="EE59" i="57" s="1"/>
  <c r="EL58" i="57" s="1"/>
  <c r="ES57" i="57" s="1"/>
  <c r="EZ56" i="57" s="1"/>
  <c r="FG55" i="57" s="1"/>
  <c r="FN54" i="57" s="1"/>
  <c r="FU53" i="57" s="1"/>
  <c r="GB52" i="57" s="1"/>
  <c r="GI51" i="57" s="1"/>
  <c r="GP50" i="57" s="1"/>
  <c r="AO59" i="57"/>
  <c r="AV58" i="57" s="1"/>
  <c r="BC57" i="57" s="1"/>
  <c r="BJ56" i="57" s="1"/>
  <c r="BQ55" i="57" s="1"/>
  <c r="BX54" i="57" s="1"/>
  <c r="CE53" i="57" s="1"/>
  <c r="CL52" i="57" s="1"/>
  <c r="CS51" i="57" s="1"/>
  <c r="CZ50" i="57" s="1"/>
  <c r="DG49" i="57" s="1"/>
  <c r="DN48" i="57" s="1"/>
  <c r="DU47" i="57" s="1"/>
  <c r="EB46" i="57" s="1"/>
  <c r="EI45" i="57" s="1"/>
  <c r="EP74" i="57" s="1"/>
  <c r="EW73" i="57" s="1"/>
  <c r="FD72" i="57" s="1"/>
  <c r="FK71" i="57" s="1"/>
  <c r="FR70" i="57" s="1"/>
  <c r="FY69" i="57" s="1"/>
  <c r="GF68" i="57" s="1"/>
  <c r="GM67" i="57" s="1"/>
  <c r="GT66" i="57" s="1"/>
  <c r="HA65" i="57" s="1"/>
  <c r="HH64" i="57" s="1"/>
  <c r="HO63" i="57" s="1"/>
  <c r="AO74" i="57"/>
  <c r="AV73" i="57" s="1"/>
  <c r="BC72" i="57" s="1"/>
  <c r="BJ71" i="57" s="1"/>
  <c r="BQ70" i="57" s="1"/>
  <c r="BX69" i="57" s="1"/>
  <c r="CE68" i="57" s="1"/>
  <c r="CL67" i="57" s="1"/>
  <c r="CS66" i="57" s="1"/>
  <c r="CZ65" i="57" s="1"/>
  <c r="DG64" i="57" s="1"/>
  <c r="DN63" i="57" s="1"/>
  <c r="DU62" i="57" s="1"/>
  <c r="EB61" i="57" s="1"/>
  <c r="EI60" i="57" s="1"/>
  <c r="EP59" i="57" s="1"/>
  <c r="EW58" i="57" s="1"/>
  <c r="FD57" i="57" s="1"/>
  <c r="FK56" i="57" s="1"/>
  <c r="FR55" i="57" s="1"/>
  <c r="FY54" i="57" s="1"/>
  <c r="GF53" i="57" s="1"/>
  <c r="GM52" i="57" s="1"/>
  <c r="GT51" i="57" s="1"/>
  <c r="HA50" i="57" s="1"/>
  <c r="AQ59" i="57"/>
  <c r="AX58" i="57" s="1"/>
  <c r="BE57" i="57" s="1"/>
  <c r="BL56" i="57" s="1"/>
  <c r="BS55" i="57" s="1"/>
  <c r="BZ54" i="57" s="1"/>
  <c r="CG53" i="57" s="1"/>
  <c r="CN52" i="57" s="1"/>
  <c r="CU51" i="57" s="1"/>
  <c r="DB50" i="57" s="1"/>
  <c r="AQ74" i="57"/>
  <c r="AX73" i="57" s="1"/>
  <c r="BE72" i="57" s="1"/>
  <c r="BL71" i="57" s="1"/>
  <c r="BS70" i="57" s="1"/>
  <c r="BZ69" i="57" s="1"/>
  <c r="CG68" i="57" s="1"/>
  <c r="CN67" i="57" s="1"/>
  <c r="CU66" i="57" s="1"/>
  <c r="DB65" i="57" s="1"/>
  <c r="DI64" i="57" s="1"/>
  <c r="DP63" i="57" s="1"/>
  <c r="DW62" i="57" s="1"/>
  <c r="ED61" i="57" s="1"/>
  <c r="EK60" i="57" s="1"/>
  <c r="ER59" i="57" s="1"/>
  <c r="EY58" i="57" s="1"/>
  <c r="FF57" i="57" s="1"/>
  <c r="FM56" i="57" s="1"/>
  <c r="FT55" i="57" s="1"/>
  <c r="GA54" i="57" s="1"/>
  <c r="GH53" i="57" s="1"/>
  <c r="GO52" i="57" s="1"/>
  <c r="GV51" i="57" s="1"/>
  <c r="HC50" i="57" s="1"/>
  <c r="AW59" i="57"/>
  <c r="BD58" i="57" s="1"/>
  <c r="BK57" i="57" s="1"/>
  <c r="BR56" i="57" s="1"/>
  <c r="BY55" i="57" s="1"/>
  <c r="CF54" i="57" s="1"/>
  <c r="CM53" i="57" s="1"/>
  <c r="CT52" i="57" s="1"/>
  <c r="DA51" i="57" s="1"/>
  <c r="DH50" i="57" s="1"/>
  <c r="DO49" i="57" s="1"/>
  <c r="DV48" i="57" s="1"/>
  <c r="EC47" i="57" s="1"/>
  <c r="EJ46" i="57" s="1"/>
  <c r="EQ45" i="57" s="1"/>
  <c r="EX74" i="57" s="1"/>
  <c r="FE73" i="57" s="1"/>
  <c r="FL72" i="57" s="1"/>
  <c r="FS71" i="57" s="1"/>
  <c r="FZ70" i="57" s="1"/>
  <c r="GG69" i="57" s="1"/>
  <c r="GN68" i="57" s="1"/>
  <c r="GU67" i="57" s="1"/>
  <c r="HB66" i="57" s="1"/>
  <c r="HI65" i="57" s="1"/>
  <c r="HP64" i="57" s="1"/>
  <c r="AW74" i="57"/>
  <c r="BD73" i="57" s="1"/>
  <c r="BK72" i="57" s="1"/>
  <c r="BR71" i="57" s="1"/>
  <c r="BY70" i="57" s="1"/>
  <c r="CF69" i="57" s="1"/>
  <c r="CM68" i="57" s="1"/>
  <c r="CT67" i="57" s="1"/>
  <c r="DA66" i="57" s="1"/>
  <c r="DH65" i="57" s="1"/>
  <c r="DO64" i="57" s="1"/>
  <c r="DV63" i="57" s="1"/>
  <c r="EC62" i="57" s="1"/>
  <c r="EJ61" i="57" s="1"/>
  <c r="EQ60" i="57" s="1"/>
  <c r="EX59" i="57" s="1"/>
  <c r="FE58" i="57" s="1"/>
  <c r="FL57" i="57" s="1"/>
  <c r="FS56" i="57" s="1"/>
  <c r="FZ55" i="57" s="1"/>
  <c r="GG54" i="57" s="1"/>
  <c r="GN53" i="57" s="1"/>
  <c r="GU52" i="57" s="1"/>
  <c r="HB51" i="57" s="1"/>
  <c r="HI50" i="57" s="1"/>
  <c r="BB59" i="57"/>
  <c r="BI58" i="57" s="1"/>
  <c r="BP57" i="57" s="1"/>
  <c r="BW56" i="57" s="1"/>
  <c r="CD55" i="57" s="1"/>
  <c r="CK54" i="57" s="1"/>
  <c r="CR53" i="57" s="1"/>
  <c r="CY52" i="57" s="1"/>
  <c r="DF51" i="57" s="1"/>
  <c r="DM50" i="57" s="1"/>
  <c r="DT49" i="57" s="1"/>
  <c r="EA48" i="57" s="1"/>
  <c r="EH47" i="57" s="1"/>
  <c r="EO46" i="57" s="1"/>
  <c r="EV45" i="57" s="1"/>
  <c r="FC74" i="57" s="1"/>
  <c r="FJ73" i="57" s="1"/>
  <c r="FQ72" i="57" s="1"/>
  <c r="FX71" i="57" s="1"/>
  <c r="GE70" i="57" s="1"/>
  <c r="GL69" i="57" s="1"/>
  <c r="GS68" i="57" s="1"/>
  <c r="GZ67" i="57" s="1"/>
  <c r="HG66" i="57" s="1"/>
  <c r="HN65" i="57" s="1"/>
  <c r="BB74" i="57"/>
  <c r="BI73" i="57" s="1"/>
  <c r="BP72" i="57" s="1"/>
  <c r="BW71" i="57" s="1"/>
  <c r="CD70" i="57" s="1"/>
  <c r="CK69" i="57" s="1"/>
  <c r="CR68" i="57" s="1"/>
  <c r="CY67" i="57" s="1"/>
  <c r="DF66" i="57" s="1"/>
  <c r="DM65" i="57" s="1"/>
  <c r="DT64" i="57" s="1"/>
  <c r="EA63" i="57" s="1"/>
  <c r="EH62" i="57" s="1"/>
  <c r="EO61" i="57" s="1"/>
  <c r="EV60" i="57" s="1"/>
  <c r="FC59" i="57" s="1"/>
  <c r="FJ58" i="57" s="1"/>
  <c r="FQ57" i="57" s="1"/>
  <c r="FX56" i="57" s="1"/>
  <c r="GE55" i="57" s="1"/>
  <c r="GL54" i="57" s="1"/>
  <c r="GS53" i="57" s="1"/>
  <c r="GZ52" i="57" s="1"/>
  <c r="HG51" i="57" s="1"/>
  <c r="HN50" i="57" s="1"/>
  <c r="BE59" i="57"/>
  <c r="BL58" i="57" s="1"/>
  <c r="BS57" i="57" s="1"/>
  <c r="BZ56" i="57" s="1"/>
  <c r="CG55" i="57" s="1"/>
  <c r="CN54" i="57" s="1"/>
  <c r="CU53" i="57" s="1"/>
  <c r="DB52" i="57" s="1"/>
  <c r="DI51" i="57" s="1"/>
  <c r="DP50" i="57" s="1"/>
  <c r="BE74" i="57"/>
  <c r="BL73" i="57" s="1"/>
  <c r="BS72" i="57" s="1"/>
  <c r="BZ71" i="57" s="1"/>
  <c r="CG70" i="57" s="1"/>
  <c r="CN69" i="57" s="1"/>
  <c r="CU68" i="57" s="1"/>
  <c r="DB67" i="57" s="1"/>
  <c r="DI66" i="57" s="1"/>
  <c r="DP65" i="57" s="1"/>
  <c r="DW64" i="57" s="1"/>
  <c r="ED63" i="57" s="1"/>
  <c r="EK62" i="57" s="1"/>
  <c r="ER61" i="57" s="1"/>
  <c r="EY60" i="57" s="1"/>
  <c r="FF59" i="57" s="1"/>
  <c r="FM58" i="57" s="1"/>
  <c r="FT57" i="57" s="1"/>
  <c r="GA56" i="57" s="1"/>
  <c r="GH55" i="57" s="1"/>
  <c r="GO54" i="57" s="1"/>
  <c r="GV53" i="57" s="1"/>
  <c r="HC52" i="57" s="1"/>
  <c r="HJ51" i="57" s="1"/>
  <c r="BK59" i="57"/>
  <c r="BR58" i="57" s="1"/>
  <c r="BY57" i="57" s="1"/>
  <c r="CF56" i="57" s="1"/>
  <c r="CM55" i="57" s="1"/>
  <c r="CT54" i="57" s="1"/>
  <c r="DA53" i="57" s="1"/>
  <c r="DH52" i="57" s="1"/>
  <c r="DO51" i="57" s="1"/>
  <c r="DV50" i="57" s="1"/>
  <c r="BK74" i="57"/>
  <c r="BR73" i="57" s="1"/>
  <c r="BY72" i="57" s="1"/>
  <c r="CF71" i="57" s="1"/>
  <c r="CM70" i="57" s="1"/>
  <c r="CT69" i="57" s="1"/>
  <c r="DA68" i="57" s="1"/>
  <c r="DH67" i="57" s="1"/>
  <c r="DO66" i="57" s="1"/>
  <c r="DV65" i="57" s="1"/>
  <c r="EC64" i="57" s="1"/>
  <c r="EJ63" i="57" s="1"/>
  <c r="EQ62" i="57" s="1"/>
  <c r="EX61" i="57" s="1"/>
  <c r="FE60" i="57" s="1"/>
  <c r="FL59" i="57" s="1"/>
  <c r="FS58" i="57" s="1"/>
  <c r="FZ57" i="57" s="1"/>
  <c r="GG56" i="57" s="1"/>
  <c r="GN55" i="57" s="1"/>
  <c r="GU54" i="57" s="1"/>
  <c r="HB53" i="57" s="1"/>
  <c r="HI52" i="57" s="1"/>
  <c r="HP51" i="57" s="1"/>
  <c r="BP59" i="57"/>
  <c r="BW58" i="57" s="1"/>
  <c r="CD57" i="57" s="1"/>
  <c r="CK56" i="57" s="1"/>
  <c r="CR55" i="57" s="1"/>
  <c r="CY54" i="57" s="1"/>
  <c r="DF53" i="57" s="1"/>
  <c r="DM52" i="57" s="1"/>
  <c r="DT51" i="57" s="1"/>
  <c r="EA50" i="57" s="1"/>
  <c r="BP74" i="57"/>
  <c r="BW73" i="57" s="1"/>
  <c r="CD72" i="57" s="1"/>
  <c r="CK71" i="57" s="1"/>
  <c r="CR70" i="57" s="1"/>
  <c r="CY69" i="57" s="1"/>
  <c r="DF68" i="57" s="1"/>
  <c r="DM67" i="57" s="1"/>
  <c r="DT66" i="57" s="1"/>
  <c r="EA65" i="57" s="1"/>
  <c r="EH64" i="57" s="1"/>
  <c r="EO63" i="57" s="1"/>
  <c r="EV62" i="57" s="1"/>
  <c r="FC61" i="57" s="1"/>
  <c r="FJ60" i="57" s="1"/>
  <c r="FQ59" i="57" s="1"/>
  <c r="FX58" i="57" s="1"/>
  <c r="GE57" i="57" s="1"/>
  <c r="GL56" i="57" s="1"/>
  <c r="GS55" i="57" s="1"/>
  <c r="GZ54" i="57" s="1"/>
  <c r="HG53" i="57" s="1"/>
  <c r="HN52" i="57" s="1"/>
  <c r="BT59" i="57"/>
  <c r="CA58" i="57" s="1"/>
  <c r="CH57" i="57" s="1"/>
  <c r="CO56" i="57" s="1"/>
  <c r="CV55" i="57" s="1"/>
  <c r="DC54" i="57" s="1"/>
  <c r="DJ53" i="57" s="1"/>
  <c r="DQ52" i="57" s="1"/>
  <c r="DX51" i="57" s="1"/>
  <c r="EE50" i="57" s="1"/>
  <c r="BZ59" i="57"/>
  <c r="CG58" i="57" s="1"/>
  <c r="CN57" i="57" s="1"/>
  <c r="CU56" i="57" s="1"/>
  <c r="DB55" i="57" s="1"/>
  <c r="DI54" i="57" s="1"/>
  <c r="DP53" i="57" s="1"/>
  <c r="DW52" i="57" s="1"/>
  <c r="ED51" i="57" s="1"/>
  <c r="EK50" i="57" s="1"/>
  <c r="BZ74" i="57"/>
  <c r="CG73" i="57" s="1"/>
  <c r="CN72" i="57" s="1"/>
  <c r="CU71" i="57" s="1"/>
  <c r="DB70" i="57" s="1"/>
  <c r="DI69" i="57" s="1"/>
  <c r="DP68" i="57" s="1"/>
  <c r="DW67" i="57" s="1"/>
  <c r="ED66" i="57" s="1"/>
  <c r="EK65" i="57" s="1"/>
  <c r="ER64" i="57" s="1"/>
  <c r="EY63" i="57" s="1"/>
  <c r="FF62" i="57" s="1"/>
  <c r="FM61" i="57" s="1"/>
  <c r="FT60" i="57" s="1"/>
  <c r="GA59" i="57" s="1"/>
  <c r="GH58" i="57" s="1"/>
  <c r="GO57" i="57" s="1"/>
  <c r="GV56" i="57" s="1"/>
  <c r="HC55" i="57" s="1"/>
  <c r="HJ54" i="57" s="1"/>
  <c r="CD59" i="57"/>
  <c r="CK58" i="57" s="1"/>
  <c r="CR57" i="57" s="1"/>
  <c r="CY56" i="57" s="1"/>
  <c r="DF55" i="57" s="1"/>
  <c r="DM54" i="57" s="1"/>
  <c r="DT53" i="57" s="1"/>
  <c r="EA52" i="57" s="1"/>
  <c r="EH51" i="57" s="1"/>
  <c r="EO50" i="57" s="1"/>
  <c r="CD74" i="57"/>
  <c r="CK73" i="57" s="1"/>
  <c r="CR72" i="57" s="1"/>
  <c r="CY71" i="57" s="1"/>
  <c r="DF70" i="57" s="1"/>
  <c r="DM69" i="57" s="1"/>
  <c r="DT68" i="57" s="1"/>
  <c r="EA67" i="57" s="1"/>
  <c r="EH66" i="57" s="1"/>
  <c r="EO65" i="57" s="1"/>
  <c r="EV64" i="57" s="1"/>
  <c r="FC63" i="57" s="1"/>
  <c r="FJ62" i="57" s="1"/>
  <c r="FQ61" i="57" s="1"/>
  <c r="FX60" i="57" s="1"/>
  <c r="GE59" i="57" s="1"/>
  <c r="GL58" i="57" s="1"/>
  <c r="GS57" i="57" s="1"/>
  <c r="GZ56" i="57" s="1"/>
  <c r="HG55" i="57" s="1"/>
  <c r="HN54" i="57" s="1"/>
  <c r="CL59" i="57"/>
  <c r="CS58" i="57" s="1"/>
  <c r="CZ57" i="57" s="1"/>
  <c r="DG56" i="57" s="1"/>
  <c r="DN55" i="57" s="1"/>
  <c r="DU54" i="57" s="1"/>
  <c r="EB53" i="57" s="1"/>
  <c r="EI52" i="57" s="1"/>
  <c r="EP51" i="57" s="1"/>
  <c r="EW50" i="57" s="1"/>
  <c r="CP59" i="57"/>
  <c r="CW58" i="57" s="1"/>
  <c r="DD57" i="57" s="1"/>
  <c r="DK56" i="57" s="1"/>
  <c r="DR55" i="57" s="1"/>
  <c r="DY54" i="57" s="1"/>
  <c r="EF53" i="57" s="1"/>
  <c r="EM52" i="57" s="1"/>
  <c r="ET51" i="57" s="1"/>
  <c r="FA50" i="57" s="1"/>
  <c r="CP74" i="57"/>
  <c r="CW73" i="57" s="1"/>
  <c r="DD72" i="57" s="1"/>
  <c r="DK71" i="57" s="1"/>
  <c r="DR70" i="57" s="1"/>
  <c r="DY69" i="57" s="1"/>
  <c r="EF68" i="57" s="1"/>
  <c r="EM67" i="57" s="1"/>
  <c r="ET66" i="57" s="1"/>
  <c r="FA65" i="57" s="1"/>
  <c r="FH64" i="57" s="1"/>
  <c r="FO63" i="57" s="1"/>
  <c r="FV62" i="57" s="1"/>
  <c r="GC61" i="57" s="1"/>
  <c r="GJ60" i="57" s="1"/>
  <c r="GQ59" i="57" s="1"/>
  <c r="GX58" i="57" s="1"/>
  <c r="HE57" i="57" s="1"/>
  <c r="HL56" i="57" s="1"/>
  <c r="CW59" i="57"/>
  <c r="DD58" i="57" s="1"/>
  <c r="DK57" i="57" s="1"/>
  <c r="DR56" i="57" s="1"/>
  <c r="DY55" i="57" s="1"/>
  <c r="EF54" i="57" s="1"/>
  <c r="EM53" i="57" s="1"/>
  <c r="ET52" i="57" s="1"/>
  <c r="FA51" i="57" s="1"/>
  <c r="FH50" i="57" s="1"/>
  <c r="CW74" i="57"/>
  <c r="DD73" i="57" s="1"/>
  <c r="DK72" i="57" s="1"/>
  <c r="DR71" i="57" s="1"/>
  <c r="DY70" i="57" s="1"/>
  <c r="EF69" i="57" s="1"/>
  <c r="EM68" i="57" s="1"/>
  <c r="ET67" i="57" s="1"/>
  <c r="FA66" i="57" s="1"/>
  <c r="FH65" i="57" s="1"/>
  <c r="FO64" i="57" s="1"/>
  <c r="FV63" i="57" s="1"/>
  <c r="GC62" i="57" s="1"/>
  <c r="GJ61" i="57" s="1"/>
  <c r="GQ60" i="57" s="1"/>
  <c r="GX59" i="57" s="1"/>
  <c r="HE58" i="57" s="1"/>
  <c r="HL57" i="57" s="1"/>
  <c r="CY59" i="57"/>
  <c r="DF58" i="57" s="1"/>
  <c r="DM57" i="57" s="1"/>
  <c r="DT56" i="57" s="1"/>
  <c r="EA55" i="57" s="1"/>
  <c r="EH54" i="57" s="1"/>
  <c r="EO53" i="57" s="1"/>
  <c r="EV52" i="57" s="1"/>
  <c r="FC51" i="57" s="1"/>
  <c r="FJ50" i="57" s="1"/>
  <c r="CY74" i="57"/>
  <c r="DF73" i="57" s="1"/>
  <c r="DM72" i="57" s="1"/>
  <c r="DT71" i="57" s="1"/>
  <c r="EA70" i="57" s="1"/>
  <c r="EH69" i="57" s="1"/>
  <c r="EO68" i="57" s="1"/>
  <c r="EV67" i="57" s="1"/>
  <c r="FC66" i="57" s="1"/>
  <c r="FJ65" i="57" s="1"/>
  <c r="FQ64" i="57" s="1"/>
  <c r="FX63" i="57" s="1"/>
  <c r="GE62" i="57" s="1"/>
  <c r="GL61" i="57" s="1"/>
  <c r="GS60" i="57" s="1"/>
  <c r="GZ59" i="57" s="1"/>
  <c r="HG58" i="57" s="1"/>
  <c r="HN57" i="57" s="1"/>
  <c r="DG59" i="57"/>
  <c r="DN58" i="57" s="1"/>
  <c r="DU57" i="57" s="1"/>
  <c r="EB56" i="57" s="1"/>
  <c r="EI55" i="57" s="1"/>
  <c r="EP54" i="57" s="1"/>
  <c r="EW53" i="57" s="1"/>
  <c r="FD52" i="57" s="1"/>
  <c r="FK51" i="57" s="1"/>
  <c r="FR50" i="57" s="1"/>
  <c r="DG74" i="57"/>
  <c r="DN73" i="57" s="1"/>
  <c r="DU72" i="57" s="1"/>
  <c r="EB71" i="57" s="1"/>
  <c r="EI70" i="57" s="1"/>
  <c r="EP69" i="57" s="1"/>
  <c r="EW68" i="57" s="1"/>
  <c r="FD67" i="57" s="1"/>
  <c r="FK66" i="57" s="1"/>
  <c r="FR65" i="57" s="1"/>
  <c r="FY64" i="57" s="1"/>
  <c r="GF63" i="57" s="1"/>
  <c r="GM62" i="57" s="1"/>
  <c r="GT61" i="57" s="1"/>
  <c r="HA60" i="57" s="1"/>
  <c r="HH59" i="57" s="1"/>
  <c r="HO58" i="57" s="1"/>
  <c r="AE59" i="57"/>
  <c r="AL58" i="57" s="1"/>
  <c r="AS57" i="57" s="1"/>
  <c r="AZ56" i="57" s="1"/>
  <c r="BG55" i="57" s="1"/>
  <c r="BN54" i="57" s="1"/>
  <c r="BU53" i="57" s="1"/>
  <c r="CB52" i="57" s="1"/>
  <c r="CI51" i="57" s="1"/>
  <c r="CP50" i="57" s="1"/>
  <c r="AE74" i="57"/>
  <c r="AL73" i="57" s="1"/>
  <c r="AS72" i="57" s="1"/>
  <c r="AZ71" i="57" s="1"/>
  <c r="BG70" i="57" s="1"/>
  <c r="BN69" i="57" s="1"/>
  <c r="BU68" i="57" s="1"/>
  <c r="CB67" i="57" s="1"/>
  <c r="CI66" i="57" s="1"/>
  <c r="CP65" i="57" s="1"/>
  <c r="CW64" i="57" s="1"/>
  <c r="DD63" i="57" s="1"/>
  <c r="DK62" i="57" s="1"/>
  <c r="DR61" i="57" s="1"/>
  <c r="DY60" i="57" s="1"/>
  <c r="EF59" i="57" s="1"/>
  <c r="EM58" i="57" s="1"/>
  <c r="ET57" i="57" s="1"/>
  <c r="FA56" i="57" s="1"/>
  <c r="FH55" i="57" s="1"/>
  <c r="FO54" i="57" s="1"/>
  <c r="FV53" i="57" s="1"/>
  <c r="GC52" i="57" s="1"/>
  <c r="GJ51" i="57" s="1"/>
  <c r="GQ50" i="57" s="1"/>
  <c r="AJ59" i="57"/>
  <c r="AQ58" i="57" s="1"/>
  <c r="AX57" i="57" s="1"/>
  <c r="BE56" i="57" s="1"/>
  <c r="BL55" i="57" s="1"/>
  <c r="BS54" i="57" s="1"/>
  <c r="BZ53" i="57" s="1"/>
  <c r="CG52" i="57" s="1"/>
  <c r="CN51" i="57" s="1"/>
  <c r="CU50" i="57" s="1"/>
  <c r="AJ74" i="57"/>
  <c r="AQ73" i="57" s="1"/>
  <c r="AX72" i="57" s="1"/>
  <c r="BE71" i="57" s="1"/>
  <c r="BL70" i="57" s="1"/>
  <c r="BS69" i="57" s="1"/>
  <c r="BZ68" i="57" s="1"/>
  <c r="CG67" i="57" s="1"/>
  <c r="CN66" i="57" s="1"/>
  <c r="CU65" i="57" s="1"/>
  <c r="DB64" i="57" s="1"/>
  <c r="DI63" i="57" s="1"/>
  <c r="DP62" i="57" s="1"/>
  <c r="DW61" i="57" s="1"/>
  <c r="ED60" i="57" s="1"/>
  <c r="EK59" i="57" s="1"/>
  <c r="ER58" i="57" s="1"/>
  <c r="EY57" i="57" s="1"/>
  <c r="FF56" i="57" s="1"/>
  <c r="FM55" i="57" s="1"/>
  <c r="FT54" i="57" s="1"/>
  <c r="GA53" i="57" s="1"/>
  <c r="GH52" i="57" s="1"/>
  <c r="GO51" i="57" s="1"/>
  <c r="GV50" i="57" s="1"/>
  <c r="AP59" i="57"/>
  <c r="AW58" i="57" s="1"/>
  <c r="BD57" i="57" s="1"/>
  <c r="BK56" i="57" s="1"/>
  <c r="BR55" i="57" s="1"/>
  <c r="BY54" i="57" s="1"/>
  <c r="CF53" i="57" s="1"/>
  <c r="CM52" i="57" s="1"/>
  <c r="CT51" i="57" s="1"/>
  <c r="DA50" i="57" s="1"/>
  <c r="AP74" i="57"/>
  <c r="AW73" i="57" s="1"/>
  <c r="BD72" i="57" s="1"/>
  <c r="BK71" i="57" s="1"/>
  <c r="BR70" i="57" s="1"/>
  <c r="BY69" i="57" s="1"/>
  <c r="CF68" i="57" s="1"/>
  <c r="CM67" i="57" s="1"/>
  <c r="CT66" i="57" s="1"/>
  <c r="DA65" i="57" s="1"/>
  <c r="DH64" i="57" s="1"/>
  <c r="DO63" i="57" s="1"/>
  <c r="DV62" i="57" s="1"/>
  <c r="EC61" i="57" s="1"/>
  <c r="EJ60" i="57" s="1"/>
  <c r="EQ59" i="57" s="1"/>
  <c r="EX58" i="57" s="1"/>
  <c r="FE57" i="57" s="1"/>
  <c r="FL56" i="57" s="1"/>
  <c r="FS55" i="57" s="1"/>
  <c r="FZ54" i="57" s="1"/>
  <c r="GG53" i="57" s="1"/>
  <c r="GN52" i="57" s="1"/>
  <c r="GU51" i="57" s="1"/>
  <c r="HB50" i="57" s="1"/>
  <c r="BC59" i="57"/>
  <c r="BJ58" i="57" s="1"/>
  <c r="BQ57" i="57" s="1"/>
  <c r="BX56" i="57" s="1"/>
  <c r="CE55" i="57" s="1"/>
  <c r="CL54" i="57" s="1"/>
  <c r="CS53" i="57" s="1"/>
  <c r="CZ52" i="57" s="1"/>
  <c r="DG51" i="57" s="1"/>
  <c r="DN50" i="57" s="1"/>
  <c r="DU49" i="57" s="1"/>
  <c r="EB48" i="57" s="1"/>
  <c r="EI47" i="57" s="1"/>
  <c r="EP46" i="57" s="1"/>
  <c r="EW45" i="57" s="1"/>
  <c r="FD74" i="57" s="1"/>
  <c r="FK73" i="57" s="1"/>
  <c r="FR72" i="57" s="1"/>
  <c r="FY71" i="57" s="1"/>
  <c r="GF70" i="57" s="1"/>
  <c r="GM69" i="57" s="1"/>
  <c r="GT68" i="57" s="1"/>
  <c r="HA67" i="57" s="1"/>
  <c r="HH66" i="57" s="1"/>
  <c r="HO65" i="57" s="1"/>
  <c r="BC74" i="57"/>
  <c r="BJ73" i="57" s="1"/>
  <c r="BQ72" i="57" s="1"/>
  <c r="BX71" i="57" s="1"/>
  <c r="CE70" i="57" s="1"/>
  <c r="CL69" i="57" s="1"/>
  <c r="CS68" i="57" s="1"/>
  <c r="CZ67" i="57" s="1"/>
  <c r="DG66" i="57" s="1"/>
  <c r="DN65" i="57" s="1"/>
  <c r="DU64" i="57" s="1"/>
  <c r="EB63" i="57" s="1"/>
  <c r="EI62" i="57" s="1"/>
  <c r="EP61" i="57" s="1"/>
  <c r="EW60" i="57" s="1"/>
  <c r="FD59" i="57" s="1"/>
  <c r="FK58" i="57" s="1"/>
  <c r="FR57" i="57" s="1"/>
  <c r="FY56" i="57" s="1"/>
  <c r="GF55" i="57" s="1"/>
  <c r="GM54" i="57" s="1"/>
  <c r="GT53" i="57" s="1"/>
  <c r="HA52" i="57" s="1"/>
  <c r="HH51" i="57" s="1"/>
  <c r="HO50" i="57" s="1"/>
  <c r="BQ59" i="57"/>
  <c r="BX58" i="57" s="1"/>
  <c r="CE57" i="57" s="1"/>
  <c r="CL56" i="57" s="1"/>
  <c r="CS55" i="57" s="1"/>
  <c r="CZ54" i="57" s="1"/>
  <c r="DG53" i="57" s="1"/>
  <c r="DN52" i="57" s="1"/>
  <c r="DU51" i="57" s="1"/>
  <c r="EB50" i="57" s="1"/>
  <c r="BQ74" i="57"/>
  <c r="BX73" i="57" s="1"/>
  <c r="CE72" i="57" s="1"/>
  <c r="CL71" i="57" s="1"/>
  <c r="CS70" i="57" s="1"/>
  <c r="CZ69" i="57" s="1"/>
  <c r="DG68" i="57" s="1"/>
  <c r="DN67" i="57" s="1"/>
  <c r="DU66" i="57" s="1"/>
  <c r="EB65" i="57" s="1"/>
  <c r="EI64" i="57" s="1"/>
  <c r="EP63" i="57" s="1"/>
  <c r="EW62" i="57" s="1"/>
  <c r="FD61" i="57" s="1"/>
  <c r="FK60" i="57" s="1"/>
  <c r="FR59" i="57" s="1"/>
  <c r="FY58" i="57" s="1"/>
  <c r="GF57" i="57" s="1"/>
  <c r="GM56" i="57" s="1"/>
  <c r="GT55" i="57" s="1"/>
  <c r="HA54" i="57" s="1"/>
  <c r="HH53" i="57" s="1"/>
  <c r="HO52" i="57" s="1"/>
  <c r="BU59" i="57"/>
  <c r="CB58" i="57" s="1"/>
  <c r="CI57" i="57" s="1"/>
  <c r="CP56" i="57" s="1"/>
  <c r="CW55" i="57" s="1"/>
  <c r="DD54" i="57" s="1"/>
  <c r="DK53" i="57" s="1"/>
  <c r="DR52" i="57" s="1"/>
  <c r="DY51" i="57" s="1"/>
  <c r="EF50" i="57" s="1"/>
  <c r="BU74" i="57"/>
  <c r="CB73" i="57" s="1"/>
  <c r="CI72" i="57" s="1"/>
  <c r="CP71" i="57" s="1"/>
  <c r="CW70" i="57" s="1"/>
  <c r="DD69" i="57" s="1"/>
  <c r="DK68" i="57" s="1"/>
  <c r="DR67" i="57" s="1"/>
  <c r="DY66" i="57" s="1"/>
  <c r="EF65" i="57" s="1"/>
  <c r="EM64" i="57" s="1"/>
  <c r="ET63" i="57" s="1"/>
  <c r="FA62" i="57" s="1"/>
  <c r="FH61" i="57" s="1"/>
  <c r="FO60" i="57" s="1"/>
  <c r="FV59" i="57" s="1"/>
  <c r="GC58" i="57" s="1"/>
  <c r="GJ57" i="57" s="1"/>
  <c r="GQ56" i="57" s="1"/>
  <c r="GX55" i="57" s="1"/>
  <c r="HE54" i="57" s="1"/>
  <c r="HL53" i="57" s="1"/>
  <c r="CE59" i="57"/>
  <c r="CL58" i="57" s="1"/>
  <c r="CS57" i="57" s="1"/>
  <c r="CZ56" i="57" s="1"/>
  <c r="DG55" i="57" s="1"/>
  <c r="DN54" i="57" s="1"/>
  <c r="DU53" i="57" s="1"/>
  <c r="EB52" i="57" s="1"/>
  <c r="EI51" i="57" s="1"/>
  <c r="EP50" i="57" s="1"/>
  <c r="EW49" i="57" s="1"/>
  <c r="FD48" i="57" s="1"/>
  <c r="FK47" i="57" s="1"/>
  <c r="FR46" i="57" s="1"/>
  <c r="FY45" i="57" s="1"/>
  <c r="GF74" i="57" s="1"/>
  <c r="GM73" i="57" s="1"/>
  <c r="GT72" i="57" s="1"/>
  <c r="HA71" i="57" s="1"/>
  <c r="HH70" i="57" s="1"/>
  <c r="HO69" i="57" s="1"/>
  <c r="CE74" i="57"/>
  <c r="CL73" i="57" s="1"/>
  <c r="CS72" i="57" s="1"/>
  <c r="CZ71" i="57" s="1"/>
  <c r="DG70" i="57" s="1"/>
  <c r="DN69" i="57" s="1"/>
  <c r="DU68" i="57" s="1"/>
  <c r="EB67" i="57" s="1"/>
  <c r="EI66" i="57" s="1"/>
  <c r="EP65" i="57" s="1"/>
  <c r="EW64" i="57" s="1"/>
  <c r="FD63" i="57" s="1"/>
  <c r="FK62" i="57" s="1"/>
  <c r="FR61" i="57" s="1"/>
  <c r="FY60" i="57" s="1"/>
  <c r="GF59" i="57" s="1"/>
  <c r="GM58" i="57" s="1"/>
  <c r="GT57" i="57" s="1"/>
  <c r="HA56" i="57" s="1"/>
  <c r="HH55" i="57" s="1"/>
  <c r="HO54" i="57" s="1"/>
  <c r="CG59" i="57"/>
  <c r="CN58" i="57" s="1"/>
  <c r="CU57" i="57" s="1"/>
  <c r="DB56" i="57" s="1"/>
  <c r="DI55" i="57" s="1"/>
  <c r="DP54" i="57" s="1"/>
  <c r="DW53" i="57" s="1"/>
  <c r="ED52" i="57" s="1"/>
  <c r="EK51" i="57" s="1"/>
  <c r="ER50" i="57" s="1"/>
  <c r="CG74" i="57"/>
  <c r="CN73" i="57" s="1"/>
  <c r="CU72" i="57" s="1"/>
  <c r="DB71" i="57" s="1"/>
  <c r="DI70" i="57" s="1"/>
  <c r="DP69" i="57" s="1"/>
  <c r="DW68" i="57" s="1"/>
  <c r="ED67" i="57" s="1"/>
  <c r="EK66" i="57" s="1"/>
  <c r="ER65" i="57" s="1"/>
  <c r="EY64" i="57" s="1"/>
  <c r="FF63" i="57" s="1"/>
  <c r="FM62" i="57" s="1"/>
  <c r="FT61" i="57" s="1"/>
  <c r="GA60" i="57" s="1"/>
  <c r="GH59" i="57" s="1"/>
  <c r="GO58" i="57" s="1"/>
  <c r="GV57" i="57" s="1"/>
  <c r="HC56" i="57" s="1"/>
  <c r="HJ55" i="57" s="1"/>
  <c r="CM59" i="57"/>
  <c r="CT58" i="57" s="1"/>
  <c r="DA57" i="57" s="1"/>
  <c r="DH56" i="57" s="1"/>
  <c r="DO55" i="57" s="1"/>
  <c r="DV54" i="57" s="1"/>
  <c r="EC53" i="57" s="1"/>
  <c r="EJ52" i="57" s="1"/>
  <c r="EQ51" i="57" s="1"/>
  <c r="EX50" i="57" s="1"/>
  <c r="CM74" i="57"/>
  <c r="CT73" i="57" s="1"/>
  <c r="DA72" i="57" s="1"/>
  <c r="DH71" i="57" s="1"/>
  <c r="DO70" i="57" s="1"/>
  <c r="DV69" i="57" s="1"/>
  <c r="EC68" i="57" s="1"/>
  <c r="EJ67" i="57" s="1"/>
  <c r="EQ66" i="57" s="1"/>
  <c r="EX65" i="57" s="1"/>
  <c r="FE64" i="57" s="1"/>
  <c r="FL63" i="57" s="1"/>
  <c r="FS62" i="57" s="1"/>
  <c r="FZ61" i="57" s="1"/>
  <c r="GG60" i="57" s="1"/>
  <c r="GN59" i="57" s="1"/>
  <c r="GU58" i="57" s="1"/>
  <c r="HB57" i="57" s="1"/>
  <c r="HI56" i="57" s="1"/>
  <c r="HP55" i="57" s="1"/>
  <c r="CQ59" i="57"/>
  <c r="CX58" i="57" s="1"/>
  <c r="DE57" i="57" s="1"/>
  <c r="DL56" i="57" s="1"/>
  <c r="DS55" i="57" s="1"/>
  <c r="DZ54" i="57" s="1"/>
  <c r="EG53" i="57" s="1"/>
  <c r="EN52" i="57" s="1"/>
  <c r="EU51" i="57" s="1"/>
  <c r="FB50" i="57" s="1"/>
  <c r="CQ74" i="57"/>
  <c r="CX73" i="57" s="1"/>
  <c r="DE72" i="57" s="1"/>
  <c r="DL71" i="57" s="1"/>
  <c r="DS70" i="57" s="1"/>
  <c r="DZ69" i="57" s="1"/>
  <c r="EG68" i="57" s="1"/>
  <c r="EN67" i="57" s="1"/>
  <c r="EU66" i="57" s="1"/>
  <c r="FB65" i="57" s="1"/>
  <c r="FI64" i="57" s="1"/>
  <c r="FP63" i="57" s="1"/>
  <c r="FW62" i="57" s="1"/>
  <c r="GD61" i="57" s="1"/>
  <c r="GK60" i="57" s="1"/>
  <c r="GR59" i="57" s="1"/>
  <c r="GY58" i="57" s="1"/>
  <c r="HF57" i="57" s="1"/>
  <c r="HM56" i="57" s="1"/>
  <c r="CZ59" i="57"/>
  <c r="DG58" i="57" s="1"/>
  <c r="DN57" i="57" s="1"/>
  <c r="DU56" i="57" s="1"/>
  <c r="EB55" i="57" s="1"/>
  <c r="EI54" i="57" s="1"/>
  <c r="EP53" i="57" s="1"/>
  <c r="EW52" i="57" s="1"/>
  <c r="FD51" i="57" s="1"/>
  <c r="FK50" i="57" s="1"/>
  <c r="CZ74" i="57"/>
  <c r="DG73" i="57" s="1"/>
  <c r="DN72" i="57" s="1"/>
  <c r="DU71" i="57" s="1"/>
  <c r="EB70" i="57" s="1"/>
  <c r="EI69" i="57" s="1"/>
  <c r="EP68" i="57" s="1"/>
  <c r="EW67" i="57" s="1"/>
  <c r="FD66" i="57" s="1"/>
  <c r="FK65" i="57" s="1"/>
  <c r="FR64" i="57" s="1"/>
  <c r="FY63" i="57" s="1"/>
  <c r="GF62" i="57" s="1"/>
  <c r="GM61" i="57" s="1"/>
  <c r="GT60" i="57" s="1"/>
  <c r="HA59" i="57" s="1"/>
  <c r="HH58" i="57" s="1"/>
  <c r="HO57" i="57" s="1"/>
  <c r="DK59" i="57"/>
  <c r="DR58" i="57" s="1"/>
  <c r="DY57" i="57" s="1"/>
  <c r="EF56" i="57" s="1"/>
  <c r="EM55" i="57" s="1"/>
  <c r="ET54" i="57" s="1"/>
  <c r="FA53" i="57" s="1"/>
  <c r="FH52" i="57" s="1"/>
  <c r="FO51" i="57" s="1"/>
  <c r="FV50" i="57" s="1"/>
  <c r="DK74" i="57"/>
  <c r="DR73" i="57" s="1"/>
  <c r="DY72" i="57" s="1"/>
  <c r="EF71" i="57" s="1"/>
  <c r="EM70" i="57" s="1"/>
  <c r="ET69" i="57" s="1"/>
  <c r="FA68" i="57" s="1"/>
  <c r="FH67" i="57" s="1"/>
  <c r="FO66" i="57" s="1"/>
  <c r="FV65" i="57" s="1"/>
  <c r="GC64" i="57" s="1"/>
  <c r="GJ63" i="57" s="1"/>
  <c r="GQ62" i="57" s="1"/>
  <c r="GX61" i="57" s="1"/>
  <c r="HE60" i="57" s="1"/>
  <c r="HL59" i="57" s="1"/>
  <c r="AC59" i="57"/>
  <c r="AJ58" i="57" s="1"/>
  <c r="AQ57" i="57" s="1"/>
  <c r="AX56" i="57" s="1"/>
  <c r="BE55" i="57" s="1"/>
  <c r="BL54" i="57" s="1"/>
  <c r="BS53" i="57" s="1"/>
  <c r="BZ52" i="57" s="1"/>
  <c r="CG51" i="57" s="1"/>
  <c r="CN50" i="57" s="1"/>
  <c r="CU49" i="57" s="1"/>
  <c r="DB48" i="57" s="1"/>
  <c r="DI47" i="57" s="1"/>
  <c r="DP46" i="57" s="1"/>
  <c r="DW45" i="57" s="1"/>
  <c r="ED74" i="57" s="1"/>
  <c r="EK73" i="57" s="1"/>
  <c r="ER72" i="57" s="1"/>
  <c r="EY71" i="57" s="1"/>
  <c r="FF70" i="57" s="1"/>
  <c r="FM69" i="57" s="1"/>
  <c r="FT68" i="57" s="1"/>
  <c r="GA67" i="57" s="1"/>
  <c r="GH66" i="57" s="1"/>
  <c r="GO65" i="57" s="1"/>
  <c r="GV64" i="57" s="1"/>
  <c r="HC63" i="57" s="1"/>
  <c r="HJ62" i="57" s="1"/>
  <c r="AC74" i="57"/>
  <c r="AJ73" i="57" s="1"/>
  <c r="AQ72" i="57" s="1"/>
  <c r="AX71" i="57" s="1"/>
  <c r="BE70" i="57" s="1"/>
  <c r="BL69" i="57" s="1"/>
  <c r="BS68" i="57" s="1"/>
  <c r="BZ67" i="57" s="1"/>
  <c r="CG66" i="57" s="1"/>
  <c r="CN65" i="57" s="1"/>
  <c r="CU64" i="57" s="1"/>
  <c r="DB63" i="57" s="1"/>
  <c r="DI62" i="57" s="1"/>
  <c r="DP61" i="57" s="1"/>
  <c r="DW60" i="57" s="1"/>
  <c r="ED59" i="57" s="1"/>
  <c r="EK58" i="57" s="1"/>
  <c r="ER57" i="57" s="1"/>
  <c r="EY56" i="57" s="1"/>
  <c r="FF55" i="57" s="1"/>
  <c r="FM54" i="57" s="1"/>
  <c r="FT53" i="57" s="1"/>
  <c r="GA52" i="57" s="1"/>
  <c r="GH51" i="57" s="1"/>
  <c r="GO50" i="57" s="1"/>
  <c r="AF59" i="57"/>
  <c r="AM58" i="57" s="1"/>
  <c r="AT57" i="57" s="1"/>
  <c r="BA56" i="57" s="1"/>
  <c r="BH55" i="57" s="1"/>
  <c r="BO54" i="57" s="1"/>
  <c r="BV53" i="57" s="1"/>
  <c r="CC52" i="57" s="1"/>
  <c r="CJ51" i="57" s="1"/>
  <c r="CQ50" i="57" s="1"/>
  <c r="AF74" i="57"/>
  <c r="AM73" i="57" s="1"/>
  <c r="AT72" i="57" s="1"/>
  <c r="BA71" i="57" s="1"/>
  <c r="BH70" i="57" s="1"/>
  <c r="BO69" i="57" s="1"/>
  <c r="BV68" i="57" s="1"/>
  <c r="CC67" i="57" s="1"/>
  <c r="CJ66" i="57" s="1"/>
  <c r="CQ65" i="57" s="1"/>
  <c r="CX64" i="57" s="1"/>
  <c r="DE63" i="57" s="1"/>
  <c r="DL62" i="57" s="1"/>
  <c r="DS61" i="57" s="1"/>
  <c r="DZ60" i="57" s="1"/>
  <c r="EG59" i="57" s="1"/>
  <c r="EN58" i="57" s="1"/>
  <c r="EU57" i="57" s="1"/>
  <c r="FB56" i="57" s="1"/>
  <c r="FI55" i="57" s="1"/>
  <c r="FP54" i="57" s="1"/>
  <c r="FW53" i="57" s="1"/>
  <c r="GD52" i="57" s="1"/>
  <c r="GK51" i="57" s="1"/>
  <c r="GR50" i="57" s="1"/>
  <c r="AK59" i="57"/>
  <c r="AR58" i="57" s="1"/>
  <c r="AY57" i="57" s="1"/>
  <c r="BF56" i="57" s="1"/>
  <c r="BM55" i="57" s="1"/>
  <c r="BT54" i="57" s="1"/>
  <c r="CA53" i="57" s="1"/>
  <c r="CH52" i="57" s="1"/>
  <c r="CO51" i="57" s="1"/>
  <c r="CV50" i="57" s="1"/>
  <c r="DC49" i="57" s="1"/>
  <c r="DJ48" i="57" s="1"/>
  <c r="DQ47" i="57" s="1"/>
  <c r="DX46" i="57" s="1"/>
  <c r="EE45" i="57" s="1"/>
  <c r="EL74" i="57" s="1"/>
  <c r="ES73" i="57" s="1"/>
  <c r="EZ72" i="57" s="1"/>
  <c r="FG71" i="57" s="1"/>
  <c r="FN70" i="57" s="1"/>
  <c r="FU69" i="57" s="1"/>
  <c r="GB68" i="57" s="1"/>
  <c r="GI67" i="57" s="1"/>
  <c r="GP66" i="57" s="1"/>
  <c r="GW65" i="57" s="1"/>
  <c r="HD64" i="57" s="1"/>
  <c r="HK63" i="57" s="1"/>
  <c r="AK74" i="57"/>
  <c r="AR73" i="57" s="1"/>
  <c r="AY72" i="57" s="1"/>
  <c r="BF71" i="57" s="1"/>
  <c r="BM70" i="57" s="1"/>
  <c r="BT69" i="57" s="1"/>
  <c r="CA68" i="57" s="1"/>
  <c r="CH67" i="57" s="1"/>
  <c r="CO66" i="57" s="1"/>
  <c r="CV65" i="57" s="1"/>
  <c r="DC64" i="57" s="1"/>
  <c r="DJ63" i="57" s="1"/>
  <c r="DQ62" i="57" s="1"/>
  <c r="DX61" i="57" s="1"/>
  <c r="EE60" i="57" s="1"/>
  <c r="EL59" i="57" s="1"/>
  <c r="ES58" i="57" s="1"/>
  <c r="EZ57" i="57" s="1"/>
  <c r="FG56" i="57" s="1"/>
  <c r="FN55" i="57" s="1"/>
  <c r="FU54" i="57" s="1"/>
  <c r="GB53" i="57" s="1"/>
  <c r="GI52" i="57" s="1"/>
  <c r="GP51" i="57" s="1"/>
  <c r="GW50" i="57" s="1"/>
  <c r="AR59" i="57"/>
  <c r="AY58" i="57" s="1"/>
  <c r="BF57" i="57" s="1"/>
  <c r="BM56" i="57" s="1"/>
  <c r="BT55" i="57" s="1"/>
  <c r="CA54" i="57" s="1"/>
  <c r="CH53" i="57" s="1"/>
  <c r="CO52" i="57" s="1"/>
  <c r="CV51" i="57" s="1"/>
  <c r="DC50" i="57" s="1"/>
  <c r="DJ49" i="57" s="1"/>
  <c r="DQ48" i="57" s="1"/>
  <c r="DX47" i="57" s="1"/>
  <c r="EE46" i="57" s="1"/>
  <c r="EL45" i="57" s="1"/>
  <c r="ES74" i="57" s="1"/>
  <c r="EZ73" i="57" s="1"/>
  <c r="FG72" i="57" s="1"/>
  <c r="FN71" i="57" s="1"/>
  <c r="FU70" i="57" s="1"/>
  <c r="GB69" i="57" s="1"/>
  <c r="GI68" i="57" s="1"/>
  <c r="GP67" i="57" s="1"/>
  <c r="GW66" i="57" s="1"/>
  <c r="HD65" i="57" s="1"/>
  <c r="HK64" i="57" s="1"/>
  <c r="AR74" i="57"/>
  <c r="AY73" i="57" s="1"/>
  <c r="BF72" i="57" s="1"/>
  <c r="BM71" i="57" s="1"/>
  <c r="BT70" i="57" s="1"/>
  <c r="CA69" i="57" s="1"/>
  <c r="CH68" i="57" s="1"/>
  <c r="CO67" i="57" s="1"/>
  <c r="CV66" i="57" s="1"/>
  <c r="DC65" i="57" s="1"/>
  <c r="DJ64" i="57" s="1"/>
  <c r="DQ63" i="57" s="1"/>
  <c r="DX62" i="57" s="1"/>
  <c r="EE61" i="57" s="1"/>
  <c r="EL60" i="57" s="1"/>
  <c r="ES59" i="57" s="1"/>
  <c r="EZ58" i="57" s="1"/>
  <c r="FG57" i="57" s="1"/>
  <c r="FN56" i="57" s="1"/>
  <c r="FU55" i="57" s="1"/>
  <c r="GB54" i="57" s="1"/>
  <c r="GI53" i="57" s="1"/>
  <c r="GP52" i="57" s="1"/>
  <c r="GW51" i="57" s="1"/>
  <c r="HD50" i="57" s="1"/>
  <c r="AS59" i="57"/>
  <c r="AZ58" i="57" s="1"/>
  <c r="BG57" i="57" s="1"/>
  <c r="BN56" i="57" s="1"/>
  <c r="BU55" i="57" s="1"/>
  <c r="CB54" i="57" s="1"/>
  <c r="CI53" i="57" s="1"/>
  <c r="CP52" i="57" s="1"/>
  <c r="CW51" i="57" s="1"/>
  <c r="DD50" i="57" s="1"/>
  <c r="AS74" i="57"/>
  <c r="AZ73" i="57" s="1"/>
  <c r="BG72" i="57" s="1"/>
  <c r="BN71" i="57" s="1"/>
  <c r="BU70" i="57" s="1"/>
  <c r="CB69" i="57" s="1"/>
  <c r="CI68" i="57" s="1"/>
  <c r="CP67" i="57" s="1"/>
  <c r="CW66" i="57" s="1"/>
  <c r="DD65" i="57" s="1"/>
  <c r="DK64" i="57" s="1"/>
  <c r="DR63" i="57" s="1"/>
  <c r="DY62" i="57" s="1"/>
  <c r="EF61" i="57" s="1"/>
  <c r="EM60" i="57" s="1"/>
  <c r="ET59" i="57" s="1"/>
  <c r="FA58" i="57" s="1"/>
  <c r="FH57" i="57" s="1"/>
  <c r="FO56" i="57" s="1"/>
  <c r="FV55" i="57" s="1"/>
  <c r="GC54" i="57" s="1"/>
  <c r="GJ53" i="57" s="1"/>
  <c r="GQ52" i="57" s="1"/>
  <c r="GX51" i="57" s="1"/>
  <c r="HE50" i="57" s="1"/>
  <c r="AX59" i="57"/>
  <c r="BE58" i="57" s="1"/>
  <c r="BL57" i="57" s="1"/>
  <c r="BS56" i="57" s="1"/>
  <c r="BZ55" i="57" s="1"/>
  <c r="CG54" i="57" s="1"/>
  <c r="CN53" i="57" s="1"/>
  <c r="CU52" i="57" s="1"/>
  <c r="DB51" i="57" s="1"/>
  <c r="DI50" i="57" s="1"/>
  <c r="DP49" i="57" s="1"/>
  <c r="DW48" i="57" s="1"/>
  <c r="ED47" i="57" s="1"/>
  <c r="EK46" i="57" s="1"/>
  <c r="ER45" i="57" s="1"/>
  <c r="EY74" i="57" s="1"/>
  <c r="FF73" i="57" s="1"/>
  <c r="FM72" i="57" s="1"/>
  <c r="FT71" i="57" s="1"/>
  <c r="GA70" i="57" s="1"/>
  <c r="GH69" i="57" s="1"/>
  <c r="GO68" i="57" s="1"/>
  <c r="GV67" i="57" s="1"/>
  <c r="HC66" i="57" s="1"/>
  <c r="HJ65" i="57" s="1"/>
  <c r="AX74" i="57"/>
  <c r="BE73" i="57" s="1"/>
  <c r="BL72" i="57" s="1"/>
  <c r="BS71" i="57" s="1"/>
  <c r="BZ70" i="57" s="1"/>
  <c r="CG69" i="57" s="1"/>
  <c r="CN68" i="57" s="1"/>
  <c r="CU67" i="57" s="1"/>
  <c r="DB66" i="57" s="1"/>
  <c r="DI65" i="57" s="1"/>
  <c r="DP64" i="57" s="1"/>
  <c r="DW63" i="57" s="1"/>
  <c r="ED62" i="57" s="1"/>
  <c r="EK61" i="57" s="1"/>
  <c r="ER60" i="57" s="1"/>
  <c r="EY59" i="57" s="1"/>
  <c r="FF58" i="57" s="1"/>
  <c r="FM57" i="57" s="1"/>
  <c r="FT56" i="57" s="1"/>
  <c r="GA55" i="57" s="1"/>
  <c r="GH54" i="57" s="1"/>
  <c r="GO53" i="57" s="1"/>
  <c r="GV52" i="57" s="1"/>
  <c r="HC51" i="57" s="1"/>
  <c r="HJ50" i="57" s="1"/>
  <c r="BD59" i="57"/>
  <c r="BK58" i="57" s="1"/>
  <c r="BR57" i="57" s="1"/>
  <c r="BY56" i="57" s="1"/>
  <c r="CF55" i="57" s="1"/>
  <c r="CM54" i="57" s="1"/>
  <c r="CT53" i="57" s="1"/>
  <c r="DA52" i="57" s="1"/>
  <c r="DH51" i="57" s="1"/>
  <c r="DO50" i="57" s="1"/>
  <c r="BD74" i="57"/>
  <c r="BK73" i="57" s="1"/>
  <c r="BR72" i="57" s="1"/>
  <c r="BY71" i="57" s="1"/>
  <c r="CF70" i="57" s="1"/>
  <c r="CM69" i="57" s="1"/>
  <c r="CT68" i="57" s="1"/>
  <c r="DA67" i="57" s="1"/>
  <c r="DH66" i="57" s="1"/>
  <c r="DO65" i="57" s="1"/>
  <c r="DV64" i="57" s="1"/>
  <c r="EC63" i="57" s="1"/>
  <c r="EJ62" i="57" s="1"/>
  <c r="EQ61" i="57" s="1"/>
  <c r="EX60" i="57" s="1"/>
  <c r="FE59" i="57" s="1"/>
  <c r="FL58" i="57" s="1"/>
  <c r="FS57" i="57" s="1"/>
  <c r="FZ56" i="57" s="1"/>
  <c r="GG55" i="57" s="1"/>
  <c r="GN54" i="57" s="1"/>
  <c r="GU53" i="57" s="1"/>
  <c r="HB52" i="57" s="1"/>
  <c r="HI51" i="57" s="1"/>
  <c r="HP50" i="57" s="1"/>
  <c r="BG59" i="57"/>
  <c r="BN58" i="57" s="1"/>
  <c r="BU57" i="57" s="1"/>
  <c r="CB56" i="57" s="1"/>
  <c r="CI55" i="57" s="1"/>
  <c r="CP54" i="57" s="1"/>
  <c r="CW53" i="57" s="1"/>
  <c r="DD52" i="57" s="1"/>
  <c r="DK51" i="57" s="1"/>
  <c r="DR50" i="57" s="1"/>
  <c r="DY49" i="57" s="1"/>
  <c r="EF48" i="57" s="1"/>
  <c r="EM47" i="57" s="1"/>
  <c r="ET46" i="57" s="1"/>
  <c r="FA45" i="57" s="1"/>
  <c r="FH74" i="57" s="1"/>
  <c r="FO73" i="57" s="1"/>
  <c r="FV72" i="57" s="1"/>
  <c r="GC71" i="57" s="1"/>
  <c r="GJ70" i="57" s="1"/>
  <c r="GQ69" i="57" s="1"/>
  <c r="GX68" i="57" s="1"/>
  <c r="HE67" i="57" s="1"/>
  <c r="HL66" i="57" s="1"/>
  <c r="BG74" i="57"/>
  <c r="BN73" i="57" s="1"/>
  <c r="BU72" i="57" s="1"/>
  <c r="CB71" i="57" s="1"/>
  <c r="CI70" i="57" s="1"/>
  <c r="CP69" i="57" s="1"/>
  <c r="CW68" i="57" s="1"/>
  <c r="DD67" i="57" s="1"/>
  <c r="DK66" i="57" s="1"/>
  <c r="DR65" i="57" s="1"/>
  <c r="DY64" i="57" s="1"/>
  <c r="EF63" i="57" s="1"/>
  <c r="EM62" i="57" s="1"/>
  <c r="ET61" i="57" s="1"/>
  <c r="FA60" i="57" s="1"/>
  <c r="FH59" i="57" s="1"/>
  <c r="FO58" i="57" s="1"/>
  <c r="FV57" i="57" s="1"/>
  <c r="GC56" i="57" s="1"/>
  <c r="GJ55" i="57" s="1"/>
  <c r="GQ54" i="57" s="1"/>
  <c r="GX53" i="57" s="1"/>
  <c r="HE52" i="57" s="1"/>
  <c r="HL51" i="57" s="1"/>
  <c r="BL59" i="57"/>
  <c r="BS58" i="57" s="1"/>
  <c r="BZ57" i="57" s="1"/>
  <c r="CG56" i="57" s="1"/>
  <c r="CN55" i="57" s="1"/>
  <c r="CU54" i="57" s="1"/>
  <c r="DB53" i="57" s="1"/>
  <c r="DI52" i="57" s="1"/>
  <c r="DP51" i="57" s="1"/>
  <c r="DW50" i="57" s="1"/>
  <c r="BL74" i="57"/>
  <c r="BS73" i="57" s="1"/>
  <c r="BZ72" i="57" s="1"/>
  <c r="CG71" i="57" s="1"/>
  <c r="CN70" i="57" s="1"/>
  <c r="CU69" i="57" s="1"/>
  <c r="DB68" i="57" s="1"/>
  <c r="DI67" i="57" s="1"/>
  <c r="DP66" i="57" s="1"/>
  <c r="DW65" i="57" s="1"/>
  <c r="ED64" i="57" s="1"/>
  <c r="EK63" i="57" s="1"/>
  <c r="ER62" i="57" s="1"/>
  <c r="EY61" i="57" s="1"/>
  <c r="FF60" i="57" s="1"/>
  <c r="FM59" i="57" s="1"/>
  <c r="FT58" i="57" s="1"/>
  <c r="GA57" i="57" s="1"/>
  <c r="GH56" i="57" s="1"/>
  <c r="GO55" i="57" s="1"/>
  <c r="GV54" i="57" s="1"/>
  <c r="HC53" i="57" s="1"/>
  <c r="HJ52" i="57" s="1"/>
  <c r="BR59" i="57"/>
  <c r="BY58" i="57" s="1"/>
  <c r="CF57" i="57" s="1"/>
  <c r="CM56" i="57" s="1"/>
  <c r="CT55" i="57" s="1"/>
  <c r="DA54" i="57" s="1"/>
  <c r="DH53" i="57" s="1"/>
  <c r="DO52" i="57" s="1"/>
  <c r="DV51" i="57" s="1"/>
  <c r="EC50" i="57" s="1"/>
  <c r="BR74" i="57"/>
  <c r="BY73" i="57" s="1"/>
  <c r="CF72" i="57" s="1"/>
  <c r="CM71" i="57" s="1"/>
  <c r="CT70" i="57" s="1"/>
  <c r="DA69" i="57" s="1"/>
  <c r="DH68" i="57" s="1"/>
  <c r="DO67" i="57" s="1"/>
  <c r="DV66" i="57" s="1"/>
  <c r="EC65" i="57" s="1"/>
  <c r="EJ64" i="57" s="1"/>
  <c r="EQ63" i="57" s="1"/>
  <c r="EX62" i="57" s="1"/>
  <c r="FE61" i="57" s="1"/>
  <c r="FL60" i="57" s="1"/>
  <c r="FS59" i="57" s="1"/>
  <c r="FZ58" i="57" s="1"/>
  <c r="GG57" i="57" s="1"/>
  <c r="GN56" i="57" s="1"/>
  <c r="GU55" i="57" s="1"/>
  <c r="HB54" i="57" s="1"/>
  <c r="HI53" i="57" s="1"/>
  <c r="HP52" i="57" s="1"/>
  <c r="CF59" i="57"/>
  <c r="CM58" i="57" s="1"/>
  <c r="CT57" i="57" s="1"/>
  <c r="DA56" i="57" s="1"/>
  <c r="DH55" i="57" s="1"/>
  <c r="DO54" i="57" s="1"/>
  <c r="DV53" i="57" s="1"/>
  <c r="EC52" i="57" s="1"/>
  <c r="EJ51" i="57" s="1"/>
  <c r="EQ50" i="57" s="1"/>
  <c r="EX49" i="57" s="1"/>
  <c r="FE48" i="57" s="1"/>
  <c r="FL47" i="57" s="1"/>
  <c r="FS46" i="57" s="1"/>
  <c r="FZ45" i="57" s="1"/>
  <c r="GG74" i="57" s="1"/>
  <c r="GN73" i="57" s="1"/>
  <c r="GU72" i="57" s="1"/>
  <c r="HB71" i="57" s="1"/>
  <c r="HI70" i="57" s="1"/>
  <c r="HP69" i="57" s="1"/>
  <c r="CF74" i="57"/>
  <c r="CM73" i="57" s="1"/>
  <c r="CT72" i="57" s="1"/>
  <c r="DA71" i="57" s="1"/>
  <c r="DH70" i="57" s="1"/>
  <c r="DO69" i="57" s="1"/>
  <c r="DV68" i="57" s="1"/>
  <c r="EC67" i="57" s="1"/>
  <c r="EJ66" i="57" s="1"/>
  <c r="EQ65" i="57" s="1"/>
  <c r="EX64" i="57" s="1"/>
  <c r="FE63" i="57" s="1"/>
  <c r="FL62" i="57" s="1"/>
  <c r="FS61" i="57" s="1"/>
  <c r="FZ60" i="57" s="1"/>
  <c r="GG59" i="57" s="1"/>
  <c r="GN58" i="57" s="1"/>
  <c r="GU57" i="57" s="1"/>
  <c r="HB56" i="57" s="1"/>
  <c r="HI55" i="57" s="1"/>
  <c r="HP54" i="57" s="1"/>
  <c r="CH59" i="57"/>
  <c r="CO58" i="57" s="1"/>
  <c r="CV57" i="57" s="1"/>
  <c r="DC56" i="57" s="1"/>
  <c r="DJ55" i="57" s="1"/>
  <c r="DQ54" i="57" s="1"/>
  <c r="DX53" i="57" s="1"/>
  <c r="EE52" i="57" s="1"/>
  <c r="EL51" i="57" s="1"/>
  <c r="ES50" i="57" s="1"/>
  <c r="CH74" i="57"/>
  <c r="CO73" i="57" s="1"/>
  <c r="CV72" i="57" s="1"/>
  <c r="DC71" i="57" s="1"/>
  <c r="DJ70" i="57" s="1"/>
  <c r="DQ69" i="57" s="1"/>
  <c r="DX68" i="57" s="1"/>
  <c r="EE67" i="57" s="1"/>
  <c r="EL66" i="57" s="1"/>
  <c r="ES65" i="57" s="1"/>
  <c r="EZ64" i="57" s="1"/>
  <c r="FG63" i="57" s="1"/>
  <c r="FN62" i="57" s="1"/>
  <c r="FU61" i="57" s="1"/>
  <c r="GB60" i="57" s="1"/>
  <c r="GI59" i="57" s="1"/>
  <c r="GP58" i="57" s="1"/>
  <c r="GW57" i="57" s="1"/>
  <c r="HD56" i="57" s="1"/>
  <c r="HK55" i="57" s="1"/>
  <c r="CT59" i="57"/>
  <c r="DA58" i="57" s="1"/>
  <c r="DH57" i="57" s="1"/>
  <c r="DO56" i="57" s="1"/>
  <c r="DV55" i="57" s="1"/>
  <c r="EC54" i="57" s="1"/>
  <c r="EJ53" i="57" s="1"/>
  <c r="EQ52" i="57" s="1"/>
  <c r="EX51" i="57" s="1"/>
  <c r="FE50" i="57" s="1"/>
  <c r="CT74" i="57"/>
  <c r="DA73" i="57" s="1"/>
  <c r="DH72" i="57" s="1"/>
  <c r="DO71" i="57" s="1"/>
  <c r="DV70" i="57" s="1"/>
  <c r="EC69" i="57" s="1"/>
  <c r="EJ68" i="57" s="1"/>
  <c r="EQ67" i="57" s="1"/>
  <c r="EX66" i="57" s="1"/>
  <c r="FE65" i="57" s="1"/>
  <c r="FL64" i="57" s="1"/>
  <c r="FS63" i="57" s="1"/>
  <c r="FZ62" i="57" s="1"/>
  <c r="GG61" i="57" s="1"/>
  <c r="GN60" i="57" s="1"/>
  <c r="GU59" i="57" s="1"/>
  <c r="HB58" i="57" s="1"/>
  <c r="HI57" i="57" s="1"/>
  <c r="HP56" i="57" s="1"/>
  <c r="CR59" i="57"/>
  <c r="CY58" i="57" s="1"/>
  <c r="DF57" i="57" s="1"/>
  <c r="DM56" i="57" s="1"/>
  <c r="DT55" i="57" s="1"/>
  <c r="EA54" i="57" s="1"/>
  <c r="EH53" i="57" s="1"/>
  <c r="EO52" i="57" s="1"/>
  <c r="EV51" i="57" s="1"/>
  <c r="FC50" i="57" s="1"/>
  <c r="CR74" i="57"/>
  <c r="CY73" i="57" s="1"/>
  <c r="DF72" i="57" s="1"/>
  <c r="DM71" i="57" s="1"/>
  <c r="DT70" i="57" s="1"/>
  <c r="EA69" i="57" s="1"/>
  <c r="EH68" i="57" s="1"/>
  <c r="EO67" i="57" s="1"/>
  <c r="EV66" i="57" s="1"/>
  <c r="FC65" i="57" s="1"/>
  <c r="FJ64" i="57" s="1"/>
  <c r="FQ63" i="57" s="1"/>
  <c r="FX62" i="57" s="1"/>
  <c r="GE61" i="57" s="1"/>
  <c r="GL60" i="57" s="1"/>
  <c r="GS59" i="57" s="1"/>
  <c r="GZ58" i="57" s="1"/>
  <c r="HG57" i="57" s="1"/>
  <c r="HN56" i="57" s="1"/>
  <c r="DA59" i="57"/>
  <c r="DH58" i="57" s="1"/>
  <c r="DO57" i="57" s="1"/>
  <c r="DV56" i="57" s="1"/>
  <c r="EC55" i="57" s="1"/>
  <c r="EJ54" i="57" s="1"/>
  <c r="EQ53" i="57" s="1"/>
  <c r="EX52" i="57" s="1"/>
  <c r="FE51" i="57" s="1"/>
  <c r="FL50" i="57" s="1"/>
  <c r="DA74" i="57"/>
  <c r="DH73" i="57" s="1"/>
  <c r="DO72" i="57" s="1"/>
  <c r="DV71" i="57" s="1"/>
  <c r="EC70" i="57" s="1"/>
  <c r="EJ69" i="57" s="1"/>
  <c r="EQ68" i="57" s="1"/>
  <c r="EX67" i="57" s="1"/>
  <c r="FE66" i="57" s="1"/>
  <c r="FL65" i="57" s="1"/>
  <c r="FS64" i="57" s="1"/>
  <c r="FZ63" i="57" s="1"/>
  <c r="GG62" i="57" s="1"/>
  <c r="GN61" i="57" s="1"/>
  <c r="GU60" i="57" s="1"/>
  <c r="HB59" i="57" s="1"/>
  <c r="HI58" i="57" s="1"/>
  <c r="HP57" i="57" s="1"/>
  <c r="DC59" i="57"/>
  <c r="DJ58" i="57" s="1"/>
  <c r="DQ57" i="57" s="1"/>
  <c r="DX56" i="57" s="1"/>
  <c r="EE55" i="57" s="1"/>
  <c r="EL54" i="57" s="1"/>
  <c r="ES53" i="57" s="1"/>
  <c r="EZ52" i="57" s="1"/>
  <c r="FG51" i="57" s="1"/>
  <c r="FN50" i="57" s="1"/>
  <c r="DC74" i="57"/>
  <c r="DJ73" i="57" s="1"/>
  <c r="DQ72" i="57" s="1"/>
  <c r="DX71" i="57" s="1"/>
  <c r="EE70" i="57" s="1"/>
  <c r="EL69" i="57" s="1"/>
  <c r="ES68" i="57" s="1"/>
  <c r="EZ67" i="57" s="1"/>
  <c r="FG66" i="57" s="1"/>
  <c r="FN65" i="57" s="1"/>
  <c r="FU64" i="57" s="1"/>
  <c r="GB63" i="57" s="1"/>
  <c r="GI62" i="57" s="1"/>
  <c r="GP61" i="57" s="1"/>
  <c r="GW60" i="57" s="1"/>
  <c r="HD59" i="57" s="1"/>
  <c r="HK58" i="57" s="1"/>
  <c r="DL59" i="57"/>
  <c r="DS58" i="57" s="1"/>
  <c r="DZ57" i="57" s="1"/>
  <c r="EG56" i="57" s="1"/>
  <c r="EN55" i="57" s="1"/>
  <c r="EU54" i="57" s="1"/>
  <c r="FB53" i="57" s="1"/>
  <c r="FI52" i="57" s="1"/>
  <c r="FP51" i="57" s="1"/>
  <c r="FW50" i="57" s="1"/>
  <c r="DL74" i="57"/>
  <c r="DS73" i="57" s="1"/>
  <c r="DZ72" i="57" s="1"/>
  <c r="EG71" i="57" s="1"/>
  <c r="EN70" i="57" s="1"/>
  <c r="EU69" i="57" s="1"/>
  <c r="FB68" i="57" s="1"/>
  <c r="FI67" i="57" s="1"/>
  <c r="FP66" i="57" s="1"/>
  <c r="FW65" i="57" s="1"/>
  <c r="GD64" i="57" s="1"/>
  <c r="GK63" i="57" s="1"/>
  <c r="GR62" i="57" s="1"/>
  <c r="GY61" i="57" s="1"/>
  <c r="HF60" i="57" s="1"/>
  <c r="HM59" i="57" s="1"/>
  <c r="AG59" i="57"/>
  <c r="AN58" i="57" s="1"/>
  <c r="AU57" i="57" s="1"/>
  <c r="BB56" i="57" s="1"/>
  <c r="BI55" i="57" s="1"/>
  <c r="BP54" i="57" s="1"/>
  <c r="BW53" i="57" s="1"/>
  <c r="CD52" i="57" s="1"/>
  <c r="CK51" i="57" s="1"/>
  <c r="CR50" i="57" s="1"/>
  <c r="AG74" i="57"/>
  <c r="AN73" i="57" s="1"/>
  <c r="AU72" i="57" s="1"/>
  <c r="BB71" i="57" s="1"/>
  <c r="BI70" i="57" s="1"/>
  <c r="BP69" i="57" s="1"/>
  <c r="BW68" i="57" s="1"/>
  <c r="CD67" i="57" s="1"/>
  <c r="CK66" i="57" s="1"/>
  <c r="CR65" i="57" s="1"/>
  <c r="CY64" i="57" s="1"/>
  <c r="DF63" i="57" s="1"/>
  <c r="DM62" i="57" s="1"/>
  <c r="DT61" i="57" s="1"/>
  <c r="EA60" i="57" s="1"/>
  <c r="EH59" i="57" s="1"/>
  <c r="EO58" i="57" s="1"/>
  <c r="EV57" i="57" s="1"/>
  <c r="FC56" i="57" s="1"/>
  <c r="FJ55" i="57" s="1"/>
  <c r="FQ54" i="57" s="1"/>
  <c r="FX53" i="57" s="1"/>
  <c r="GE52" i="57" s="1"/>
  <c r="GL51" i="57" s="1"/>
  <c r="GS50" i="57" s="1"/>
  <c r="AL59" i="57"/>
  <c r="AS58" i="57" s="1"/>
  <c r="AZ57" i="57" s="1"/>
  <c r="BG56" i="57" s="1"/>
  <c r="BN55" i="57" s="1"/>
  <c r="BU54" i="57" s="1"/>
  <c r="CB53" i="57" s="1"/>
  <c r="CI52" i="57" s="1"/>
  <c r="CP51" i="57" s="1"/>
  <c r="CW50" i="57" s="1"/>
  <c r="AL74" i="57"/>
  <c r="AS73" i="57" s="1"/>
  <c r="AZ72" i="57" s="1"/>
  <c r="BG71" i="57" s="1"/>
  <c r="BN70" i="57" s="1"/>
  <c r="BU69" i="57" s="1"/>
  <c r="CB68" i="57" s="1"/>
  <c r="CI67" i="57" s="1"/>
  <c r="CP66" i="57" s="1"/>
  <c r="CW65" i="57" s="1"/>
  <c r="DD64" i="57" s="1"/>
  <c r="DK63" i="57" s="1"/>
  <c r="DR62" i="57" s="1"/>
  <c r="DY61" i="57" s="1"/>
  <c r="EF60" i="57" s="1"/>
  <c r="EM59" i="57" s="1"/>
  <c r="ET58" i="57" s="1"/>
  <c r="FA57" i="57" s="1"/>
  <c r="FH56" i="57" s="1"/>
  <c r="FO55" i="57" s="1"/>
  <c r="FV54" i="57" s="1"/>
  <c r="GC53" i="57" s="1"/>
  <c r="GJ52" i="57" s="1"/>
  <c r="GQ51" i="57" s="1"/>
  <c r="GX50" i="57" s="1"/>
  <c r="AT59" i="57"/>
  <c r="BA58" i="57" s="1"/>
  <c r="BH57" i="57" s="1"/>
  <c r="BO56" i="57" s="1"/>
  <c r="BV55" i="57" s="1"/>
  <c r="CC54" i="57" s="1"/>
  <c r="CJ53" i="57" s="1"/>
  <c r="CQ52" i="57" s="1"/>
  <c r="CX51" i="57" s="1"/>
  <c r="DE50" i="57" s="1"/>
  <c r="AT74" i="57"/>
  <c r="BA73" i="57" s="1"/>
  <c r="BH72" i="57" s="1"/>
  <c r="BO71" i="57" s="1"/>
  <c r="BV70" i="57" s="1"/>
  <c r="CC69" i="57" s="1"/>
  <c r="CJ68" i="57" s="1"/>
  <c r="CQ67" i="57" s="1"/>
  <c r="CX66" i="57" s="1"/>
  <c r="DE65" i="57" s="1"/>
  <c r="DL64" i="57" s="1"/>
  <c r="DS63" i="57" s="1"/>
  <c r="DZ62" i="57" s="1"/>
  <c r="EG61" i="57" s="1"/>
  <c r="EN60" i="57" s="1"/>
  <c r="EU59" i="57" s="1"/>
  <c r="FB58" i="57" s="1"/>
  <c r="FI57" i="57" s="1"/>
  <c r="FP56" i="57" s="1"/>
  <c r="FW55" i="57" s="1"/>
  <c r="GD54" i="57" s="1"/>
  <c r="GK53" i="57" s="1"/>
  <c r="GR52" i="57" s="1"/>
  <c r="GY51" i="57" s="1"/>
  <c r="HF50" i="57" s="1"/>
  <c r="AY59" i="57"/>
  <c r="BF58" i="57" s="1"/>
  <c r="BM57" i="57" s="1"/>
  <c r="BT56" i="57" s="1"/>
  <c r="CA55" i="57" s="1"/>
  <c r="CH54" i="57" s="1"/>
  <c r="CO53" i="57" s="1"/>
  <c r="CV52" i="57" s="1"/>
  <c r="DC51" i="57" s="1"/>
  <c r="DJ50" i="57" s="1"/>
  <c r="AY74" i="57"/>
  <c r="BF73" i="57" s="1"/>
  <c r="BM72" i="57" s="1"/>
  <c r="BT71" i="57" s="1"/>
  <c r="CA70" i="57" s="1"/>
  <c r="CH69" i="57" s="1"/>
  <c r="CO68" i="57" s="1"/>
  <c r="CV67" i="57" s="1"/>
  <c r="DC66" i="57" s="1"/>
  <c r="DJ65" i="57" s="1"/>
  <c r="DQ64" i="57" s="1"/>
  <c r="DX63" i="57" s="1"/>
  <c r="EE62" i="57" s="1"/>
  <c r="EL61" i="57" s="1"/>
  <c r="ES60" i="57" s="1"/>
  <c r="EZ59" i="57" s="1"/>
  <c r="FG58" i="57" s="1"/>
  <c r="FN57" i="57" s="1"/>
  <c r="FU56" i="57" s="1"/>
  <c r="GB55" i="57" s="1"/>
  <c r="GI54" i="57" s="1"/>
  <c r="GP53" i="57" s="1"/>
  <c r="GW52" i="57" s="1"/>
  <c r="HD51" i="57" s="1"/>
  <c r="HK50" i="57" s="1"/>
  <c r="BF59" i="57"/>
  <c r="BM58" i="57" s="1"/>
  <c r="BT57" i="57" s="1"/>
  <c r="CA56" i="57" s="1"/>
  <c r="CH55" i="57" s="1"/>
  <c r="CO54" i="57" s="1"/>
  <c r="CV53" i="57" s="1"/>
  <c r="DC52" i="57" s="1"/>
  <c r="DJ51" i="57" s="1"/>
  <c r="DQ50" i="57" s="1"/>
  <c r="BF74" i="57"/>
  <c r="BM73" i="57" s="1"/>
  <c r="BT72" i="57" s="1"/>
  <c r="CA71" i="57" s="1"/>
  <c r="CH70" i="57" s="1"/>
  <c r="CO69" i="57" s="1"/>
  <c r="CV68" i="57" s="1"/>
  <c r="DC67" i="57" s="1"/>
  <c r="DJ66" i="57" s="1"/>
  <c r="DQ65" i="57" s="1"/>
  <c r="DX64" i="57" s="1"/>
  <c r="EE63" i="57" s="1"/>
  <c r="EL62" i="57" s="1"/>
  <c r="ES61" i="57" s="1"/>
  <c r="EZ60" i="57" s="1"/>
  <c r="FG59" i="57" s="1"/>
  <c r="FN58" i="57" s="1"/>
  <c r="FU57" i="57" s="1"/>
  <c r="GB56" i="57" s="1"/>
  <c r="GI55" i="57" s="1"/>
  <c r="GP54" i="57" s="1"/>
  <c r="GW53" i="57" s="1"/>
  <c r="HD52" i="57" s="1"/>
  <c r="HK51" i="57" s="1"/>
  <c r="BH59" i="57"/>
  <c r="BO58" i="57" s="1"/>
  <c r="BV57" i="57" s="1"/>
  <c r="CC56" i="57" s="1"/>
  <c r="CJ55" i="57" s="1"/>
  <c r="CQ54" i="57" s="1"/>
  <c r="CX53" i="57" s="1"/>
  <c r="DE52" i="57" s="1"/>
  <c r="DL51" i="57" s="1"/>
  <c r="DS50" i="57" s="1"/>
  <c r="BH74" i="57"/>
  <c r="BO73" i="57" s="1"/>
  <c r="BV72" i="57" s="1"/>
  <c r="CC71" i="57" s="1"/>
  <c r="CJ70" i="57" s="1"/>
  <c r="CQ69" i="57" s="1"/>
  <c r="CX68" i="57" s="1"/>
  <c r="DE67" i="57" s="1"/>
  <c r="DL66" i="57" s="1"/>
  <c r="DS65" i="57" s="1"/>
  <c r="DZ64" i="57" s="1"/>
  <c r="EG63" i="57" s="1"/>
  <c r="EN62" i="57" s="1"/>
  <c r="EU61" i="57" s="1"/>
  <c r="FB60" i="57" s="1"/>
  <c r="FI59" i="57" s="1"/>
  <c r="FP58" i="57" s="1"/>
  <c r="FW57" i="57" s="1"/>
  <c r="GD56" i="57" s="1"/>
  <c r="GK55" i="57" s="1"/>
  <c r="GR54" i="57" s="1"/>
  <c r="GY53" i="57" s="1"/>
  <c r="HF52" i="57" s="1"/>
  <c r="HM51" i="57" s="1"/>
  <c r="BM59" i="57"/>
  <c r="BT58" i="57" s="1"/>
  <c r="CA57" i="57" s="1"/>
  <c r="CH56" i="57" s="1"/>
  <c r="CO55" i="57" s="1"/>
  <c r="CV54" i="57" s="1"/>
  <c r="DC53" i="57" s="1"/>
  <c r="DJ52" i="57" s="1"/>
  <c r="DQ51" i="57" s="1"/>
  <c r="DX50" i="57" s="1"/>
  <c r="BM74" i="57"/>
  <c r="BT73" i="57" s="1"/>
  <c r="CA72" i="57" s="1"/>
  <c r="CH71" i="57" s="1"/>
  <c r="CO70" i="57" s="1"/>
  <c r="CV69" i="57" s="1"/>
  <c r="DC68" i="57" s="1"/>
  <c r="DJ67" i="57" s="1"/>
  <c r="DQ66" i="57" s="1"/>
  <c r="DX65" i="57" s="1"/>
  <c r="EE64" i="57" s="1"/>
  <c r="EL63" i="57" s="1"/>
  <c r="ES62" i="57" s="1"/>
  <c r="EZ61" i="57" s="1"/>
  <c r="FG60" i="57" s="1"/>
  <c r="FN59" i="57" s="1"/>
  <c r="FU58" i="57" s="1"/>
  <c r="GB57" i="57" s="1"/>
  <c r="GI56" i="57" s="1"/>
  <c r="GP55" i="57" s="1"/>
  <c r="GW54" i="57" s="1"/>
  <c r="HD53" i="57" s="1"/>
  <c r="HK52" i="57" s="1"/>
  <c r="BV59" i="57"/>
  <c r="CC58" i="57" s="1"/>
  <c r="CJ57" i="57" s="1"/>
  <c r="CQ56" i="57" s="1"/>
  <c r="CX55" i="57" s="1"/>
  <c r="DE54" i="57" s="1"/>
  <c r="DL53" i="57" s="1"/>
  <c r="DS52" i="57" s="1"/>
  <c r="DZ51" i="57" s="1"/>
  <c r="EG50" i="57" s="1"/>
  <c r="BV74" i="57"/>
  <c r="CC73" i="57" s="1"/>
  <c r="CJ72" i="57" s="1"/>
  <c r="CQ71" i="57" s="1"/>
  <c r="CX70" i="57" s="1"/>
  <c r="DE69" i="57" s="1"/>
  <c r="DL68" i="57" s="1"/>
  <c r="DS67" i="57" s="1"/>
  <c r="DZ66" i="57" s="1"/>
  <c r="EG65" i="57" s="1"/>
  <c r="EN64" i="57" s="1"/>
  <c r="EU63" i="57" s="1"/>
  <c r="FB62" i="57" s="1"/>
  <c r="FI61" i="57" s="1"/>
  <c r="FP60" i="57" s="1"/>
  <c r="FW59" i="57" s="1"/>
  <c r="GD58" i="57" s="1"/>
  <c r="GK57" i="57" s="1"/>
  <c r="GR56" i="57" s="1"/>
  <c r="GY55" i="57" s="1"/>
  <c r="HF54" i="57" s="1"/>
  <c r="HM53" i="57" s="1"/>
  <c r="BW59" i="57"/>
  <c r="CD58" i="57" s="1"/>
  <c r="CK57" i="57" s="1"/>
  <c r="CR56" i="57" s="1"/>
  <c r="CY55" i="57" s="1"/>
  <c r="DF54" i="57" s="1"/>
  <c r="DM53" i="57" s="1"/>
  <c r="DT52" i="57" s="1"/>
  <c r="EA51" i="57" s="1"/>
  <c r="EH50" i="57" s="1"/>
  <c r="BW74" i="57"/>
  <c r="CD73" i="57" s="1"/>
  <c r="CK72" i="57" s="1"/>
  <c r="CR71" i="57" s="1"/>
  <c r="CY70" i="57" s="1"/>
  <c r="DF69" i="57" s="1"/>
  <c r="DM68" i="57" s="1"/>
  <c r="DT67" i="57" s="1"/>
  <c r="EA66" i="57" s="1"/>
  <c r="EH65" i="57" s="1"/>
  <c r="EO64" i="57" s="1"/>
  <c r="EV63" i="57" s="1"/>
  <c r="FC62" i="57" s="1"/>
  <c r="FJ61" i="57" s="1"/>
  <c r="FQ60" i="57" s="1"/>
  <c r="FX59" i="57" s="1"/>
  <c r="GE58" i="57" s="1"/>
  <c r="GL57" i="57" s="1"/>
  <c r="GS56" i="57" s="1"/>
  <c r="GZ55" i="57" s="1"/>
  <c r="HG54" i="57" s="1"/>
  <c r="HN53" i="57" s="1"/>
  <c r="CA59" i="57"/>
  <c r="CH58" i="57" s="1"/>
  <c r="CO57" i="57" s="1"/>
  <c r="CV56" i="57" s="1"/>
  <c r="DC55" i="57" s="1"/>
  <c r="DJ54" i="57" s="1"/>
  <c r="DQ53" i="57" s="1"/>
  <c r="DX52" i="57" s="1"/>
  <c r="EE51" i="57" s="1"/>
  <c r="EL50" i="57" s="1"/>
  <c r="CA74" i="57"/>
  <c r="CH73" i="57" s="1"/>
  <c r="CO72" i="57" s="1"/>
  <c r="CV71" i="57" s="1"/>
  <c r="DC70" i="57" s="1"/>
  <c r="DJ69" i="57" s="1"/>
  <c r="DQ68" i="57" s="1"/>
  <c r="DX67" i="57" s="1"/>
  <c r="EE66" i="57" s="1"/>
  <c r="EL65" i="57" s="1"/>
  <c r="ES64" i="57" s="1"/>
  <c r="EZ63" i="57" s="1"/>
  <c r="FG62" i="57" s="1"/>
  <c r="FN61" i="57" s="1"/>
  <c r="FU60" i="57" s="1"/>
  <c r="GB59" i="57" s="1"/>
  <c r="GI58" i="57" s="1"/>
  <c r="GP57" i="57" s="1"/>
  <c r="GW56" i="57" s="1"/>
  <c r="HD55" i="57" s="1"/>
  <c r="HK54" i="57" s="1"/>
  <c r="CI59" i="57"/>
  <c r="CP58" i="57" s="1"/>
  <c r="CW57" i="57" s="1"/>
  <c r="DD56" i="57" s="1"/>
  <c r="DK55" i="57" s="1"/>
  <c r="DR54" i="57" s="1"/>
  <c r="DY53" i="57" s="1"/>
  <c r="EF52" i="57" s="1"/>
  <c r="EM51" i="57" s="1"/>
  <c r="ET50" i="57" s="1"/>
  <c r="CI74" i="57"/>
  <c r="CP73" i="57" s="1"/>
  <c r="CW72" i="57" s="1"/>
  <c r="DD71" i="57" s="1"/>
  <c r="DK70" i="57" s="1"/>
  <c r="DR69" i="57" s="1"/>
  <c r="DY68" i="57" s="1"/>
  <c r="EF67" i="57" s="1"/>
  <c r="EM66" i="57" s="1"/>
  <c r="ET65" i="57" s="1"/>
  <c r="FA64" i="57" s="1"/>
  <c r="FH63" i="57" s="1"/>
  <c r="FO62" i="57" s="1"/>
  <c r="FV61" i="57" s="1"/>
  <c r="GC60" i="57" s="1"/>
  <c r="GJ59" i="57" s="1"/>
  <c r="GQ58" i="57" s="1"/>
  <c r="GX57" i="57" s="1"/>
  <c r="HE56" i="57" s="1"/>
  <c r="HL55" i="57" s="1"/>
  <c r="CS59" i="57"/>
  <c r="CZ58" i="57" s="1"/>
  <c r="DG57" i="57" s="1"/>
  <c r="DN56" i="57" s="1"/>
  <c r="DU55" i="57" s="1"/>
  <c r="EB54" i="57" s="1"/>
  <c r="EI53" i="57" s="1"/>
  <c r="EP52" i="57" s="1"/>
  <c r="EW51" i="57" s="1"/>
  <c r="FD50" i="57" s="1"/>
  <c r="FK49" i="57" s="1"/>
  <c r="FR48" i="57" s="1"/>
  <c r="FY47" i="57" s="1"/>
  <c r="GF46" i="57" s="1"/>
  <c r="GM45" i="57" s="1"/>
  <c r="GT74" i="57" s="1"/>
  <c r="HA73" i="57" s="1"/>
  <c r="HH72" i="57" s="1"/>
  <c r="HO71" i="57" s="1"/>
  <c r="CS74" i="57"/>
  <c r="CZ73" i="57" s="1"/>
  <c r="DG72" i="57" s="1"/>
  <c r="DN71" i="57" s="1"/>
  <c r="DU70" i="57" s="1"/>
  <c r="EB69" i="57" s="1"/>
  <c r="EI68" i="57" s="1"/>
  <c r="EP67" i="57" s="1"/>
  <c r="EW66" i="57" s="1"/>
  <c r="FD65" i="57" s="1"/>
  <c r="FK64" i="57" s="1"/>
  <c r="FR63" i="57" s="1"/>
  <c r="FY62" i="57" s="1"/>
  <c r="GF61" i="57" s="1"/>
  <c r="GM60" i="57" s="1"/>
  <c r="GT59" i="57" s="1"/>
  <c r="HA58" i="57" s="1"/>
  <c r="HH57" i="57" s="1"/>
  <c r="HO56" i="57" s="1"/>
  <c r="CV59" i="57"/>
  <c r="DC58" i="57" s="1"/>
  <c r="DJ57" i="57" s="1"/>
  <c r="DQ56" i="57" s="1"/>
  <c r="DX55" i="57" s="1"/>
  <c r="EE54" i="57" s="1"/>
  <c r="EL53" i="57" s="1"/>
  <c r="ES52" i="57" s="1"/>
  <c r="EZ51" i="57" s="1"/>
  <c r="FG50" i="57" s="1"/>
  <c r="CV74" i="57"/>
  <c r="DC73" i="57" s="1"/>
  <c r="DJ72" i="57" s="1"/>
  <c r="DQ71" i="57" s="1"/>
  <c r="DX70" i="57" s="1"/>
  <c r="EE69" i="57" s="1"/>
  <c r="EL68" i="57" s="1"/>
  <c r="ES67" i="57" s="1"/>
  <c r="EZ66" i="57" s="1"/>
  <c r="FG65" i="57" s="1"/>
  <c r="FN64" i="57" s="1"/>
  <c r="FU63" i="57" s="1"/>
  <c r="GB62" i="57" s="1"/>
  <c r="GI61" i="57" s="1"/>
  <c r="GP60" i="57" s="1"/>
  <c r="GW59" i="57" s="1"/>
  <c r="HD58" i="57" s="1"/>
  <c r="HK57" i="57" s="1"/>
  <c r="DB59" i="57"/>
  <c r="DI58" i="57" s="1"/>
  <c r="DP57" i="57" s="1"/>
  <c r="DW56" i="57" s="1"/>
  <c r="ED55" i="57" s="1"/>
  <c r="EK54" i="57" s="1"/>
  <c r="ER53" i="57" s="1"/>
  <c r="EY52" i="57" s="1"/>
  <c r="FF51" i="57" s="1"/>
  <c r="FM50" i="57" s="1"/>
  <c r="DB74" i="57"/>
  <c r="DI73" i="57" s="1"/>
  <c r="DP72" i="57" s="1"/>
  <c r="DW71" i="57" s="1"/>
  <c r="ED70" i="57" s="1"/>
  <c r="EK69" i="57" s="1"/>
  <c r="ER68" i="57" s="1"/>
  <c r="EY67" i="57" s="1"/>
  <c r="FF66" i="57" s="1"/>
  <c r="FM65" i="57" s="1"/>
  <c r="FT64" i="57" s="1"/>
  <c r="GA63" i="57" s="1"/>
  <c r="GH62" i="57" s="1"/>
  <c r="GO61" i="57" s="1"/>
  <c r="GV60" i="57" s="1"/>
  <c r="HC59" i="57" s="1"/>
  <c r="HJ58" i="57" s="1"/>
  <c r="DD59" i="57"/>
  <c r="DK58" i="57" s="1"/>
  <c r="DR57" i="57" s="1"/>
  <c r="DY56" i="57" s="1"/>
  <c r="EF55" i="57" s="1"/>
  <c r="EM54" i="57" s="1"/>
  <c r="ET53" i="57" s="1"/>
  <c r="FA52" i="57" s="1"/>
  <c r="FH51" i="57" s="1"/>
  <c r="FO50" i="57" s="1"/>
  <c r="DD74" i="57"/>
  <c r="DK73" i="57" s="1"/>
  <c r="DR72" i="57" s="1"/>
  <c r="DY71" i="57" s="1"/>
  <c r="EF70" i="57" s="1"/>
  <c r="EM69" i="57" s="1"/>
  <c r="ET68" i="57" s="1"/>
  <c r="FA67" i="57" s="1"/>
  <c r="FH66" i="57" s="1"/>
  <c r="FO65" i="57" s="1"/>
  <c r="FV64" i="57" s="1"/>
  <c r="GC63" i="57" s="1"/>
  <c r="GJ62" i="57" s="1"/>
  <c r="GQ61" i="57" s="1"/>
  <c r="GX60" i="57" s="1"/>
  <c r="HE59" i="57" s="1"/>
  <c r="HL58" i="57" s="1"/>
  <c r="DM59" i="57"/>
  <c r="DT58" i="57" s="1"/>
  <c r="EA57" i="57" s="1"/>
  <c r="EH56" i="57" s="1"/>
  <c r="EO55" i="57" s="1"/>
  <c r="EV54" i="57" s="1"/>
  <c r="FC53" i="57" s="1"/>
  <c r="FJ52" i="57" s="1"/>
  <c r="FQ51" i="57" s="1"/>
  <c r="FX50" i="57" s="1"/>
  <c r="DM74" i="57"/>
  <c r="DT73" i="57" s="1"/>
  <c r="EA72" i="57" s="1"/>
  <c r="EH71" i="57" s="1"/>
  <c r="EO70" i="57" s="1"/>
  <c r="EV69" i="57" s="1"/>
  <c r="FC68" i="57" s="1"/>
  <c r="FJ67" i="57" s="1"/>
  <c r="FQ66" i="57" s="1"/>
  <c r="FX65" i="57" s="1"/>
  <c r="GE64" i="57" s="1"/>
  <c r="GL63" i="57" s="1"/>
  <c r="GS62" i="57" s="1"/>
  <c r="GZ61" i="57" s="1"/>
  <c r="HG60" i="57" s="1"/>
  <c r="HN59" i="57" s="1"/>
  <c r="AH59" i="57"/>
  <c r="AO58" i="57" s="1"/>
  <c r="AV57" i="57" s="1"/>
  <c r="BC56" i="57" s="1"/>
  <c r="BJ55" i="57" s="1"/>
  <c r="BQ54" i="57" s="1"/>
  <c r="BX53" i="57" s="1"/>
  <c r="CE52" i="57" s="1"/>
  <c r="CL51" i="57" s="1"/>
  <c r="CS50" i="57" s="1"/>
  <c r="CZ49" i="57" s="1"/>
  <c r="DG48" i="57" s="1"/>
  <c r="DN47" i="57" s="1"/>
  <c r="DU46" i="57" s="1"/>
  <c r="EB45" i="57" s="1"/>
  <c r="EI74" i="57" s="1"/>
  <c r="EP73" i="57" s="1"/>
  <c r="EW72" i="57" s="1"/>
  <c r="FD71" i="57" s="1"/>
  <c r="FK70" i="57" s="1"/>
  <c r="FR69" i="57" s="1"/>
  <c r="FY68" i="57" s="1"/>
  <c r="GF67" i="57" s="1"/>
  <c r="GM66" i="57" s="1"/>
  <c r="GT65" i="57" s="1"/>
  <c r="HA64" i="57" s="1"/>
  <c r="HH63" i="57" s="1"/>
  <c r="HO62" i="57" s="1"/>
  <c r="AH74" i="57"/>
  <c r="AO73" i="57" s="1"/>
  <c r="AV72" i="57" s="1"/>
  <c r="BC71" i="57" s="1"/>
  <c r="BJ70" i="57" s="1"/>
  <c r="BQ69" i="57" s="1"/>
  <c r="BX68" i="57" s="1"/>
  <c r="CE67" i="57" s="1"/>
  <c r="CL66" i="57" s="1"/>
  <c r="CS65" i="57" s="1"/>
  <c r="CZ64" i="57" s="1"/>
  <c r="DG63" i="57" s="1"/>
  <c r="DN62" i="57" s="1"/>
  <c r="DU61" i="57" s="1"/>
  <c r="EB60" i="57" s="1"/>
  <c r="EI59" i="57" s="1"/>
  <c r="EP58" i="57" s="1"/>
  <c r="EW57" i="57" s="1"/>
  <c r="FD56" i="57" s="1"/>
  <c r="FK55" i="57" s="1"/>
  <c r="FR54" i="57" s="1"/>
  <c r="FY53" i="57" s="1"/>
  <c r="GF52" i="57" s="1"/>
  <c r="GM51" i="57" s="1"/>
  <c r="GT50" i="57" s="1"/>
  <c r="AM59" i="57"/>
  <c r="AT58" i="57" s="1"/>
  <c r="BA57" i="57" s="1"/>
  <c r="BH56" i="57" s="1"/>
  <c r="BO55" i="57" s="1"/>
  <c r="BV54" i="57" s="1"/>
  <c r="CC53" i="57" s="1"/>
  <c r="CJ52" i="57" s="1"/>
  <c r="CQ51" i="57" s="1"/>
  <c r="CX50" i="57" s="1"/>
  <c r="AM74" i="57"/>
  <c r="AT73" i="57" s="1"/>
  <c r="BA72" i="57" s="1"/>
  <c r="BH71" i="57" s="1"/>
  <c r="BO70" i="57" s="1"/>
  <c r="BV69" i="57" s="1"/>
  <c r="CC68" i="57" s="1"/>
  <c r="CJ67" i="57" s="1"/>
  <c r="CQ66" i="57" s="1"/>
  <c r="CX65" i="57" s="1"/>
  <c r="DE64" i="57" s="1"/>
  <c r="DL63" i="57" s="1"/>
  <c r="DS62" i="57" s="1"/>
  <c r="DZ61" i="57" s="1"/>
  <c r="EG60" i="57" s="1"/>
  <c r="EN59" i="57" s="1"/>
  <c r="EU58" i="57" s="1"/>
  <c r="FB57" i="57" s="1"/>
  <c r="FI56" i="57" s="1"/>
  <c r="FP55" i="57" s="1"/>
  <c r="FW54" i="57" s="1"/>
  <c r="GD53" i="57" s="1"/>
  <c r="GK52" i="57" s="1"/>
  <c r="GR51" i="57" s="1"/>
  <c r="GY50" i="57" s="1"/>
  <c r="AU59" i="57"/>
  <c r="BB58" i="57" s="1"/>
  <c r="BI57" i="57" s="1"/>
  <c r="BP56" i="57" s="1"/>
  <c r="BW55" i="57" s="1"/>
  <c r="CD54" i="57" s="1"/>
  <c r="CK53" i="57" s="1"/>
  <c r="CR52" i="57" s="1"/>
  <c r="CY51" i="57" s="1"/>
  <c r="DF50" i="57" s="1"/>
  <c r="DM49" i="57" s="1"/>
  <c r="DT48" i="57" s="1"/>
  <c r="EA47" i="57" s="1"/>
  <c r="EH46" i="57" s="1"/>
  <c r="EO45" i="57" s="1"/>
  <c r="EV74" i="57" s="1"/>
  <c r="FC73" i="57" s="1"/>
  <c r="FJ72" i="57" s="1"/>
  <c r="FQ71" i="57" s="1"/>
  <c r="FX70" i="57" s="1"/>
  <c r="GE69" i="57" s="1"/>
  <c r="GL68" i="57" s="1"/>
  <c r="GS67" i="57" s="1"/>
  <c r="GZ66" i="57" s="1"/>
  <c r="HG65" i="57" s="1"/>
  <c r="HN64" i="57" s="1"/>
  <c r="AU74" i="57"/>
  <c r="BB73" i="57" s="1"/>
  <c r="BI72" i="57" s="1"/>
  <c r="BP71" i="57" s="1"/>
  <c r="BW70" i="57" s="1"/>
  <c r="CD69" i="57" s="1"/>
  <c r="CK68" i="57" s="1"/>
  <c r="CR67" i="57" s="1"/>
  <c r="CY66" i="57" s="1"/>
  <c r="DF65" i="57" s="1"/>
  <c r="DM64" i="57" s="1"/>
  <c r="DT63" i="57" s="1"/>
  <c r="EA62" i="57" s="1"/>
  <c r="EH61" i="57" s="1"/>
  <c r="EO60" i="57" s="1"/>
  <c r="EV59" i="57" s="1"/>
  <c r="FC58" i="57" s="1"/>
  <c r="FJ57" i="57" s="1"/>
  <c r="FQ56" i="57" s="1"/>
  <c r="FX55" i="57" s="1"/>
  <c r="GE54" i="57" s="1"/>
  <c r="GL53" i="57" s="1"/>
  <c r="GS52" i="57" s="1"/>
  <c r="GZ51" i="57" s="1"/>
  <c r="HG50" i="57" s="1"/>
  <c r="AZ59" i="57"/>
  <c r="BG58" i="57" s="1"/>
  <c r="BN57" i="57" s="1"/>
  <c r="BU56" i="57" s="1"/>
  <c r="CB55" i="57" s="1"/>
  <c r="CI54" i="57" s="1"/>
  <c r="CP53" i="57" s="1"/>
  <c r="CW52" i="57" s="1"/>
  <c r="DD51" i="57" s="1"/>
  <c r="DK50" i="57" s="1"/>
  <c r="DR49" i="57" s="1"/>
  <c r="DY48" i="57" s="1"/>
  <c r="EF47" i="57" s="1"/>
  <c r="EM46" i="57" s="1"/>
  <c r="ET45" i="57" s="1"/>
  <c r="FA74" i="57" s="1"/>
  <c r="FH73" i="57" s="1"/>
  <c r="FO72" i="57" s="1"/>
  <c r="FV71" i="57" s="1"/>
  <c r="GC70" i="57" s="1"/>
  <c r="GJ69" i="57" s="1"/>
  <c r="GQ68" i="57" s="1"/>
  <c r="GX67" i="57" s="1"/>
  <c r="HE66" i="57" s="1"/>
  <c r="HL65" i="57" s="1"/>
  <c r="AZ74" i="57"/>
  <c r="BG73" i="57" s="1"/>
  <c r="BN72" i="57" s="1"/>
  <c r="BU71" i="57" s="1"/>
  <c r="CB70" i="57" s="1"/>
  <c r="CI69" i="57" s="1"/>
  <c r="CP68" i="57" s="1"/>
  <c r="CW67" i="57" s="1"/>
  <c r="DD66" i="57" s="1"/>
  <c r="DK65" i="57" s="1"/>
  <c r="DR64" i="57" s="1"/>
  <c r="DY63" i="57" s="1"/>
  <c r="EF62" i="57" s="1"/>
  <c r="EM61" i="57" s="1"/>
  <c r="ET60" i="57" s="1"/>
  <c r="FA59" i="57" s="1"/>
  <c r="FH58" i="57" s="1"/>
  <c r="FO57" i="57" s="1"/>
  <c r="FV56" i="57" s="1"/>
  <c r="GC55" i="57" s="1"/>
  <c r="GJ54" i="57" s="1"/>
  <c r="GQ53" i="57" s="1"/>
  <c r="GX52" i="57" s="1"/>
  <c r="HE51" i="57" s="1"/>
  <c r="HL50" i="57" s="1"/>
  <c r="BI59" i="57"/>
  <c r="BP58" i="57" s="1"/>
  <c r="BW57" i="57" s="1"/>
  <c r="CD56" i="57" s="1"/>
  <c r="CK55" i="57" s="1"/>
  <c r="CR54" i="57" s="1"/>
  <c r="CY53" i="57" s="1"/>
  <c r="DF52" i="57" s="1"/>
  <c r="DM51" i="57" s="1"/>
  <c r="DT50" i="57" s="1"/>
  <c r="EA49" i="57" s="1"/>
  <c r="EH48" i="57" s="1"/>
  <c r="EO47" i="57" s="1"/>
  <c r="EV46" i="57" s="1"/>
  <c r="FC45" i="57" s="1"/>
  <c r="FJ74" i="57" s="1"/>
  <c r="FQ73" i="57" s="1"/>
  <c r="FX72" i="57" s="1"/>
  <c r="GE71" i="57" s="1"/>
  <c r="GL70" i="57" s="1"/>
  <c r="GS69" i="57" s="1"/>
  <c r="GZ68" i="57" s="1"/>
  <c r="HG67" i="57" s="1"/>
  <c r="HN66" i="57" s="1"/>
  <c r="BI74" i="57"/>
  <c r="BP73" i="57" s="1"/>
  <c r="BW72" i="57" s="1"/>
  <c r="CD71" i="57" s="1"/>
  <c r="CK70" i="57" s="1"/>
  <c r="CR69" i="57" s="1"/>
  <c r="CY68" i="57" s="1"/>
  <c r="DF67" i="57" s="1"/>
  <c r="DM66" i="57" s="1"/>
  <c r="DT65" i="57" s="1"/>
  <c r="EA64" i="57" s="1"/>
  <c r="EH63" i="57" s="1"/>
  <c r="EO62" i="57" s="1"/>
  <c r="EV61" i="57" s="1"/>
  <c r="FC60" i="57" s="1"/>
  <c r="FJ59" i="57" s="1"/>
  <c r="FQ58" i="57" s="1"/>
  <c r="FX57" i="57" s="1"/>
  <c r="GE56" i="57" s="1"/>
  <c r="GL55" i="57" s="1"/>
  <c r="GS54" i="57" s="1"/>
  <c r="GZ53" i="57" s="1"/>
  <c r="HG52" i="57" s="1"/>
  <c r="HN51" i="57" s="1"/>
  <c r="BN59" i="57"/>
  <c r="BU58" i="57" s="1"/>
  <c r="CB57" i="57" s="1"/>
  <c r="CI56" i="57" s="1"/>
  <c r="CP55" i="57" s="1"/>
  <c r="CW54" i="57" s="1"/>
  <c r="DD53" i="57" s="1"/>
  <c r="DK52" i="57" s="1"/>
  <c r="DR51" i="57" s="1"/>
  <c r="DY50" i="57" s="1"/>
  <c r="BN74" i="57"/>
  <c r="BU73" i="57" s="1"/>
  <c r="CB72" i="57" s="1"/>
  <c r="CI71" i="57" s="1"/>
  <c r="CP70" i="57" s="1"/>
  <c r="CW69" i="57" s="1"/>
  <c r="DD68" i="57" s="1"/>
  <c r="DK67" i="57" s="1"/>
  <c r="DR66" i="57" s="1"/>
  <c r="DY65" i="57" s="1"/>
  <c r="EF64" i="57" s="1"/>
  <c r="EM63" i="57" s="1"/>
  <c r="ET62" i="57" s="1"/>
  <c r="FA61" i="57" s="1"/>
  <c r="FH60" i="57" s="1"/>
  <c r="FO59" i="57" s="1"/>
  <c r="FV58" i="57" s="1"/>
  <c r="GC57" i="57" s="1"/>
  <c r="GJ56" i="57" s="1"/>
  <c r="GQ55" i="57" s="1"/>
  <c r="GX54" i="57" s="1"/>
  <c r="HE53" i="57" s="1"/>
  <c r="HL52" i="57" s="1"/>
  <c r="BX59" i="57"/>
  <c r="CE58" i="57" s="1"/>
  <c r="CL57" i="57" s="1"/>
  <c r="CS56" i="57" s="1"/>
  <c r="CZ55" i="57" s="1"/>
  <c r="DG54" i="57" s="1"/>
  <c r="DN53" i="57" s="1"/>
  <c r="DU52" i="57" s="1"/>
  <c r="EB51" i="57" s="1"/>
  <c r="EI50" i="57" s="1"/>
  <c r="EP49" i="57" s="1"/>
  <c r="EW48" i="57" s="1"/>
  <c r="FD47" i="57" s="1"/>
  <c r="FK46" i="57" s="1"/>
  <c r="FR45" i="57" s="1"/>
  <c r="FY74" i="57" s="1"/>
  <c r="GF73" i="57" s="1"/>
  <c r="GM72" i="57" s="1"/>
  <c r="GT71" i="57" s="1"/>
  <c r="HA70" i="57" s="1"/>
  <c r="HH69" i="57" s="1"/>
  <c r="HO68" i="57" s="1"/>
  <c r="BX74" i="57"/>
  <c r="CE73" i="57" s="1"/>
  <c r="CL72" i="57" s="1"/>
  <c r="CS71" i="57" s="1"/>
  <c r="CZ70" i="57" s="1"/>
  <c r="DG69" i="57" s="1"/>
  <c r="DN68" i="57" s="1"/>
  <c r="DU67" i="57" s="1"/>
  <c r="EB66" i="57" s="1"/>
  <c r="EI65" i="57" s="1"/>
  <c r="EP64" i="57" s="1"/>
  <c r="EW63" i="57" s="1"/>
  <c r="FD62" i="57" s="1"/>
  <c r="FK61" i="57" s="1"/>
  <c r="FR60" i="57" s="1"/>
  <c r="FY59" i="57" s="1"/>
  <c r="GF58" i="57" s="1"/>
  <c r="GM57" i="57" s="1"/>
  <c r="GT56" i="57" s="1"/>
  <c r="HA55" i="57" s="1"/>
  <c r="HH54" i="57" s="1"/>
  <c r="HO53" i="57" s="1"/>
  <c r="CB59" i="57"/>
  <c r="CI58" i="57" s="1"/>
  <c r="CP57" i="57" s="1"/>
  <c r="CW56" i="57" s="1"/>
  <c r="DD55" i="57" s="1"/>
  <c r="DK54" i="57" s="1"/>
  <c r="DR53" i="57" s="1"/>
  <c r="DY52" i="57" s="1"/>
  <c r="EF51" i="57" s="1"/>
  <c r="EM50" i="57" s="1"/>
  <c r="CB74" i="57"/>
  <c r="CI73" i="57" s="1"/>
  <c r="CP72" i="57" s="1"/>
  <c r="CW71" i="57" s="1"/>
  <c r="DD70" i="57" s="1"/>
  <c r="DK69" i="57" s="1"/>
  <c r="DR68" i="57" s="1"/>
  <c r="DY67" i="57" s="1"/>
  <c r="EF66" i="57" s="1"/>
  <c r="EM65" i="57" s="1"/>
  <c r="ET64" i="57" s="1"/>
  <c r="FA63" i="57" s="1"/>
  <c r="FH62" i="57" s="1"/>
  <c r="FO61" i="57" s="1"/>
  <c r="FV60" i="57" s="1"/>
  <c r="GC59" i="57" s="1"/>
  <c r="GJ58" i="57" s="1"/>
  <c r="GQ57" i="57" s="1"/>
  <c r="GX56" i="57" s="1"/>
  <c r="HE55" i="57" s="1"/>
  <c r="HL54" i="57" s="1"/>
  <c r="CJ59" i="57"/>
  <c r="CQ58" i="57" s="1"/>
  <c r="CX57" i="57" s="1"/>
  <c r="DE56" i="57" s="1"/>
  <c r="DL55" i="57" s="1"/>
  <c r="DS54" i="57" s="1"/>
  <c r="DZ53" i="57" s="1"/>
  <c r="EG52" i="57" s="1"/>
  <c r="EN51" i="57" s="1"/>
  <c r="EU50" i="57" s="1"/>
  <c r="CJ74" i="57"/>
  <c r="CQ73" i="57" s="1"/>
  <c r="CX72" i="57" s="1"/>
  <c r="DE71" i="57" s="1"/>
  <c r="DL70" i="57" s="1"/>
  <c r="DS69" i="57" s="1"/>
  <c r="DZ68" i="57" s="1"/>
  <c r="EG67" i="57" s="1"/>
  <c r="EN66" i="57" s="1"/>
  <c r="EU65" i="57" s="1"/>
  <c r="FB64" i="57" s="1"/>
  <c r="FI63" i="57" s="1"/>
  <c r="FP62" i="57" s="1"/>
  <c r="FW61" i="57" s="1"/>
  <c r="GD60" i="57" s="1"/>
  <c r="GK59" i="57" s="1"/>
  <c r="GR58" i="57" s="1"/>
  <c r="GY57" i="57" s="1"/>
  <c r="HF56" i="57" s="1"/>
  <c r="HM55" i="57" s="1"/>
  <c r="CN59" i="57"/>
  <c r="CU58" i="57" s="1"/>
  <c r="DB57" i="57" s="1"/>
  <c r="DI56" i="57" s="1"/>
  <c r="DP55" i="57" s="1"/>
  <c r="DW54" i="57" s="1"/>
  <c r="ED53" i="57" s="1"/>
  <c r="EK52" i="57" s="1"/>
  <c r="ER51" i="57" s="1"/>
  <c r="EY50" i="57" s="1"/>
  <c r="CN74" i="57"/>
  <c r="CU73" i="57" s="1"/>
  <c r="DB72" i="57" s="1"/>
  <c r="DI71" i="57" s="1"/>
  <c r="DP70" i="57" s="1"/>
  <c r="DW69" i="57" s="1"/>
  <c r="ED68" i="57" s="1"/>
  <c r="EK67" i="57" s="1"/>
  <c r="ER66" i="57" s="1"/>
  <c r="EY65" i="57" s="1"/>
  <c r="FF64" i="57" s="1"/>
  <c r="FM63" i="57" s="1"/>
  <c r="FT62" i="57" s="1"/>
  <c r="GA61" i="57" s="1"/>
  <c r="GH60" i="57" s="1"/>
  <c r="GO59" i="57" s="1"/>
  <c r="GV58" i="57" s="1"/>
  <c r="HC57" i="57" s="1"/>
  <c r="HJ56" i="57" s="1"/>
  <c r="DH59" i="57"/>
  <c r="DO58" i="57" s="1"/>
  <c r="DV57" i="57" s="1"/>
  <c r="EC56" i="57" s="1"/>
  <c r="EJ55" i="57" s="1"/>
  <c r="EQ54" i="57" s="1"/>
  <c r="EX53" i="57" s="1"/>
  <c r="FE52" i="57" s="1"/>
  <c r="FL51" i="57" s="1"/>
  <c r="FS50" i="57" s="1"/>
  <c r="DH74" i="57"/>
  <c r="DO73" i="57" s="1"/>
  <c r="DV72" i="57" s="1"/>
  <c r="EC71" i="57" s="1"/>
  <c r="EJ70" i="57" s="1"/>
  <c r="EQ69" i="57" s="1"/>
  <c r="EX68" i="57" s="1"/>
  <c r="FE67" i="57" s="1"/>
  <c r="FL66" i="57" s="1"/>
  <c r="FS65" i="57" s="1"/>
  <c r="FZ64" i="57" s="1"/>
  <c r="GG63" i="57" s="1"/>
  <c r="GN62" i="57" s="1"/>
  <c r="GU61" i="57" s="1"/>
  <c r="HB60" i="57" s="1"/>
  <c r="HI59" i="57" s="1"/>
  <c r="HP58" i="57" s="1"/>
  <c r="DE59" i="57"/>
  <c r="DL58" i="57" s="1"/>
  <c r="DS57" i="57" s="1"/>
  <c r="DZ56" i="57" s="1"/>
  <c r="EG55" i="57" s="1"/>
  <c r="EN54" i="57" s="1"/>
  <c r="EU53" i="57" s="1"/>
  <c r="FB52" i="57" s="1"/>
  <c r="FI51" i="57" s="1"/>
  <c r="FP50" i="57" s="1"/>
  <c r="DE74" i="57"/>
  <c r="DL73" i="57" s="1"/>
  <c r="DS72" i="57" s="1"/>
  <c r="DZ71" i="57" s="1"/>
  <c r="EG70" i="57" s="1"/>
  <c r="EN69" i="57" s="1"/>
  <c r="EU68" i="57" s="1"/>
  <c r="FB67" i="57" s="1"/>
  <c r="FI66" i="57" s="1"/>
  <c r="FP65" i="57" s="1"/>
  <c r="FW64" i="57" s="1"/>
  <c r="GD63" i="57" s="1"/>
  <c r="GK62" i="57" s="1"/>
  <c r="GR61" i="57" s="1"/>
  <c r="GY60" i="57" s="1"/>
  <c r="HF59" i="57" s="1"/>
  <c r="HM58" i="57" s="1"/>
  <c r="DN59" i="57"/>
  <c r="DU58" i="57" s="1"/>
  <c r="EB57" i="57" s="1"/>
  <c r="EI56" i="57" s="1"/>
  <c r="EP55" i="57" s="1"/>
  <c r="EW54" i="57" s="1"/>
  <c r="FD53" i="57" s="1"/>
  <c r="FK52" i="57" s="1"/>
  <c r="FR51" i="57" s="1"/>
  <c r="FY50" i="57" s="1"/>
  <c r="GF49" i="57" s="1"/>
  <c r="GM48" i="57" s="1"/>
  <c r="GT47" i="57" s="1"/>
  <c r="HA46" i="57" s="1"/>
  <c r="HH45" i="57" s="1"/>
  <c r="HO74" i="57" s="1"/>
  <c r="DN74" i="57"/>
  <c r="DU73" i="57" s="1"/>
  <c r="EB72" i="57" s="1"/>
  <c r="EI71" i="57" s="1"/>
  <c r="EP70" i="57" s="1"/>
  <c r="EW69" i="57" s="1"/>
  <c r="FD68" i="57" s="1"/>
  <c r="FK67" i="57" s="1"/>
  <c r="FR66" i="57" s="1"/>
  <c r="FY65" i="57" s="1"/>
  <c r="GF64" i="57" s="1"/>
  <c r="GM63" i="57" s="1"/>
  <c r="GT62" i="57" s="1"/>
  <c r="HA61" i="57" s="1"/>
  <c r="HH60" i="57" s="1"/>
  <c r="HO59" i="57" s="1"/>
  <c r="AI59" i="57"/>
  <c r="AP58" i="57" s="1"/>
  <c r="AW57" i="57" s="1"/>
  <c r="BD56" i="57" s="1"/>
  <c r="BK55" i="57" s="1"/>
  <c r="BR54" i="57" s="1"/>
  <c r="BY53" i="57" s="1"/>
  <c r="CF52" i="57" s="1"/>
  <c r="CM51" i="57" s="1"/>
  <c r="CT50" i="57" s="1"/>
  <c r="AI74" i="57"/>
  <c r="AP73" i="57" s="1"/>
  <c r="AW72" i="57" s="1"/>
  <c r="BD71" i="57" s="1"/>
  <c r="BK70" i="57" s="1"/>
  <c r="BR69" i="57" s="1"/>
  <c r="BY68" i="57" s="1"/>
  <c r="CF67" i="57" s="1"/>
  <c r="CM66" i="57" s="1"/>
  <c r="CT65" i="57" s="1"/>
  <c r="DA64" i="57" s="1"/>
  <c r="DH63" i="57" s="1"/>
  <c r="DO62" i="57" s="1"/>
  <c r="DV61" i="57" s="1"/>
  <c r="EC60" i="57" s="1"/>
  <c r="EJ59" i="57" s="1"/>
  <c r="EQ58" i="57" s="1"/>
  <c r="EX57" i="57" s="1"/>
  <c r="FE56" i="57" s="1"/>
  <c r="FL55" i="57" s="1"/>
  <c r="FS54" i="57" s="1"/>
  <c r="FZ53" i="57" s="1"/>
  <c r="GG52" i="57" s="1"/>
  <c r="GN51" i="57" s="1"/>
  <c r="GU50" i="57" s="1"/>
  <c r="AN59" i="57"/>
  <c r="AU58" i="57" s="1"/>
  <c r="BB57" i="57" s="1"/>
  <c r="BI56" i="57" s="1"/>
  <c r="BP55" i="57" s="1"/>
  <c r="BW54" i="57" s="1"/>
  <c r="CD53" i="57" s="1"/>
  <c r="CK52" i="57" s="1"/>
  <c r="CR51" i="57" s="1"/>
  <c r="CY50" i="57" s="1"/>
  <c r="AN74" i="57"/>
  <c r="AU73" i="57" s="1"/>
  <c r="BB72" i="57" s="1"/>
  <c r="BI71" i="57" s="1"/>
  <c r="BP70" i="57" s="1"/>
  <c r="BW69" i="57" s="1"/>
  <c r="CD68" i="57" s="1"/>
  <c r="CK67" i="57" s="1"/>
  <c r="CR66" i="57" s="1"/>
  <c r="CY65" i="57" s="1"/>
  <c r="DF64" i="57" s="1"/>
  <c r="DM63" i="57" s="1"/>
  <c r="DT62" i="57" s="1"/>
  <c r="EA61" i="57" s="1"/>
  <c r="EH60" i="57" s="1"/>
  <c r="EO59" i="57" s="1"/>
  <c r="EV58" i="57" s="1"/>
  <c r="FC57" i="57" s="1"/>
  <c r="FJ56" i="57" s="1"/>
  <c r="FQ55" i="57" s="1"/>
  <c r="FX54" i="57" s="1"/>
  <c r="GE53" i="57" s="1"/>
  <c r="GL52" i="57" s="1"/>
  <c r="GS51" i="57" s="1"/>
  <c r="GZ50" i="57" s="1"/>
  <c r="BA59" i="57"/>
  <c r="BH58" i="57" s="1"/>
  <c r="BO57" i="57" s="1"/>
  <c r="BV56" i="57" s="1"/>
  <c r="CC55" i="57" s="1"/>
  <c r="CJ54" i="57" s="1"/>
  <c r="CQ53" i="57" s="1"/>
  <c r="CX52" i="57" s="1"/>
  <c r="DE51" i="57" s="1"/>
  <c r="DL50" i="57" s="1"/>
  <c r="BA74" i="57"/>
  <c r="BH73" i="57" s="1"/>
  <c r="BO72" i="57" s="1"/>
  <c r="BV71" i="57" s="1"/>
  <c r="CC70" i="57" s="1"/>
  <c r="CJ69" i="57" s="1"/>
  <c r="CQ68" i="57" s="1"/>
  <c r="CX67" i="57" s="1"/>
  <c r="DE66" i="57" s="1"/>
  <c r="DL65" i="57" s="1"/>
  <c r="DS64" i="57" s="1"/>
  <c r="DZ63" i="57" s="1"/>
  <c r="EG62" i="57" s="1"/>
  <c r="EN61" i="57" s="1"/>
  <c r="EU60" i="57" s="1"/>
  <c r="FB59" i="57" s="1"/>
  <c r="FI58" i="57" s="1"/>
  <c r="FP57" i="57" s="1"/>
  <c r="FW56" i="57" s="1"/>
  <c r="GD55" i="57" s="1"/>
  <c r="GK54" i="57" s="1"/>
  <c r="GR53" i="57" s="1"/>
  <c r="GY52" i="57" s="1"/>
  <c r="HF51" i="57" s="1"/>
  <c r="HM50" i="57" s="1"/>
  <c r="BO59" i="57"/>
  <c r="BV58" i="57" s="1"/>
  <c r="CC57" i="57" s="1"/>
  <c r="CJ56" i="57" s="1"/>
  <c r="CQ55" i="57" s="1"/>
  <c r="CX54" i="57" s="1"/>
  <c r="DE53" i="57" s="1"/>
  <c r="DL52" i="57" s="1"/>
  <c r="DS51" i="57" s="1"/>
  <c r="DZ50" i="57" s="1"/>
  <c r="BO74" i="57"/>
  <c r="BV73" i="57" s="1"/>
  <c r="CC72" i="57" s="1"/>
  <c r="CJ71" i="57" s="1"/>
  <c r="CQ70" i="57" s="1"/>
  <c r="CX69" i="57" s="1"/>
  <c r="DE68" i="57" s="1"/>
  <c r="DL67" i="57" s="1"/>
  <c r="DS66" i="57" s="1"/>
  <c r="DZ65" i="57" s="1"/>
  <c r="EG64" i="57" s="1"/>
  <c r="EN63" i="57" s="1"/>
  <c r="EU62" i="57" s="1"/>
  <c r="FB61" i="57" s="1"/>
  <c r="FI60" i="57" s="1"/>
  <c r="FP59" i="57" s="1"/>
  <c r="FW58" i="57" s="1"/>
  <c r="GD57" i="57" s="1"/>
  <c r="GK56" i="57" s="1"/>
  <c r="GR55" i="57" s="1"/>
  <c r="GY54" i="57" s="1"/>
  <c r="HF53" i="57" s="1"/>
  <c r="HM52" i="57" s="1"/>
  <c r="BS59" i="57"/>
  <c r="BZ58" i="57" s="1"/>
  <c r="CG57" i="57" s="1"/>
  <c r="CN56" i="57" s="1"/>
  <c r="CU55" i="57" s="1"/>
  <c r="DB54" i="57" s="1"/>
  <c r="DI53" i="57" s="1"/>
  <c r="DP52" i="57" s="1"/>
  <c r="DW51" i="57" s="1"/>
  <c r="ED50" i="57" s="1"/>
  <c r="BS74" i="57"/>
  <c r="BZ73" i="57" s="1"/>
  <c r="CG72" i="57" s="1"/>
  <c r="CN71" i="57" s="1"/>
  <c r="CU70" i="57" s="1"/>
  <c r="DB69" i="57" s="1"/>
  <c r="DI68" i="57" s="1"/>
  <c r="DP67" i="57" s="1"/>
  <c r="DW66" i="57" s="1"/>
  <c r="ED65" i="57" s="1"/>
  <c r="EK64" i="57" s="1"/>
  <c r="ER63" i="57" s="1"/>
  <c r="EY62" i="57" s="1"/>
  <c r="FF61" i="57" s="1"/>
  <c r="FM60" i="57" s="1"/>
  <c r="FT59" i="57" s="1"/>
  <c r="GA58" i="57" s="1"/>
  <c r="GH57" i="57" s="1"/>
  <c r="GO56" i="57" s="1"/>
  <c r="GV55" i="57" s="1"/>
  <c r="HC54" i="57" s="1"/>
  <c r="HJ53" i="57" s="1"/>
  <c r="BY59" i="57"/>
  <c r="CF58" i="57" s="1"/>
  <c r="CM57" i="57" s="1"/>
  <c r="CT56" i="57" s="1"/>
  <c r="DA55" i="57" s="1"/>
  <c r="DH54" i="57" s="1"/>
  <c r="DO53" i="57" s="1"/>
  <c r="DV52" i="57" s="1"/>
  <c r="EC51" i="57" s="1"/>
  <c r="EJ50" i="57" s="1"/>
  <c r="BY74" i="57"/>
  <c r="CF73" i="57" s="1"/>
  <c r="CM72" i="57" s="1"/>
  <c r="CT71" i="57" s="1"/>
  <c r="DA70" i="57" s="1"/>
  <c r="DH69" i="57" s="1"/>
  <c r="DO68" i="57" s="1"/>
  <c r="DV67" i="57" s="1"/>
  <c r="EC66" i="57" s="1"/>
  <c r="EJ65" i="57" s="1"/>
  <c r="EQ64" i="57" s="1"/>
  <c r="EX63" i="57" s="1"/>
  <c r="FE62" i="57" s="1"/>
  <c r="FL61" i="57" s="1"/>
  <c r="FS60" i="57" s="1"/>
  <c r="FZ59" i="57" s="1"/>
  <c r="GG58" i="57" s="1"/>
  <c r="GN57" i="57" s="1"/>
  <c r="GU56" i="57" s="1"/>
  <c r="HB55" i="57" s="1"/>
  <c r="HI54" i="57" s="1"/>
  <c r="HP53" i="57" s="1"/>
  <c r="CC59" i="57"/>
  <c r="CJ58" i="57" s="1"/>
  <c r="CQ57" i="57" s="1"/>
  <c r="CX56" i="57" s="1"/>
  <c r="DE55" i="57" s="1"/>
  <c r="DL54" i="57" s="1"/>
  <c r="DS53" i="57" s="1"/>
  <c r="DZ52" i="57" s="1"/>
  <c r="EG51" i="57" s="1"/>
  <c r="EN50" i="57" s="1"/>
  <c r="CC74" i="57"/>
  <c r="CJ73" i="57" s="1"/>
  <c r="CQ72" i="57" s="1"/>
  <c r="CX71" i="57" s="1"/>
  <c r="DE70" i="57" s="1"/>
  <c r="DL69" i="57" s="1"/>
  <c r="DS68" i="57" s="1"/>
  <c r="DZ67" i="57" s="1"/>
  <c r="EG66" i="57" s="1"/>
  <c r="EN65" i="57" s="1"/>
  <c r="EU64" i="57" s="1"/>
  <c r="FB63" i="57" s="1"/>
  <c r="FI62" i="57" s="1"/>
  <c r="FP61" i="57" s="1"/>
  <c r="FW60" i="57" s="1"/>
  <c r="GD59" i="57" s="1"/>
  <c r="GK58" i="57" s="1"/>
  <c r="GR57" i="57" s="1"/>
  <c r="GY56" i="57" s="1"/>
  <c r="HF55" i="57" s="1"/>
  <c r="HM54" i="57" s="1"/>
  <c r="DO59" i="57"/>
  <c r="DV58" i="57" s="1"/>
  <c r="EC57" i="57" s="1"/>
  <c r="EJ56" i="57" s="1"/>
  <c r="EQ55" i="57" s="1"/>
  <c r="EX54" i="57" s="1"/>
  <c r="FE53" i="57" s="1"/>
  <c r="FL52" i="57" s="1"/>
  <c r="FS51" i="57" s="1"/>
  <c r="FZ50" i="57" s="1"/>
  <c r="GG49" i="57" s="1"/>
  <c r="GN48" i="57" s="1"/>
  <c r="GU47" i="57" s="1"/>
  <c r="HB46" i="57" s="1"/>
  <c r="HI45" i="57" s="1"/>
  <c r="HP74" i="57" s="1"/>
  <c r="DO74" i="57"/>
  <c r="DV73" i="57" s="1"/>
  <c r="EC72" i="57" s="1"/>
  <c r="EJ71" i="57" s="1"/>
  <c r="EQ70" i="57" s="1"/>
  <c r="EX69" i="57" s="1"/>
  <c r="FE68" i="57" s="1"/>
  <c r="FL67" i="57" s="1"/>
  <c r="FS66" i="57" s="1"/>
  <c r="FZ65" i="57" s="1"/>
  <c r="GG64" i="57" s="1"/>
  <c r="GN63" i="57" s="1"/>
  <c r="GU62" i="57" s="1"/>
  <c r="HB61" i="57" s="1"/>
  <c r="HI60" i="57" s="1"/>
  <c r="HP59" i="57" s="1"/>
  <c r="CK59" i="57"/>
  <c r="CR58" i="57" s="1"/>
  <c r="CY57" i="57" s="1"/>
  <c r="DF56" i="57" s="1"/>
  <c r="DM55" i="57" s="1"/>
  <c r="DT54" i="57" s="1"/>
  <c r="EA53" i="57" s="1"/>
  <c r="EH52" i="57" s="1"/>
  <c r="EO51" i="57" s="1"/>
  <c r="EV50" i="57" s="1"/>
  <c r="FC49" i="57" s="1"/>
  <c r="FJ48" i="57" s="1"/>
  <c r="FQ47" i="57" s="1"/>
  <c r="FX46" i="57" s="1"/>
  <c r="GE45" i="57" s="1"/>
  <c r="CK74" i="57"/>
  <c r="CR73" i="57" s="1"/>
  <c r="CY72" i="57" s="1"/>
  <c r="DF71" i="57" s="1"/>
  <c r="DM70" i="57" s="1"/>
  <c r="DT69" i="57" s="1"/>
  <c r="EA68" i="57" s="1"/>
  <c r="EH67" i="57" s="1"/>
  <c r="EO66" i="57" s="1"/>
  <c r="EV65" i="57" s="1"/>
  <c r="FC64" i="57" s="1"/>
  <c r="FJ63" i="57" s="1"/>
  <c r="FQ62" i="57" s="1"/>
  <c r="FX61" i="57" s="1"/>
  <c r="GE60" i="57" s="1"/>
  <c r="GL59" i="57" s="1"/>
  <c r="GS58" i="57" s="1"/>
  <c r="GZ57" i="57" s="1"/>
  <c r="HG56" i="57" s="1"/>
  <c r="HN55" i="57" s="1"/>
  <c r="CO59" i="57"/>
  <c r="CV58" i="57" s="1"/>
  <c r="DC57" i="57" s="1"/>
  <c r="DJ56" i="57" s="1"/>
  <c r="DQ55" i="57" s="1"/>
  <c r="DX54" i="57" s="1"/>
  <c r="EE53" i="57" s="1"/>
  <c r="EL52" i="57" s="1"/>
  <c r="ES51" i="57" s="1"/>
  <c r="EZ50" i="57" s="1"/>
  <c r="CO74" i="57"/>
  <c r="CV73" i="57" s="1"/>
  <c r="DC72" i="57" s="1"/>
  <c r="DJ71" i="57" s="1"/>
  <c r="DQ70" i="57" s="1"/>
  <c r="DX69" i="57" s="1"/>
  <c r="EE68" i="57" s="1"/>
  <c r="EL67" i="57" s="1"/>
  <c r="ES66" i="57" s="1"/>
  <c r="EZ65" i="57" s="1"/>
  <c r="FG64" i="57" s="1"/>
  <c r="FN63" i="57" s="1"/>
  <c r="FU62" i="57" s="1"/>
  <c r="GB61" i="57" s="1"/>
  <c r="GI60" i="57" s="1"/>
  <c r="GP59" i="57" s="1"/>
  <c r="GW58" i="57" s="1"/>
  <c r="HD57" i="57" s="1"/>
  <c r="HK56" i="57" s="1"/>
  <c r="CU59" i="57"/>
  <c r="DB58" i="57" s="1"/>
  <c r="DI57" i="57" s="1"/>
  <c r="DP56" i="57" s="1"/>
  <c r="DW55" i="57" s="1"/>
  <c r="ED54" i="57" s="1"/>
  <c r="EK53" i="57" s="1"/>
  <c r="ER52" i="57" s="1"/>
  <c r="EY51" i="57" s="1"/>
  <c r="FF50" i="57" s="1"/>
  <c r="CU74" i="57"/>
  <c r="DB73" i="57" s="1"/>
  <c r="DI72" i="57" s="1"/>
  <c r="DP71" i="57" s="1"/>
  <c r="DW70" i="57" s="1"/>
  <c r="ED69" i="57" s="1"/>
  <c r="EK68" i="57" s="1"/>
  <c r="ER67" i="57" s="1"/>
  <c r="EY66" i="57" s="1"/>
  <c r="FF65" i="57" s="1"/>
  <c r="FM64" i="57" s="1"/>
  <c r="FT63" i="57" s="1"/>
  <c r="GA62" i="57" s="1"/>
  <c r="GH61" i="57" s="1"/>
  <c r="GO60" i="57" s="1"/>
  <c r="GV59" i="57" s="1"/>
  <c r="HC58" i="57" s="1"/>
  <c r="HJ57" i="57" s="1"/>
  <c r="CX59" i="57"/>
  <c r="DE58" i="57" s="1"/>
  <c r="DL57" i="57" s="1"/>
  <c r="DS56" i="57" s="1"/>
  <c r="DZ55" i="57" s="1"/>
  <c r="EG54" i="57" s="1"/>
  <c r="EN53" i="57" s="1"/>
  <c r="EU52" i="57" s="1"/>
  <c r="FB51" i="57" s="1"/>
  <c r="FI50" i="57" s="1"/>
  <c r="CX74" i="57"/>
  <c r="DE73" i="57" s="1"/>
  <c r="DL72" i="57" s="1"/>
  <c r="DS71" i="57" s="1"/>
  <c r="DZ70" i="57" s="1"/>
  <c r="EG69" i="57" s="1"/>
  <c r="EN68" i="57" s="1"/>
  <c r="EU67" i="57" s="1"/>
  <c r="FB66" i="57" s="1"/>
  <c r="FI65" i="57" s="1"/>
  <c r="FP64" i="57" s="1"/>
  <c r="FW63" i="57" s="1"/>
  <c r="GD62" i="57" s="1"/>
  <c r="GK61" i="57" s="1"/>
  <c r="GR60" i="57" s="1"/>
  <c r="GY59" i="57" s="1"/>
  <c r="HF58" i="57" s="1"/>
  <c r="HM57" i="57" s="1"/>
  <c r="DJ59" i="57"/>
  <c r="DQ58" i="57" s="1"/>
  <c r="DX57" i="57" s="1"/>
  <c r="EE56" i="57" s="1"/>
  <c r="EL55" i="57" s="1"/>
  <c r="ES54" i="57" s="1"/>
  <c r="EZ53" i="57" s="1"/>
  <c r="FG52" i="57" s="1"/>
  <c r="FN51" i="57" s="1"/>
  <c r="FU50" i="57" s="1"/>
  <c r="DJ74" i="57"/>
  <c r="DQ73" i="57" s="1"/>
  <c r="DX72" i="57" s="1"/>
  <c r="EE71" i="57" s="1"/>
  <c r="EL70" i="57" s="1"/>
  <c r="ES69" i="57" s="1"/>
  <c r="EZ68" i="57" s="1"/>
  <c r="FG67" i="57" s="1"/>
  <c r="FN66" i="57" s="1"/>
  <c r="FU65" i="57" s="1"/>
  <c r="GB64" i="57" s="1"/>
  <c r="GI63" i="57" s="1"/>
  <c r="GP62" i="57" s="1"/>
  <c r="GW61" i="57" s="1"/>
  <c r="HD60" i="57" s="1"/>
  <c r="HK59" i="57" s="1"/>
  <c r="DF59" i="57"/>
  <c r="DM58" i="57" s="1"/>
  <c r="DT57" i="57" s="1"/>
  <c r="EA56" i="57" s="1"/>
  <c r="EH55" i="57" s="1"/>
  <c r="EO54" i="57" s="1"/>
  <c r="EV53" i="57" s="1"/>
  <c r="FC52" i="57" s="1"/>
  <c r="FJ51" i="57" s="1"/>
  <c r="FQ50" i="57" s="1"/>
  <c r="DF74" i="57"/>
  <c r="DM73" i="57" s="1"/>
  <c r="DT72" i="57" s="1"/>
  <c r="EA71" i="57" s="1"/>
  <c r="EH70" i="57" s="1"/>
  <c r="EO69" i="57" s="1"/>
  <c r="EV68" i="57" s="1"/>
  <c r="FC67" i="57" s="1"/>
  <c r="FJ66" i="57" s="1"/>
  <c r="FQ65" i="57" s="1"/>
  <c r="FX64" i="57" s="1"/>
  <c r="GE63" i="57" s="1"/>
  <c r="GL62" i="57" s="1"/>
  <c r="GS61" i="57" s="1"/>
  <c r="GZ60" i="57" s="1"/>
  <c r="HG59" i="57" s="1"/>
  <c r="HN58" i="57" s="1"/>
  <c r="DI59" i="57"/>
  <c r="DP58" i="57" s="1"/>
  <c r="DW57" i="57" s="1"/>
  <c r="ED56" i="57" s="1"/>
  <c r="EK55" i="57" s="1"/>
  <c r="ER54" i="57" s="1"/>
  <c r="EY53" i="57" s="1"/>
  <c r="FF52" i="57" s="1"/>
  <c r="FM51" i="57" s="1"/>
  <c r="FT50" i="57" s="1"/>
  <c r="DI74" i="57"/>
  <c r="DP73" i="57" s="1"/>
  <c r="DW72" i="57" s="1"/>
  <c r="ED71" i="57" s="1"/>
  <c r="EK70" i="57" s="1"/>
  <c r="ER69" i="57" s="1"/>
  <c r="EY68" i="57" s="1"/>
  <c r="FF67" i="57" s="1"/>
  <c r="FM66" i="57" s="1"/>
  <c r="FT65" i="57" s="1"/>
  <c r="GA64" i="57" s="1"/>
  <c r="GH63" i="57" s="1"/>
  <c r="GO62" i="57" s="1"/>
  <c r="GV61" i="57" s="1"/>
  <c r="HC60" i="57" s="1"/>
  <c r="HJ59" i="57" s="1"/>
  <c r="P43" i="57"/>
  <c r="P42" i="57" s="1"/>
  <c r="AS113" i="57"/>
  <c r="CS113" i="57"/>
  <c r="P114" i="57"/>
  <c r="P115" i="57" s="1"/>
  <c r="O113" i="57"/>
  <c r="AS115" i="57"/>
  <c r="AS172" i="57" s="1"/>
  <c r="AS245" i="57" s="1"/>
  <c r="V7" i="57"/>
  <c r="BO113" i="57"/>
  <c r="CQ113" i="57"/>
  <c r="O115" i="57"/>
  <c r="O172" i="57" s="1"/>
  <c r="O245" i="57" s="1"/>
  <c r="N252" i="57"/>
  <c r="N288" i="57" s="1"/>
  <c r="N216" i="57"/>
  <c r="AQ171" i="57"/>
  <c r="AQ244" i="57" s="1"/>
  <c r="AQ280" i="57" s="1"/>
  <c r="AQ115" i="57"/>
  <c r="AR115" i="57"/>
  <c r="N249" i="57"/>
  <c r="N285" i="57" s="1"/>
  <c r="N213" i="57"/>
  <c r="N217" i="57"/>
  <c r="N253" i="57"/>
  <c r="N289" i="57" s="1"/>
  <c r="AR113" i="57"/>
  <c r="N220" i="57"/>
  <c r="N256" i="57"/>
  <c r="N292" i="57" s="1"/>
  <c r="BP114" i="57"/>
  <c r="N246" i="57"/>
  <c r="N282" i="57" s="1"/>
  <c r="N210" i="57"/>
  <c r="N248" i="57"/>
  <c r="N284" i="57" s="1"/>
  <c r="N212" i="57"/>
  <c r="N260" i="57"/>
  <c r="N296" i="57" s="1"/>
  <c r="N224" i="57"/>
  <c r="N215" i="57"/>
  <c r="N251" i="57"/>
  <c r="N287" i="57" s="1"/>
  <c r="N259" i="57"/>
  <c r="N295" i="57" s="1"/>
  <c r="N223" i="57"/>
  <c r="N214" i="57"/>
  <c r="N250" i="57"/>
  <c r="N286" i="57" s="1"/>
  <c r="N247" i="57"/>
  <c r="N283" i="57" s="1"/>
  <c r="N211" i="57"/>
  <c r="N218" i="57"/>
  <c r="N254" i="57"/>
  <c r="N290" i="57" s="1"/>
  <c r="N255" i="57"/>
  <c r="N291" i="57" s="1"/>
  <c r="N219" i="57"/>
  <c r="N258" i="57"/>
  <c r="N294" i="57" s="1"/>
  <c r="N222" i="57"/>
  <c r="N221" i="57"/>
  <c r="N257" i="57"/>
  <c r="N293" i="57" s="1"/>
  <c r="R240" i="57"/>
  <c r="BP42" i="5"/>
  <c r="BW41" i="5" s="1"/>
  <c r="CD40" i="5" s="1"/>
  <c r="CK39" i="5" s="1"/>
  <c r="CR38" i="5" s="1"/>
  <c r="CY37" i="5" s="1"/>
  <c r="DF36" i="5" s="1"/>
  <c r="DM35" i="5" s="1"/>
  <c r="CM42" i="5"/>
  <c r="CT41" i="5" s="1"/>
  <c r="DA40" i="5" s="1"/>
  <c r="DH39" i="5" s="1"/>
  <c r="DO38" i="5" s="1"/>
  <c r="CR42" i="5"/>
  <c r="CY41" i="5" s="1"/>
  <c r="DF40" i="5" s="1"/>
  <c r="DM39" i="5" s="1"/>
  <c r="AF42" i="5"/>
  <c r="AM41" i="5" s="1"/>
  <c r="AT40" i="5" s="1"/>
  <c r="BA39" i="5" s="1"/>
  <c r="BH38" i="5" s="1"/>
  <c r="BO37" i="5" s="1"/>
  <c r="BV36" i="5" s="1"/>
  <c r="CC35" i="5" s="1"/>
  <c r="CJ49" i="5" s="1"/>
  <c r="CQ48" i="5" s="1"/>
  <c r="CX47" i="5" s="1"/>
  <c r="DE46" i="5" s="1"/>
  <c r="DL45" i="5" s="1"/>
  <c r="AK42" i="5"/>
  <c r="AR41" i="5" s="1"/>
  <c r="AY40" i="5" s="1"/>
  <c r="BF39" i="5" s="1"/>
  <c r="BM38" i="5" s="1"/>
  <c r="BT37" i="5" s="1"/>
  <c r="CA36" i="5" s="1"/>
  <c r="CH35" i="5" s="1"/>
  <c r="CO49" i="5" s="1"/>
  <c r="CV48" i="5" s="1"/>
  <c r="DC47" i="5" s="1"/>
  <c r="DJ46" i="5" s="1"/>
  <c r="AV42" i="5"/>
  <c r="BC41" i="5" s="1"/>
  <c r="BJ40" i="5" s="1"/>
  <c r="BQ39" i="5" s="1"/>
  <c r="BX38" i="5" s="1"/>
  <c r="CE37" i="5" s="1"/>
  <c r="CL36" i="5" s="1"/>
  <c r="CS35" i="5" s="1"/>
  <c r="CZ49" i="5" s="1"/>
  <c r="DG48" i="5" s="1"/>
  <c r="DN47" i="5" s="1"/>
  <c r="BA42" i="5"/>
  <c r="BH41" i="5" s="1"/>
  <c r="BO40" i="5" s="1"/>
  <c r="BV39" i="5" s="1"/>
  <c r="CC38" i="5" s="1"/>
  <c r="CJ37" i="5" s="1"/>
  <c r="CQ36" i="5" s="1"/>
  <c r="CX35" i="5" s="1"/>
  <c r="DE49" i="5" s="1"/>
  <c r="DL48" i="5" s="1"/>
  <c r="BF42" i="5"/>
  <c r="BM41" i="5" s="1"/>
  <c r="BT40" i="5" s="1"/>
  <c r="CA39" i="5" s="1"/>
  <c r="CH38" i="5" s="1"/>
  <c r="CO37" i="5" s="1"/>
  <c r="CV36" i="5" s="1"/>
  <c r="DC35" i="5" s="1"/>
  <c r="DJ49" i="5" s="1"/>
  <c r="BQ42" i="5"/>
  <c r="BX41" i="5" s="1"/>
  <c r="CE40" i="5" s="1"/>
  <c r="CL39" i="5" s="1"/>
  <c r="CS38" i="5" s="1"/>
  <c r="CZ37" i="5" s="1"/>
  <c r="DG36" i="5" s="1"/>
  <c r="DN35" i="5" s="1"/>
  <c r="CH42" i="5"/>
  <c r="CO41" i="5" s="1"/>
  <c r="CV40" i="5" s="1"/>
  <c r="DC39" i="5" s="1"/>
  <c r="DJ38" i="5" s="1"/>
  <c r="AD42" i="5"/>
  <c r="AK41" i="5" s="1"/>
  <c r="AR40" i="5" s="1"/>
  <c r="AY39" i="5" s="1"/>
  <c r="BF38" i="5" s="1"/>
  <c r="BM37" i="5" s="1"/>
  <c r="BT36" i="5" s="1"/>
  <c r="CA35" i="5" s="1"/>
  <c r="CH49" i="5" s="1"/>
  <c r="CO48" i="5" s="1"/>
  <c r="CV47" i="5" s="1"/>
  <c r="DC46" i="5" s="1"/>
  <c r="DJ45" i="5" s="1"/>
  <c r="AG42" i="5"/>
  <c r="AN41" i="5" s="1"/>
  <c r="AU40" i="5" s="1"/>
  <c r="BB39" i="5" s="1"/>
  <c r="BI38" i="5" s="1"/>
  <c r="BP37" i="5" s="1"/>
  <c r="BW36" i="5" s="1"/>
  <c r="CD35" i="5" s="1"/>
  <c r="CK49" i="5" s="1"/>
  <c r="CR48" i="5" s="1"/>
  <c r="CY47" i="5" s="1"/>
  <c r="DF46" i="5" s="1"/>
  <c r="DM45" i="5" s="1"/>
  <c r="AL42" i="5"/>
  <c r="AS41" i="5" s="1"/>
  <c r="AZ40" i="5" s="1"/>
  <c r="BG39" i="5" s="1"/>
  <c r="BN38" i="5" s="1"/>
  <c r="BU37" i="5" s="1"/>
  <c r="CB36" i="5" s="1"/>
  <c r="CI35" i="5" s="1"/>
  <c r="CP49" i="5" s="1"/>
  <c r="CW48" i="5" s="1"/>
  <c r="DD47" i="5" s="1"/>
  <c r="DK46" i="5" s="1"/>
  <c r="AQ42" i="5"/>
  <c r="AX41" i="5" s="1"/>
  <c r="BE40" i="5" s="1"/>
  <c r="BL39" i="5" s="1"/>
  <c r="BS38" i="5" s="1"/>
  <c r="BZ37" i="5" s="1"/>
  <c r="CG36" i="5" s="1"/>
  <c r="CN35" i="5" s="1"/>
  <c r="CU49" i="5" s="1"/>
  <c r="DB48" i="5" s="1"/>
  <c r="DI47" i="5" s="1"/>
  <c r="AW42" i="5"/>
  <c r="BD41" i="5" s="1"/>
  <c r="BK40" i="5" s="1"/>
  <c r="BR39" i="5" s="1"/>
  <c r="BY38" i="5" s="1"/>
  <c r="CF37" i="5" s="1"/>
  <c r="CM36" i="5" s="1"/>
  <c r="CT35" i="5" s="1"/>
  <c r="DA49" i="5" s="1"/>
  <c r="DH48" i="5" s="1"/>
  <c r="DO47" i="5" s="1"/>
  <c r="BB42" i="5"/>
  <c r="BI41" i="5" s="1"/>
  <c r="BP40" i="5" s="1"/>
  <c r="BW39" i="5" s="1"/>
  <c r="CD38" i="5" s="1"/>
  <c r="CK37" i="5" s="1"/>
  <c r="CR36" i="5" s="1"/>
  <c r="CY35" i="5" s="1"/>
  <c r="DF49" i="5" s="1"/>
  <c r="DM48" i="5" s="1"/>
  <c r="BG42" i="5"/>
  <c r="BN41" i="5" s="1"/>
  <c r="BU40" i="5" s="1"/>
  <c r="CB39" i="5" s="1"/>
  <c r="CI38" i="5" s="1"/>
  <c r="CP37" i="5" s="1"/>
  <c r="CW36" i="5" s="1"/>
  <c r="DD35" i="5" s="1"/>
  <c r="DK49" i="5" s="1"/>
  <c r="BL42" i="5"/>
  <c r="BS41" i="5" s="1"/>
  <c r="BZ40" i="5" s="1"/>
  <c r="CG39" i="5" s="1"/>
  <c r="CN38" i="5" s="1"/>
  <c r="CU37" i="5" s="1"/>
  <c r="DB36" i="5" s="1"/>
  <c r="DI35" i="5" s="1"/>
  <c r="BR42" i="5"/>
  <c r="BY41" i="5" s="1"/>
  <c r="CF40" i="5" s="1"/>
  <c r="CM39" i="5" s="1"/>
  <c r="CT38" i="5" s="1"/>
  <c r="DA37" i="5" s="1"/>
  <c r="DH36" i="5" s="1"/>
  <c r="DO35" i="5" s="1"/>
  <c r="CI42" i="5"/>
  <c r="CP41" i="5" s="1"/>
  <c r="CW40" i="5" s="1"/>
  <c r="DD39" i="5" s="1"/>
  <c r="DK38" i="5" s="1"/>
  <c r="CN42" i="5"/>
  <c r="CU41" i="5" s="1"/>
  <c r="DB40" i="5" s="1"/>
  <c r="DI39" i="5" s="1"/>
  <c r="CT42" i="5"/>
  <c r="DA41" i="5" s="1"/>
  <c r="DH40" i="5" s="1"/>
  <c r="DO39" i="5" s="1"/>
  <c r="CY42" i="5"/>
  <c r="DF41" i="5" s="1"/>
  <c r="DM40" i="5" s="1"/>
  <c r="DD42" i="5"/>
  <c r="DK41" i="5" s="1"/>
  <c r="DI42" i="5"/>
  <c r="DO42" i="5"/>
  <c r="AH42" i="5"/>
  <c r="AO41" i="5" s="1"/>
  <c r="AV40" i="5" s="1"/>
  <c r="BC39" i="5" s="1"/>
  <c r="BJ38" i="5" s="1"/>
  <c r="BQ37" i="5" s="1"/>
  <c r="BX36" i="5" s="1"/>
  <c r="CE35" i="5" s="1"/>
  <c r="CL49" i="5" s="1"/>
  <c r="CS48" i="5" s="1"/>
  <c r="CZ47" i="5" s="1"/>
  <c r="DG46" i="5" s="1"/>
  <c r="DN45" i="5" s="1"/>
  <c r="AM42" i="5"/>
  <c r="AT41" i="5" s="1"/>
  <c r="BA40" i="5" s="1"/>
  <c r="BH39" i="5" s="1"/>
  <c r="BO38" i="5" s="1"/>
  <c r="BV37" i="5" s="1"/>
  <c r="CC36" i="5" s="1"/>
  <c r="CJ35" i="5" s="1"/>
  <c r="CQ49" i="5" s="1"/>
  <c r="CX48" i="5" s="1"/>
  <c r="DE47" i="5" s="1"/>
  <c r="DL46" i="5" s="1"/>
  <c r="AR42" i="5"/>
  <c r="AY41" i="5" s="1"/>
  <c r="BF40" i="5" s="1"/>
  <c r="BM39" i="5" s="1"/>
  <c r="BT38" i="5" s="1"/>
  <c r="CA37" i="5" s="1"/>
  <c r="CH36" i="5" s="1"/>
  <c r="CO35" i="5" s="1"/>
  <c r="CV49" i="5" s="1"/>
  <c r="DC48" i="5" s="1"/>
  <c r="DJ47" i="5" s="1"/>
  <c r="BC42" i="5"/>
  <c r="BJ41" i="5" s="1"/>
  <c r="BQ40" i="5" s="1"/>
  <c r="BX39" i="5" s="1"/>
  <c r="CE38" i="5" s="1"/>
  <c r="CL37" i="5" s="1"/>
  <c r="CS36" i="5" s="1"/>
  <c r="CZ35" i="5" s="1"/>
  <c r="DG49" i="5" s="1"/>
  <c r="DN48" i="5" s="1"/>
  <c r="BH42" i="5"/>
  <c r="BO41" i="5" s="1"/>
  <c r="BV40" i="5" s="1"/>
  <c r="CC39" i="5" s="1"/>
  <c r="CJ38" i="5" s="1"/>
  <c r="CQ37" i="5" s="1"/>
  <c r="CX36" i="5" s="1"/>
  <c r="DE35" i="5" s="1"/>
  <c r="DL49" i="5" s="1"/>
  <c r="BM42" i="5"/>
  <c r="BT41" i="5" s="1"/>
  <c r="CA40" i="5" s="1"/>
  <c r="CH39" i="5" s="1"/>
  <c r="CO38" i="5" s="1"/>
  <c r="CV37" i="5" s="1"/>
  <c r="DC36" i="5" s="1"/>
  <c r="DJ35" i="5" s="1"/>
  <c r="DL42" i="5"/>
  <c r="BT42" i="5"/>
  <c r="CA41" i="5" s="1"/>
  <c r="CH40" i="5" s="1"/>
  <c r="CO39" i="5" s="1"/>
  <c r="CV38" i="5" s="1"/>
  <c r="DC37" i="5" s="1"/>
  <c r="DJ36" i="5" s="1"/>
  <c r="CE42" i="5"/>
  <c r="CL41" i="5" s="1"/>
  <c r="CS40" i="5" s="1"/>
  <c r="CZ39" i="5" s="1"/>
  <c r="DG38" i="5" s="1"/>
  <c r="DN37" i="5" s="1"/>
  <c r="CZ42" i="5"/>
  <c r="DG41" i="5" s="1"/>
  <c r="DN40" i="5" s="1"/>
  <c r="DE42" i="5"/>
  <c r="DL41" i="5" s="1"/>
  <c r="DJ42" i="5"/>
  <c r="AC42" i="5"/>
  <c r="AJ41" i="5" s="1"/>
  <c r="AQ40" i="5" s="1"/>
  <c r="AX39" i="5" s="1"/>
  <c r="BE38" i="5" s="1"/>
  <c r="BL37" i="5" s="1"/>
  <c r="BS36" i="5" s="1"/>
  <c r="BZ35" i="5" s="1"/>
  <c r="CG49" i="5" s="1"/>
  <c r="CN48" i="5" s="1"/>
  <c r="CU47" i="5" s="1"/>
  <c r="DB46" i="5" s="1"/>
  <c r="DI45" i="5" s="1"/>
  <c r="AI42" i="5"/>
  <c r="AP41" i="5" s="1"/>
  <c r="AW40" i="5" s="1"/>
  <c r="BD39" i="5" s="1"/>
  <c r="BK38" i="5" s="1"/>
  <c r="BR37" i="5" s="1"/>
  <c r="BY36" i="5" s="1"/>
  <c r="CF35" i="5" s="1"/>
  <c r="CM49" i="5" s="1"/>
  <c r="CT48" i="5" s="1"/>
  <c r="DA47" i="5" s="1"/>
  <c r="DH46" i="5" s="1"/>
  <c r="DO45" i="5" s="1"/>
  <c r="AN42" i="5"/>
  <c r="AU41" i="5" s="1"/>
  <c r="BB40" i="5" s="1"/>
  <c r="BI39" i="5" s="1"/>
  <c r="BP38" i="5" s="1"/>
  <c r="BW37" i="5" s="1"/>
  <c r="CD36" i="5" s="1"/>
  <c r="CK35" i="5" s="1"/>
  <c r="CR49" i="5" s="1"/>
  <c r="CY48" i="5" s="1"/>
  <c r="DF47" i="5" s="1"/>
  <c r="DM46" i="5" s="1"/>
  <c r="AS42" i="5"/>
  <c r="AZ41" i="5" s="1"/>
  <c r="BG40" i="5" s="1"/>
  <c r="BN39" i="5" s="1"/>
  <c r="BU38" i="5" s="1"/>
  <c r="CB37" i="5" s="1"/>
  <c r="CI36" i="5" s="1"/>
  <c r="CP35" i="5" s="1"/>
  <c r="CW49" i="5" s="1"/>
  <c r="DD48" i="5" s="1"/>
  <c r="DK47" i="5" s="1"/>
  <c r="AX42" i="5"/>
  <c r="BE41" i="5" s="1"/>
  <c r="BL40" i="5" s="1"/>
  <c r="BS39" i="5" s="1"/>
  <c r="BZ38" i="5" s="1"/>
  <c r="CG37" i="5" s="1"/>
  <c r="CN36" i="5" s="1"/>
  <c r="CU35" i="5" s="1"/>
  <c r="DB49" i="5" s="1"/>
  <c r="DI48" i="5" s="1"/>
  <c r="BD42" i="5"/>
  <c r="BK41" i="5" s="1"/>
  <c r="BR40" i="5" s="1"/>
  <c r="BY39" i="5" s="1"/>
  <c r="CF38" i="5" s="1"/>
  <c r="CM37" i="5" s="1"/>
  <c r="CT36" i="5" s="1"/>
  <c r="DA35" i="5" s="1"/>
  <c r="DH49" i="5" s="1"/>
  <c r="DO48" i="5" s="1"/>
  <c r="BI42" i="5"/>
  <c r="BP41" i="5" s="1"/>
  <c r="BW40" i="5" s="1"/>
  <c r="CD39" i="5" s="1"/>
  <c r="CK38" i="5" s="1"/>
  <c r="CR37" i="5" s="1"/>
  <c r="CY36" i="5" s="1"/>
  <c r="DF35" i="5" s="1"/>
  <c r="DM49" i="5" s="1"/>
  <c r="BN42" i="5"/>
  <c r="BU41" i="5" s="1"/>
  <c r="CB40" i="5" s="1"/>
  <c r="CI39" i="5" s="1"/>
  <c r="CP38" i="5" s="1"/>
  <c r="CW37" i="5" s="1"/>
  <c r="DD36" i="5" s="1"/>
  <c r="DK35" i="5" s="1"/>
  <c r="CP42" i="5"/>
  <c r="CW41" i="5" s="1"/>
  <c r="DD40" i="5" s="1"/>
  <c r="DK39" i="5" s="1"/>
  <c r="CU42" i="5"/>
  <c r="DB41" i="5" s="1"/>
  <c r="DI40" i="5" s="1"/>
  <c r="DA42" i="5"/>
  <c r="DH41" i="5" s="1"/>
  <c r="DO40" i="5" s="1"/>
  <c r="DF42" i="5"/>
  <c r="DM41" i="5" s="1"/>
  <c r="AO42" i="5"/>
  <c r="AV41" i="5" s="1"/>
  <c r="BC40" i="5" s="1"/>
  <c r="BJ39" i="5" s="1"/>
  <c r="BQ38" i="5" s="1"/>
  <c r="BX37" i="5" s="1"/>
  <c r="CE36" i="5" s="1"/>
  <c r="CL35" i="5" s="1"/>
  <c r="CS49" i="5" s="1"/>
  <c r="CZ48" i="5" s="1"/>
  <c r="DG47" i="5" s="1"/>
  <c r="DN46" i="5" s="1"/>
  <c r="AT42" i="5"/>
  <c r="BA41" i="5" s="1"/>
  <c r="BH40" i="5" s="1"/>
  <c r="BO39" i="5" s="1"/>
  <c r="BV38" i="5" s="1"/>
  <c r="CC37" i="5" s="1"/>
  <c r="CJ36" i="5" s="1"/>
  <c r="CQ35" i="5" s="1"/>
  <c r="CX49" i="5" s="1"/>
  <c r="DE48" i="5" s="1"/>
  <c r="DL47" i="5" s="1"/>
  <c r="AY42" i="5"/>
  <c r="BF41" i="5" s="1"/>
  <c r="BM40" i="5" s="1"/>
  <c r="BT39" i="5" s="1"/>
  <c r="CA38" i="5" s="1"/>
  <c r="CH37" i="5" s="1"/>
  <c r="CO36" i="5" s="1"/>
  <c r="CV35" i="5" s="1"/>
  <c r="DC49" i="5" s="1"/>
  <c r="DJ48" i="5" s="1"/>
  <c r="BJ42" i="5"/>
  <c r="BQ41" i="5" s="1"/>
  <c r="BX40" i="5" s="1"/>
  <c r="CE39" i="5" s="1"/>
  <c r="CL38" i="5" s="1"/>
  <c r="CS37" i="5" s="1"/>
  <c r="CZ36" i="5" s="1"/>
  <c r="DG35" i="5" s="1"/>
  <c r="DN49" i="5" s="1"/>
  <c r="BO42" i="5"/>
  <c r="BV41" i="5" s="1"/>
  <c r="CC40" i="5" s="1"/>
  <c r="CJ39" i="5" s="1"/>
  <c r="CQ38" i="5" s="1"/>
  <c r="CX37" i="5" s="1"/>
  <c r="DE36" i="5" s="1"/>
  <c r="DL35" i="5" s="1"/>
  <c r="Z9" i="5"/>
  <c r="AH9" i="5" s="1"/>
  <c r="Z15" i="5"/>
  <c r="AH15" i="5" s="1"/>
  <c r="Z21" i="5"/>
  <c r="AH21" i="5" s="1"/>
  <c r="V7" i="5"/>
  <c r="Z18" i="5"/>
  <c r="AH18" i="5" s="1"/>
  <c r="Z12" i="5"/>
  <c r="AH12" i="5" s="1"/>
  <c r="AR103" i="5"/>
  <c r="P104" i="5"/>
  <c r="Q104" i="5" s="1"/>
  <c r="R104" i="5" s="1"/>
  <c r="R146" i="5" s="1"/>
  <c r="R189" i="5" s="1"/>
  <c r="R210" i="5" s="1"/>
  <c r="O103" i="5"/>
  <c r="CS103" i="5"/>
  <c r="AR105" i="5"/>
  <c r="CR105" i="5" s="1"/>
  <c r="CR147" i="5" s="1"/>
  <c r="Z8" i="5"/>
  <c r="AH8" i="5" s="1"/>
  <c r="Q34" i="5"/>
  <c r="Q32" i="5"/>
  <c r="O105" i="5"/>
  <c r="BO105" i="5" s="1"/>
  <c r="BO147" i="5" s="1"/>
  <c r="N156" i="5"/>
  <c r="N178" i="5" s="1"/>
  <c r="Z10" i="5"/>
  <c r="AH10" i="5" s="1"/>
  <c r="O34" i="5"/>
  <c r="Z19" i="5"/>
  <c r="AH19" i="5" s="1"/>
  <c r="Z22" i="5"/>
  <c r="AH22" i="5" s="1"/>
  <c r="O32" i="5"/>
  <c r="P34" i="5"/>
  <c r="P32" i="5"/>
  <c r="R33" i="5"/>
  <c r="N197" i="5"/>
  <c r="N218" i="5" s="1"/>
  <c r="N176" i="5"/>
  <c r="N191" i="5"/>
  <c r="N212" i="5" s="1"/>
  <c r="N170" i="5"/>
  <c r="N177" i="5"/>
  <c r="N198" i="5"/>
  <c r="N219" i="5" s="1"/>
  <c r="AS146" i="5"/>
  <c r="AS189" i="5" s="1"/>
  <c r="AS210" i="5" s="1"/>
  <c r="AS103" i="5"/>
  <c r="AS105" i="5"/>
  <c r="N171" i="5"/>
  <c r="N192" i="5"/>
  <c r="N213" i="5" s="1"/>
  <c r="N181" i="5"/>
  <c r="N202" i="5"/>
  <c r="N223" i="5" s="1"/>
  <c r="N184" i="5"/>
  <c r="N205" i="5"/>
  <c r="N226" i="5" s="1"/>
  <c r="BO146" i="5"/>
  <c r="BP104" i="5"/>
  <c r="N172" i="5"/>
  <c r="N193" i="5"/>
  <c r="N214" i="5" s="1"/>
  <c r="S104" i="5"/>
  <c r="N180" i="5"/>
  <c r="N201" i="5"/>
  <c r="N222" i="5" s="1"/>
  <c r="N183" i="5"/>
  <c r="N204" i="5"/>
  <c r="N225" i="5" s="1"/>
  <c r="CR103" i="5"/>
  <c r="AQ146" i="5"/>
  <c r="AQ189" i="5" s="1"/>
  <c r="AQ210" i="5" s="1"/>
  <c r="AQ105" i="5"/>
  <c r="CQ146" i="5"/>
  <c r="CQ103" i="5"/>
  <c r="N174" i="5"/>
  <c r="N195" i="5"/>
  <c r="N216" i="5" s="1"/>
  <c r="N175" i="5"/>
  <c r="N196" i="5"/>
  <c r="N217" i="5" s="1"/>
  <c r="N203" i="5"/>
  <c r="N224" i="5" s="1"/>
  <c r="N182" i="5"/>
  <c r="N200" i="5"/>
  <c r="N221" i="5" s="1"/>
  <c r="N179" i="5"/>
  <c r="N194" i="5"/>
  <c r="N215" i="5" s="1"/>
  <c r="N173" i="5"/>
  <c r="R185" i="5"/>
  <c r="EU49" i="57" l="1"/>
  <c r="FB48" i="57" s="1"/>
  <c r="FI47" i="57" s="1"/>
  <c r="FP46" i="57" s="1"/>
  <c r="FW45" i="57" s="1"/>
  <c r="GD74" i="57" s="1"/>
  <c r="GK73" i="57" s="1"/>
  <c r="GR72" i="57" s="1"/>
  <c r="GY71" i="57" s="1"/>
  <c r="HF70" i="57" s="1"/>
  <c r="HM69" i="57" s="1"/>
  <c r="DL49" i="57"/>
  <c r="DS48" i="57" s="1"/>
  <c r="DZ47" i="57" s="1"/>
  <c r="EG46" i="57" s="1"/>
  <c r="EN45" i="57" s="1"/>
  <c r="EU74" i="57" s="1"/>
  <c r="FB73" i="57" s="1"/>
  <c r="FI72" i="57" s="1"/>
  <c r="FP71" i="57" s="1"/>
  <c r="FW70" i="57" s="1"/>
  <c r="GD69" i="57" s="1"/>
  <c r="GK68" i="57" s="1"/>
  <c r="GR67" i="57" s="1"/>
  <c r="GY66" i="57" s="1"/>
  <c r="HF65" i="57" s="1"/>
  <c r="HM64" i="57" s="1"/>
  <c r="CX49" i="57"/>
  <c r="DE48" i="57" s="1"/>
  <c r="DL47" i="57" s="1"/>
  <c r="DS46" i="57" s="1"/>
  <c r="DZ45" i="57" s="1"/>
  <c r="EG74" i="57" s="1"/>
  <c r="EN73" i="57" s="1"/>
  <c r="EU72" i="57" s="1"/>
  <c r="FB71" i="57" s="1"/>
  <c r="FI70" i="57" s="1"/>
  <c r="FP69" i="57" s="1"/>
  <c r="FW68" i="57" s="1"/>
  <c r="GD67" i="57" s="1"/>
  <c r="GK66" i="57" s="1"/>
  <c r="GR65" i="57" s="1"/>
  <c r="GY64" i="57" s="1"/>
  <c r="HF63" i="57" s="1"/>
  <c r="HM62" i="57" s="1"/>
  <c r="EY49" i="57"/>
  <c r="FF48" i="57" s="1"/>
  <c r="FM47" i="57" s="1"/>
  <c r="FT46" i="57" s="1"/>
  <c r="GA45" i="57" s="1"/>
  <c r="GH74" i="57" s="1"/>
  <c r="GO73" i="57" s="1"/>
  <c r="GV72" i="57" s="1"/>
  <c r="HC71" i="57" s="1"/>
  <c r="HJ70" i="57" s="1"/>
  <c r="EL49" i="57"/>
  <c r="ES48" i="57" s="1"/>
  <c r="EZ47" i="57" s="1"/>
  <c r="FG46" i="57" s="1"/>
  <c r="FN45" i="57" s="1"/>
  <c r="FU74" i="57" s="1"/>
  <c r="GB73" i="57" s="1"/>
  <c r="GI72" i="57" s="1"/>
  <c r="GP71" i="57" s="1"/>
  <c r="GW70" i="57" s="1"/>
  <c r="HD69" i="57" s="1"/>
  <c r="HK68" i="57" s="1"/>
  <c r="DI49" i="57"/>
  <c r="DP48" i="57" s="1"/>
  <c r="DW47" i="57" s="1"/>
  <c r="ED46" i="57" s="1"/>
  <c r="EK45" i="57" s="1"/>
  <c r="ER74" i="57" s="1"/>
  <c r="EY73" i="57" s="1"/>
  <c r="FF72" i="57" s="1"/>
  <c r="FM71" i="57" s="1"/>
  <c r="FT70" i="57" s="1"/>
  <c r="GA69" i="57" s="1"/>
  <c r="GH68" i="57" s="1"/>
  <c r="GO67" i="57" s="1"/>
  <c r="GV66" i="57" s="1"/>
  <c r="HC65" i="57" s="1"/>
  <c r="HJ64" i="57" s="1"/>
  <c r="CO49" i="57"/>
  <c r="CV48" i="57" s="1"/>
  <c r="DC47" i="57" s="1"/>
  <c r="DJ46" i="57" s="1"/>
  <c r="DQ45" i="57" s="1"/>
  <c r="DX74" i="57" s="1"/>
  <c r="EE73" i="57" s="1"/>
  <c r="EL72" i="57" s="1"/>
  <c r="ES71" i="57" s="1"/>
  <c r="EZ70" i="57" s="1"/>
  <c r="FG69" i="57" s="1"/>
  <c r="FN68" i="57" s="1"/>
  <c r="FU67" i="57" s="1"/>
  <c r="GB66" i="57" s="1"/>
  <c r="GI65" i="57" s="1"/>
  <c r="GP64" i="57" s="1"/>
  <c r="GW63" i="57" s="1"/>
  <c r="HD62" i="57" s="1"/>
  <c r="HK61" i="57" s="1"/>
  <c r="DX49" i="57"/>
  <c r="EE48" i="57" s="1"/>
  <c r="EL47" i="57" s="1"/>
  <c r="ES46" i="57" s="1"/>
  <c r="EZ45" i="57" s="1"/>
  <c r="FG74" i="57" s="1"/>
  <c r="FN73" i="57" s="1"/>
  <c r="FU72" i="57" s="1"/>
  <c r="GB71" i="57" s="1"/>
  <c r="GI70" i="57" s="1"/>
  <c r="GP69" i="57" s="1"/>
  <c r="GW68" i="57" s="1"/>
  <c r="HD67" i="57" s="1"/>
  <c r="HK66" i="57" s="1"/>
  <c r="DF49" i="57"/>
  <c r="DM48" i="57" s="1"/>
  <c r="DT47" i="57" s="1"/>
  <c r="EA46" i="57" s="1"/>
  <c r="EH45" i="57" s="1"/>
  <c r="EO74" i="57" s="1"/>
  <c r="EV73" i="57" s="1"/>
  <c r="FC72" i="57" s="1"/>
  <c r="FJ71" i="57" s="1"/>
  <c r="FQ70" i="57" s="1"/>
  <c r="FX69" i="57" s="1"/>
  <c r="GE68" i="57" s="1"/>
  <c r="GL67" i="57" s="1"/>
  <c r="GS66" i="57" s="1"/>
  <c r="GZ65" i="57" s="1"/>
  <c r="HG64" i="57" s="1"/>
  <c r="HN63" i="57" s="1"/>
  <c r="ES49" i="57"/>
  <c r="EZ48" i="57" s="1"/>
  <c r="FG47" i="57" s="1"/>
  <c r="FN46" i="57" s="1"/>
  <c r="FU45" i="57" s="1"/>
  <c r="GB74" i="57" s="1"/>
  <c r="GI73" i="57" s="1"/>
  <c r="GP72" i="57" s="1"/>
  <c r="GW71" i="57" s="1"/>
  <c r="HD70" i="57" s="1"/>
  <c r="HK69" i="57" s="1"/>
  <c r="DQ49" i="57"/>
  <c r="DX48" i="57" s="1"/>
  <c r="EE47" i="57" s="1"/>
  <c r="EL46" i="57" s="1"/>
  <c r="ES45" i="57" s="1"/>
  <c r="EZ74" i="57" s="1"/>
  <c r="FG73" i="57" s="1"/>
  <c r="FN72" i="57" s="1"/>
  <c r="FU71" i="57" s="1"/>
  <c r="GB70" i="57" s="1"/>
  <c r="GI69" i="57" s="1"/>
  <c r="GP68" i="57" s="1"/>
  <c r="GW67" i="57" s="1"/>
  <c r="HD66" i="57" s="1"/>
  <c r="HK65" i="57" s="1"/>
  <c r="CY49" i="57"/>
  <c r="DF48" i="57" s="1"/>
  <c r="DM47" i="57" s="1"/>
  <c r="DT46" i="57" s="1"/>
  <c r="EA45" i="57" s="1"/>
  <c r="EH74" i="57" s="1"/>
  <c r="EO73" i="57" s="1"/>
  <c r="EV72" i="57" s="1"/>
  <c r="FC71" i="57" s="1"/>
  <c r="FJ70" i="57" s="1"/>
  <c r="FQ69" i="57" s="1"/>
  <c r="FX68" i="57" s="1"/>
  <c r="GE67" i="57" s="1"/>
  <c r="GL66" i="57" s="1"/>
  <c r="GS65" i="57" s="1"/>
  <c r="GZ64" i="57" s="1"/>
  <c r="HG63" i="57" s="1"/>
  <c r="HN62" i="57" s="1"/>
  <c r="ED49" i="57"/>
  <c r="EK48" i="57" s="1"/>
  <c r="ER47" i="57" s="1"/>
  <c r="EY46" i="57" s="1"/>
  <c r="FF45" i="57" s="1"/>
  <c r="FM74" i="57" s="1"/>
  <c r="FT73" i="57" s="1"/>
  <c r="GA72" i="57" s="1"/>
  <c r="GH71" i="57" s="1"/>
  <c r="GO70" i="57" s="1"/>
  <c r="GV69" i="57" s="1"/>
  <c r="HC68" i="57" s="1"/>
  <c r="HJ67" i="57" s="1"/>
  <c r="DH49" i="57"/>
  <c r="DO48" i="57" s="1"/>
  <c r="DV47" i="57" s="1"/>
  <c r="EC46" i="57" s="1"/>
  <c r="EJ45" i="57" s="1"/>
  <c r="EQ74" i="57" s="1"/>
  <c r="EX73" i="57" s="1"/>
  <c r="FE72" i="57" s="1"/>
  <c r="FL71" i="57" s="1"/>
  <c r="FS70" i="57" s="1"/>
  <c r="FZ69" i="57" s="1"/>
  <c r="GG68" i="57" s="1"/>
  <c r="GN67" i="57" s="1"/>
  <c r="GU66" i="57" s="1"/>
  <c r="HB65" i="57" s="1"/>
  <c r="HI64" i="57" s="1"/>
  <c r="HP63" i="57" s="1"/>
  <c r="FY49" i="57"/>
  <c r="GF48" i="57" s="1"/>
  <c r="GM47" i="57" s="1"/>
  <c r="GT46" i="57" s="1"/>
  <c r="HA45" i="57" s="1"/>
  <c r="HH74" i="57" s="1"/>
  <c r="HO73" i="57" s="1"/>
  <c r="FH49" i="57"/>
  <c r="FO48" i="57" s="1"/>
  <c r="FV47" i="57" s="1"/>
  <c r="GC46" i="57" s="1"/>
  <c r="GJ45" i="57" s="1"/>
  <c r="GQ74" i="57" s="1"/>
  <c r="GX73" i="57" s="1"/>
  <c r="HE72" i="57" s="1"/>
  <c r="HL71" i="57" s="1"/>
  <c r="EC49" i="57"/>
  <c r="EJ48" i="57" s="1"/>
  <c r="EQ47" i="57" s="1"/>
  <c r="EX46" i="57" s="1"/>
  <c r="FE45" i="57" s="1"/>
  <c r="FL74" i="57" s="1"/>
  <c r="FS73" i="57" s="1"/>
  <c r="FZ72" i="57" s="1"/>
  <c r="GG71" i="57" s="1"/>
  <c r="GN70" i="57" s="1"/>
  <c r="GU69" i="57" s="1"/>
  <c r="HB68" i="57" s="1"/>
  <c r="HI67" i="57" s="1"/>
  <c r="HP66" i="57" s="1"/>
  <c r="CV49" i="57"/>
  <c r="DC48" i="57" s="1"/>
  <c r="DJ47" i="57" s="1"/>
  <c r="DQ46" i="57" s="1"/>
  <c r="DX45" i="57" s="1"/>
  <c r="EE74" i="57" s="1"/>
  <c r="EL73" i="57" s="1"/>
  <c r="ES72" i="57" s="1"/>
  <c r="EZ71" i="57" s="1"/>
  <c r="FG70" i="57" s="1"/>
  <c r="FN69" i="57" s="1"/>
  <c r="FU68" i="57" s="1"/>
  <c r="GB67" i="57" s="1"/>
  <c r="GI66" i="57" s="1"/>
  <c r="GP65" i="57" s="1"/>
  <c r="GW64" i="57" s="1"/>
  <c r="HD63" i="57" s="1"/>
  <c r="HK62" i="57" s="1"/>
  <c r="CN49" i="57"/>
  <c r="CU48" i="57" s="1"/>
  <c r="DB47" i="57" s="1"/>
  <c r="DI46" i="57" s="1"/>
  <c r="DP45" i="57" s="1"/>
  <c r="DW74" i="57" s="1"/>
  <c r="ED73" i="57" s="1"/>
  <c r="EK72" i="57" s="1"/>
  <c r="ER71" i="57" s="1"/>
  <c r="EY70" i="57" s="1"/>
  <c r="FF69" i="57" s="1"/>
  <c r="FM68" i="57" s="1"/>
  <c r="FT67" i="57" s="1"/>
  <c r="GA66" i="57" s="1"/>
  <c r="GH65" i="57" s="1"/>
  <c r="GO64" i="57" s="1"/>
  <c r="GV63" i="57" s="1"/>
  <c r="HC62" i="57" s="1"/>
  <c r="HJ61" i="57" s="1"/>
  <c r="GQ49" i="57"/>
  <c r="GX48" i="57" s="1"/>
  <c r="HE47" i="57" s="1"/>
  <c r="HL46" i="57" s="1"/>
  <c r="DA49" i="57"/>
  <c r="DH48" i="57" s="1"/>
  <c r="DO47" i="57" s="1"/>
  <c r="DV46" i="57" s="1"/>
  <c r="EC45" i="57" s="1"/>
  <c r="EJ74" i="57" s="1"/>
  <c r="EQ73" i="57" s="1"/>
  <c r="EX72" i="57" s="1"/>
  <c r="FE71" i="57" s="1"/>
  <c r="FL70" i="57" s="1"/>
  <c r="FS69" i="57" s="1"/>
  <c r="FZ68" i="57" s="1"/>
  <c r="GG67" i="57" s="1"/>
  <c r="GN66" i="57" s="1"/>
  <c r="GU65" i="57" s="1"/>
  <c r="HB64" i="57" s="1"/>
  <c r="HI63" i="57" s="1"/>
  <c r="HP62" i="57" s="1"/>
  <c r="DE49" i="57"/>
  <c r="DL48" i="57" s="1"/>
  <c r="DS47" i="57" s="1"/>
  <c r="DZ46" i="57" s="1"/>
  <c r="EG45" i="57" s="1"/>
  <c r="EN74" i="57" s="1"/>
  <c r="EU73" i="57" s="1"/>
  <c r="FB72" i="57" s="1"/>
  <c r="FI71" i="57" s="1"/>
  <c r="FP70" i="57" s="1"/>
  <c r="FW69" i="57" s="1"/>
  <c r="GD68" i="57" s="1"/>
  <c r="GK67" i="57" s="1"/>
  <c r="GR66" i="57" s="1"/>
  <c r="GY65" i="57" s="1"/>
  <c r="HF64" i="57" s="1"/>
  <c r="HM63" i="57" s="1"/>
  <c r="DZ49" i="57"/>
  <c r="EG48" i="57" s="1"/>
  <c r="EN47" i="57" s="1"/>
  <c r="EU46" i="57" s="1"/>
  <c r="FB45" i="57" s="1"/>
  <c r="FI74" i="57" s="1"/>
  <c r="FP73" i="57" s="1"/>
  <c r="FW72" i="57" s="1"/>
  <c r="GD71" i="57" s="1"/>
  <c r="GK70" i="57" s="1"/>
  <c r="GR69" i="57" s="1"/>
  <c r="GY68" i="57" s="1"/>
  <c r="HF67" i="57" s="1"/>
  <c r="HM66" i="57" s="1"/>
  <c r="GD49" i="57"/>
  <c r="GK48" i="57" s="1"/>
  <c r="GR47" i="57" s="1"/>
  <c r="GY46" i="57" s="1"/>
  <c r="HF45" i="57" s="1"/>
  <c r="HM74" i="57" s="1"/>
  <c r="FJ49" i="57"/>
  <c r="FQ48" i="57" s="1"/>
  <c r="FX47" i="57" s="1"/>
  <c r="GE46" i="57" s="1"/>
  <c r="GL45" i="57" s="1"/>
  <c r="GS74" i="57" s="1"/>
  <c r="GZ73" i="57" s="1"/>
  <c r="HG72" i="57" s="1"/>
  <c r="HN71" i="57" s="1"/>
  <c r="DK49" i="57"/>
  <c r="DR48" i="57" s="1"/>
  <c r="DY47" i="57" s="1"/>
  <c r="EF46" i="57" s="1"/>
  <c r="EM45" i="57" s="1"/>
  <c r="ET74" i="57" s="1"/>
  <c r="FA73" i="57" s="1"/>
  <c r="FH72" i="57" s="1"/>
  <c r="FO71" i="57" s="1"/>
  <c r="FV70" i="57" s="1"/>
  <c r="GC69" i="57" s="1"/>
  <c r="GJ68" i="57" s="1"/>
  <c r="GQ67" i="57" s="1"/>
  <c r="GX66" i="57" s="1"/>
  <c r="HE65" i="57" s="1"/>
  <c r="HL64" i="57" s="1"/>
  <c r="GH49" i="57"/>
  <c r="GO48" i="57" s="1"/>
  <c r="GV47" i="57" s="1"/>
  <c r="HC46" i="57" s="1"/>
  <c r="HJ45" i="57" s="1"/>
  <c r="EI49" i="57"/>
  <c r="EP48" i="57" s="1"/>
  <c r="EW47" i="57" s="1"/>
  <c r="FD46" i="57" s="1"/>
  <c r="FK45" i="57" s="1"/>
  <c r="FR74" i="57" s="1"/>
  <c r="FY73" i="57" s="1"/>
  <c r="GF72" i="57" s="1"/>
  <c r="GM71" i="57" s="1"/>
  <c r="GT70" i="57" s="1"/>
  <c r="HA69" i="57" s="1"/>
  <c r="HH68" i="57" s="1"/>
  <c r="HO67" i="57" s="1"/>
  <c r="DB49" i="57"/>
  <c r="DI48" i="57" s="1"/>
  <c r="DP47" i="57" s="1"/>
  <c r="DW46" i="57" s="1"/>
  <c r="ED45" i="57" s="1"/>
  <c r="EK74" i="57" s="1"/>
  <c r="ER73" i="57" s="1"/>
  <c r="EY72" i="57" s="1"/>
  <c r="FF71" i="57" s="1"/>
  <c r="FM70" i="57" s="1"/>
  <c r="FT69" i="57" s="1"/>
  <c r="GA68" i="57" s="1"/>
  <c r="GH67" i="57" s="1"/>
  <c r="GO66" i="57" s="1"/>
  <c r="GV65" i="57" s="1"/>
  <c r="HC64" i="57" s="1"/>
  <c r="HJ63" i="57" s="1"/>
  <c r="FD49" i="57"/>
  <c r="FK48" i="57" s="1"/>
  <c r="FR47" i="57" s="1"/>
  <c r="FY46" i="57" s="1"/>
  <c r="GF45" i="57" s="1"/>
  <c r="DW49" i="57"/>
  <c r="ED48" i="57" s="1"/>
  <c r="EK47" i="57" s="1"/>
  <c r="ER46" i="57" s="1"/>
  <c r="EY45" i="57" s="1"/>
  <c r="FF74" i="57" s="1"/>
  <c r="FM73" i="57" s="1"/>
  <c r="FT72" i="57" s="1"/>
  <c r="GA71" i="57" s="1"/>
  <c r="GH70" i="57" s="1"/>
  <c r="GO69" i="57" s="1"/>
  <c r="GV68" i="57" s="1"/>
  <c r="HC67" i="57" s="1"/>
  <c r="HJ66" i="57" s="1"/>
  <c r="HO49" i="57"/>
  <c r="GT49" i="57"/>
  <c r="HA48" i="57" s="1"/>
  <c r="HH47" i="57" s="1"/>
  <c r="HO46" i="57" s="1"/>
  <c r="GL74" i="57"/>
  <c r="GS73" i="57" s="1"/>
  <c r="GZ72" i="57" s="1"/>
  <c r="HG71" i="57" s="1"/>
  <c r="HN70" i="57" s="1"/>
  <c r="GL49" i="57"/>
  <c r="GS48" i="57" s="1"/>
  <c r="GZ47" i="57" s="1"/>
  <c r="HG46" i="57" s="1"/>
  <c r="HN45" i="57" s="1"/>
  <c r="DS49" i="57"/>
  <c r="DZ48" i="57" s="1"/>
  <c r="EG47" i="57" s="1"/>
  <c r="EN46" i="57" s="1"/>
  <c r="EU45" i="57" s="1"/>
  <c r="FB74" i="57" s="1"/>
  <c r="FI73" i="57" s="1"/>
  <c r="FP72" i="57" s="1"/>
  <c r="FW71" i="57" s="1"/>
  <c r="GD70" i="57" s="1"/>
  <c r="GK69" i="57" s="1"/>
  <c r="GR68" i="57" s="1"/>
  <c r="GY67" i="57" s="1"/>
  <c r="HF66" i="57" s="1"/>
  <c r="HM65" i="57" s="1"/>
  <c r="FA49" i="57"/>
  <c r="FH48" i="57" s="1"/>
  <c r="FO47" i="57" s="1"/>
  <c r="FV46" i="57" s="1"/>
  <c r="GC45" i="57" s="1"/>
  <c r="DD49" i="57"/>
  <c r="DK48" i="57" s="1"/>
  <c r="DR47" i="57" s="1"/>
  <c r="DY46" i="57" s="1"/>
  <c r="EF45" i="57" s="1"/>
  <c r="EM74" i="57" s="1"/>
  <c r="ET73" i="57" s="1"/>
  <c r="FA72" i="57" s="1"/>
  <c r="FH71" i="57" s="1"/>
  <c r="FO70" i="57" s="1"/>
  <c r="FV69" i="57" s="1"/>
  <c r="GC68" i="57" s="1"/>
  <c r="GJ67" i="57" s="1"/>
  <c r="GQ66" i="57" s="1"/>
  <c r="GX65" i="57" s="1"/>
  <c r="HE64" i="57" s="1"/>
  <c r="HL63" i="57" s="1"/>
  <c r="FL49" i="57"/>
  <c r="FS48" i="57" s="1"/>
  <c r="FZ47" i="57" s="1"/>
  <c r="GG46" i="57" s="1"/>
  <c r="GN45" i="57" s="1"/>
  <c r="GU74" i="57" s="1"/>
  <c r="HB73" i="57" s="1"/>
  <c r="HI72" i="57" s="1"/>
  <c r="HP71" i="57" s="1"/>
  <c r="DV49" i="57"/>
  <c r="EC48" i="57" s="1"/>
  <c r="EJ47" i="57" s="1"/>
  <c r="EQ46" i="57" s="1"/>
  <c r="EX45" i="57" s="1"/>
  <c r="FE74" i="57" s="1"/>
  <c r="FL73" i="57" s="1"/>
  <c r="FS72" i="57" s="1"/>
  <c r="FZ71" i="57" s="1"/>
  <c r="GG70" i="57" s="1"/>
  <c r="GN69" i="57" s="1"/>
  <c r="GU68" i="57" s="1"/>
  <c r="HB67" i="57" s="1"/>
  <c r="HI66" i="57" s="1"/>
  <c r="HP65" i="57" s="1"/>
  <c r="CW49" i="57"/>
  <c r="DD48" i="57" s="1"/>
  <c r="DK47" i="57" s="1"/>
  <c r="DR46" i="57" s="1"/>
  <c r="DY45" i="57" s="1"/>
  <c r="EF74" i="57" s="1"/>
  <c r="EM73" i="57" s="1"/>
  <c r="ET72" i="57" s="1"/>
  <c r="FA71" i="57" s="1"/>
  <c r="FH70" i="57" s="1"/>
  <c r="FO69" i="57" s="1"/>
  <c r="FV68" i="57" s="1"/>
  <c r="GC67" i="57" s="1"/>
  <c r="GJ66" i="57" s="1"/>
  <c r="GQ65" i="57" s="1"/>
  <c r="GX64" i="57" s="1"/>
  <c r="HE63" i="57" s="1"/>
  <c r="HL62" i="57" s="1"/>
  <c r="EV49" i="57"/>
  <c r="FC48" i="57" s="1"/>
  <c r="FJ47" i="57" s="1"/>
  <c r="FQ46" i="57" s="1"/>
  <c r="FX45" i="57" s="1"/>
  <c r="GE74" i="57" s="1"/>
  <c r="GL73" i="57" s="1"/>
  <c r="GS72" i="57" s="1"/>
  <c r="GZ71" i="57" s="1"/>
  <c r="HG70" i="57" s="1"/>
  <c r="HN69" i="57" s="1"/>
  <c r="HP49" i="57"/>
  <c r="GS49" i="57"/>
  <c r="GZ48" i="57" s="1"/>
  <c r="HG47" i="57" s="1"/>
  <c r="HN46" i="57" s="1"/>
  <c r="O250" i="57"/>
  <c r="O275" i="57"/>
  <c r="O272" i="57"/>
  <c r="O269" i="57"/>
  <c r="O266" i="57"/>
  <c r="O263" i="57"/>
  <c r="O273" i="57"/>
  <c r="O274" i="57"/>
  <c r="O271" i="57"/>
  <c r="O268" i="57"/>
  <c r="O265" i="57"/>
  <c r="O262" i="57"/>
  <c r="O270" i="57"/>
  <c r="O261" i="57"/>
  <c r="O267" i="57"/>
  <c r="O264" i="57"/>
  <c r="AS281" i="57"/>
  <c r="AS289" i="57" s="1"/>
  <c r="AS275" i="57"/>
  <c r="AS272" i="57"/>
  <c r="AS269" i="57"/>
  <c r="AS266" i="57"/>
  <c r="AS263" i="57"/>
  <c r="AS273" i="57"/>
  <c r="AS274" i="57"/>
  <c r="AS271" i="57"/>
  <c r="AS268" i="57"/>
  <c r="AS265" i="57"/>
  <c r="AS262" i="57"/>
  <c r="AS267" i="57"/>
  <c r="AS270" i="57"/>
  <c r="AS261" i="57"/>
  <c r="AS264" i="57"/>
  <c r="O252" i="57"/>
  <c r="O257" i="57"/>
  <c r="O255" i="57"/>
  <c r="O254" i="57"/>
  <c r="O256" i="57"/>
  <c r="O253" i="57"/>
  <c r="BO115" i="57"/>
  <c r="BO172" i="57" s="1"/>
  <c r="O247" i="57"/>
  <c r="O259" i="57"/>
  <c r="O246" i="57"/>
  <c r="O258" i="57"/>
  <c r="Q114" i="57"/>
  <c r="Q113" i="57" s="1"/>
  <c r="O281" i="57"/>
  <c r="O283" i="57" s="1"/>
  <c r="O251" i="57"/>
  <c r="O248" i="57"/>
  <c r="O249" i="57"/>
  <c r="AS260" i="57"/>
  <c r="Q43" i="57"/>
  <c r="R43" i="57" s="1"/>
  <c r="AS255" i="57"/>
  <c r="P44" i="57"/>
  <c r="AS259" i="57"/>
  <c r="R103" i="5"/>
  <c r="AS246" i="57"/>
  <c r="AS258" i="57"/>
  <c r="AS248" i="57"/>
  <c r="AS256" i="57"/>
  <c r="AS249" i="57"/>
  <c r="AS257" i="57"/>
  <c r="AS253" i="57"/>
  <c r="P171" i="57"/>
  <c r="P244" i="57" s="1"/>
  <c r="P280" i="57" s="1"/>
  <c r="P113" i="57"/>
  <c r="AS247" i="57"/>
  <c r="AS252" i="57"/>
  <c r="AS254" i="57"/>
  <c r="O260" i="57"/>
  <c r="CS115" i="57"/>
  <c r="CS172" i="57" s="1"/>
  <c r="AS250" i="57"/>
  <c r="AS251" i="57"/>
  <c r="BP113" i="57"/>
  <c r="BP171" i="57"/>
  <c r="BQ114" i="57"/>
  <c r="AQ172" i="57"/>
  <c r="AQ245" i="57" s="1"/>
  <c r="CQ115" i="57"/>
  <c r="CQ172" i="57" s="1"/>
  <c r="Q44" i="57"/>
  <c r="AR172" i="57"/>
  <c r="AR245" i="57" s="1"/>
  <c r="CR115" i="57"/>
  <c r="CR172" i="57" s="1"/>
  <c r="S240" i="57"/>
  <c r="U240" i="57" s="1"/>
  <c r="P172" i="57"/>
  <c r="P245" i="57" s="1"/>
  <c r="BP115" i="57"/>
  <c r="BP172" i="57" s="1"/>
  <c r="CJ42" i="5"/>
  <c r="CQ41" i="5" s="1"/>
  <c r="CX40" i="5" s="1"/>
  <c r="DE39" i="5" s="1"/>
  <c r="DL38" i="5" s="1"/>
  <c r="CS42" i="5"/>
  <c r="CZ41" i="5" s="1"/>
  <c r="DG40" i="5" s="1"/>
  <c r="DN39" i="5" s="1"/>
  <c r="CW42" i="5"/>
  <c r="DD41" i="5" s="1"/>
  <c r="DK40" i="5" s="1"/>
  <c r="DN42" i="5"/>
  <c r="DM42" i="5"/>
  <c r="CG42" i="5"/>
  <c r="CN41" i="5" s="1"/>
  <c r="CU40" i="5" s="1"/>
  <c r="DB39" i="5" s="1"/>
  <c r="DI38" i="5" s="1"/>
  <c r="CV42" i="5"/>
  <c r="DC41" i="5" s="1"/>
  <c r="DJ40" i="5" s="1"/>
  <c r="DC42" i="5"/>
  <c r="DJ41" i="5" s="1"/>
  <c r="DH42" i="5"/>
  <c r="DO41" i="5" s="1"/>
  <c r="DG42" i="5"/>
  <c r="DN41" i="5" s="1"/>
  <c r="CK42" i="5"/>
  <c r="CR41" i="5" s="1"/>
  <c r="CY40" i="5" s="1"/>
  <c r="DF39" i="5" s="1"/>
  <c r="DM38" i="5" s="1"/>
  <c r="DK42" i="5"/>
  <c r="CQ42" i="5"/>
  <c r="CX41" i="5" s="1"/>
  <c r="DE40" i="5" s="1"/>
  <c r="DL39" i="5" s="1"/>
  <c r="CO42" i="5"/>
  <c r="CV41" i="5" s="1"/>
  <c r="DC40" i="5" s="1"/>
  <c r="DJ39" i="5" s="1"/>
  <c r="CL42" i="5"/>
  <c r="CS41" i="5" s="1"/>
  <c r="CZ40" i="5" s="1"/>
  <c r="DG39" i="5" s="1"/>
  <c r="DN38" i="5" s="1"/>
  <c r="CX42" i="5"/>
  <c r="DE41" i="5" s="1"/>
  <c r="DL40" i="5" s="1"/>
  <c r="DB42" i="5"/>
  <c r="DI41" i="5" s="1"/>
  <c r="Q103" i="5"/>
  <c r="R105" i="5"/>
  <c r="R147" i="5" s="1"/>
  <c r="R190" i="5" s="1"/>
  <c r="N199" i="5"/>
  <c r="N220" i="5" s="1"/>
  <c r="P103" i="5"/>
  <c r="Q105" i="5"/>
  <c r="Q147" i="5" s="1"/>
  <c r="Q190" i="5" s="1"/>
  <c r="Q146" i="5"/>
  <c r="Q189" i="5" s="1"/>
  <c r="Q210" i="5" s="1"/>
  <c r="P105" i="5"/>
  <c r="BP105" i="5" s="1"/>
  <c r="BP147" i="5" s="1"/>
  <c r="AR147" i="5"/>
  <c r="AR190" i="5" s="1"/>
  <c r="AR194" i="5" s="1"/>
  <c r="P146" i="5"/>
  <c r="P189" i="5" s="1"/>
  <c r="P210" i="5" s="1"/>
  <c r="O147" i="5"/>
  <c r="O190" i="5" s="1"/>
  <c r="O211" i="5" s="1"/>
  <c r="S185" i="5"/>
  <c r="U185" i="5" s="1"/>
  <c r="AS147" i="5"/>
  <c r="AS190" i="5" s="1"/>
  <c r="CS105" i="5"/>
  <c r="CS147" i="5" s="1"/>
  <c r="S146" i="5"/>
  <c r="S189" i="5" s="1"/>
  <c r="S210" i="5" s="1"/>
  <c r="S103" i="5"/>
  <c r="S105" i="5"/>
  <c r="T104" i="5"/>
  <c r="CQ105" i="5"/>
  <c r="CQ147" i="5" s="1"/>
  <c r="AQ147" i="5"/>
  <c r="AQ190" i="5" s="1"/>
  <c r="BQ104" i="5"/>
  <c r="BP146" i="5"/>
  <c r="BP103" i="5"/>
  <c r="R34" i="5"/>
  <c r="R32" i="5"/>
  <c r="S33" i="5"/>
  <c r="AS296" i="57" l="1"/>
  <c r="Q115" i="57"/>
  <c r="Q172" i="57" s="1"/>
  <c r="Q245" i="57" s="1"/>
  <c r="GB49" i="57"/>
  <c r="GI48" i="57" s="1"/>
  <c r="GP47" i="57" s="1"/>
  <c r="GW46" i="57" s="1"/>
  <c r="HD45" i="57" s="1"/>
  <c r="HK74" i="57" s="1"/>
  <c r="FE49" i="57"/>
  <c r="FL48" i="57" s="1"/>
  <c r="FS47" i="57" s="1"/>
  <c r="FZ46" i="57" s="1"/>
  <c r="GG45" i="57" s="1"/>
  <c r="FU49" i="57"/>
  <c r="GB48" i="57" s="1"/>
  <c r="GI47" i="57" s="1"/>
  <c r="GP46" i="57" s="1"/>
  <c r="GW45" i="57" s="1"/>
  <c r="ER49" i="57"/>
  <c r="EY48" i="57" s="1"/>
  <c r="FF47" i="57" s="1"/>
  <c r="FM46" i="57" s="1"/>
  <c r="FT45" i="57" s="1"/>
  <c r="EQ49" i="57"/>
  <c r="EX48" i="57" s="1"/>
  <c r="FE47" i="57" s="1"/>
  <c r="FL46" i="57" s="1"/>
  <c r="FS45" i="57" s="1"/>
  <c r="FZ74" i="57" s="1"/>
  <c r="GG73" i="57" s="1"/>
  <c r="GN72" i="57" s="1"/>
  <c r="GU71" i="57" s="1"/>
  <c r="HB70" i="57" s="1"/>
  <c r="HI69" i="57" s="1"/>
  <c r="HP68" i="57" s="1"/>
  <c r="HH49" i="57"/>
  <c r="HO48" i="57" s="1"/>
  <c r="EO49" i="57"/>
  <c r="EV48" i="57" s="1"/>
  <c r="FC47" i="57" s="1"/>
  <c r="FJ46" i="57" s="1"/>
  <c r="FQ45" i="57" s="1"/>
  <c r="FX74" i="57" s="1"/>
  <c r="GE73" i="57" s="1"/>
  <c r="GL72" i="57" s="1"/>
  <c r="GS71" i="57" s="1"/>
  <c r="GZ70" i="57" s="1"/>
  <c r="HG69" i="57" s="1"/>
  <c r="HN68" i="57" s="1"/>
  <c r="EG49" i="57"/>
  <c r="EN48" i="57" s="1"/>
  <c r="EU47" i="57" s="1"/>
  <c r="FB46" i="57" s="1"/>
  <c r="FI45" i="57" s="1"/>
  <c r="FR49" i="57"/>
  <c r="FY48" i="57" s="1"/>
  <c r="GF47" i="57" s="1"/>
  <c r="GM46" i="57" s="1"/>
  <c r="GT45" i="57" s="1"/>
  <c r="HA74" i="57" s="1"/>
  <c r="HH73" i="57" s="1"/>
  <c r="HO72" i="57" s="1"/>
  <c r="HM49" i="57"/>
  <c r="FG49" i="57"/>
  <c r="FN48" i="57" s="1"/>
  <c r="FU47" i="57" s="1"/>
  <c r="GB46" i="57" s="1"/>
  <c r="GI45" i="57" s="1"/>
  <c r="GU49" i="57"/>
  <c r="HB48" i="57" s="1"/>
  <c r="HI47" i="57" s="1"/>
  <c r="HP46" i="57" s="1"/>
  <c r="EH49" i="57"/>
  <c r="EO48" i="57" s="1"/>
  <c r="EV47" i="57" s="1"/>
  <c r="FC46" i="57" s="1"/>
  <c r="FJ45" i="57" s="1"/>
  <c r="EJ49" i="57"/>
  <c r="EQ48" i="57" s="1"/>
  <c r="EX47" i="57" s="1"/>
  <c r="FE46" i="57" s="1"/>
  <c r="FL45" i="57" s="1"/>
  <c r="FF49" i="57"/>
  <c r="FM48" i="57" s="1"/>
  <c r="FT47" i="57" s="1"/>
  <c r="GA46" i="57" s="1"/>
  <c r="GH45" i="57" s="1"/>
  <c r="GE49" i="57"/>
  <c r="GL48" i="57" s="1"/>
  <c r="GS47" i="57" s="1"/>
  <c r="GZ46" i="57" s="1"/>
  <c r="HG45" i="57" s="1"/>
  <c r="FM49" i="57"/>
  <c r="FT48" i="57" s="1"/>
  <c r="GA47" i="57" s="1"/>
  <c r="GH46" i="57" s="1"/>
  <c r="GO45" i="57" s="1"/>
  <c r="EM49" i="57"/>
  <c r="ET48" i="57" s="1"/>
  <c r="FA47" i="57" s="1"/>
  <c r="FH46" i="57" s="1"/>
  <c r="FO45" i="57" s="1"/>
  <c r="EF49" i="57"/>
  <c r="EM48" i="57" s="1"/>
  <c r="ET47" i="57" s="1"/>
  <c r="FA46" i="57" s="1"/>
  <c r="FH45" i="57" s="1"/>
  <c r="GN74" i="57"/>
  <c r="GU73" i="57" s="1"/>
  <c r="HB72" i="57" s="1"/>
  <c r="HI71" i="57" s="1"/>
  <c r="HP70" i="57" s="1"/>
  <c r="GN49" i="57"/>
  <c r="GU48" i="57" s="1"/>
  <c r="HB47" i="57" s="1"/>
  <c r="HI46" i="57" s="1"/>
  <c r="HP45" i="57" s="1"/>
  <c r="FB49" i="57"/>
  <c r="FI48" i="57" s="1"/>
  <c r="FP47" i="57" s="1"/>
  <c r="FW46" i="57" s="1"/>
  <c r="GD45" i="57" s="1"/>
  <c r="EN49" i="57"/>
  <c r="EU48" i="57" s="1"/>
  <c r="FB47" i="57" s="1"/>
  <c r="FI46" i="57" s="1"/>
  <c r="FP45" i="57" s="1"/>
  <c r="GM74" i="57"/>
  <c r="GT73" i="57" s="1"/>
  <c r="HA72" i="57" s="1"/>
  <c r="HH71" i="57" s="1"/>
  <c r="HO70" i="57" s="1"/>
  <c r="GM49" i="57"/>
  <c r="GT48" i="57" s="1"/>
  <c r="HA47" i="57" s="1"/>
  <c r="HH46" i="57" s="1"/>
  <c r="HO45" i="57" s="1"/>
  <c r="EE49" i="57"/>
  <c r="EL48" i="57" s="1"/>
  <c r="ES47" i="57" s="1"/>
  <c r="EZ46" i="57" s="1"/>
  <c r="FG45" i="57" s="1"/>
  <c r="FI49" i="57"/>
  <c r="FP48" i="57" s="1"/>
  <c r="FW47" i="57" s="1"/>
  <c r="GD46" i="57" s="1"/>
  <c r="GK45" i="57" s="1"/>
  <c r="GJ74" i="57"/>
  <c r="GQ73" i="57" s="1"/>
  <c r="GX72" i="57" s="1"/>
  <c r="HE71" i="57" s="1"/>
  <c r="HL70" i="57" s="1"/>
  <c r="GJ49" i="57"/>
  <c r="GQ48" i="57" s="1"/>
  <c r="GX47" i="57" s="1"/>
  <c r="HE46" i="57" s="1"/>
  <c r="HL45" i="57" s="1"/>
  <c r="ET49" i="57"/>
  <c r="FA48" i="57" s="1"/>
  <c r="FH47" i="57" s="1"/>
  <c r="FO46" i="57" s="1"/>
  <c r="FV45" i="57" s="1"/>
  <c r="EZ49" i="57"/>
  <c r="FG48" i="57" s="1"/>
  <c r="FN47" i="57" s="1"/>
  <c r="FU46" i="57" s="1"/>
  <c r="GB45" i="57" s="1"/>
  <c r="EK49" i="57"/>
  <c r="ER48" i="57" s="1"/>
  <c r="EY47" i="57" s="1"/>
  <c r="FF46" i="57" s="1"/>
  <c r="FM45" i="57" s="1"/>
  <c r="HA49" i="57"/>
  <c r="HH48" i="57" s="1"/>
  <c r="HO47" i="57" s="1"/>
  <c r="AS284" i="57"/>
  <c r="O311" i="57"/>
  <c r="O308" i="57"/>
  <c r="O305" i="57"/>
  <c r="O302" i="57"/>
  <c r="O299" i="57"/>
  <c r="O310" i="57"/>
  <c r="O307" i="57"/>
  <c r="O304" i="57"/>
  <c r="O301" i="57"/>
  <c r="O298" i="57"/>
  <c r="O309" i="57"/>
  <c r="O306" i="57"/>
  <c r="O303" i="57"/>
  <c r="O300" i="57"/>
  <c r="O297" i="57"/>
  <c r="AS282" i="57"/>
  <c r="AS311" i="57"/>
  <c r="AS308" i="57"/>
  <c r="AS305" i="57"/>
  <c r="AS302" i="57"/>
  <c r="AS299" i="57"/>
  <c r="AS310" i="57"/>
  <c r="AS307" i="57"/>
  <c r="AS304" i="57"/>
  <c r="AS301" i="57"/>
  <c r="AS298" i="57"/>
  <c r="AS309" i="57"/>
  <c r="AS306" i="57"/>
  <c r="AS303" i="57"/>
  <c r="AS300" i="57"/>
  <c r="AS297" i="57"/>
  <c r="AS285" i="57"/>
  <c r="AS292" i="57"/>
  <c r="AQ273" i="57"/>
  <c r="AQ270" i="57"/>
  <c r="AQ267" i="57"/>
  <c r="AQ264" i="57"/>
  <c r="AQ261" i="57"/>
  <c r="AQ275" i="57"/>
  <c r="AQ272" i="57"/>
  <c r="AQ269" i="57"/>
  <c r="AQ266" i="57"/>
  <c r="AQ263" i="57"/>
  <c r="AQ274" i="57"/>
  <c r="AQ268" i="57"/>
  <c r="AQ271" i="57"/>
  <c r="AQ262" i="57"/>
  <c r="AQ265" i="57"/>
  <c r="AS287" i="57"/>
  <c r="AS291" i="57"/>
  <c r="AS295" i="57"/>
  <c r="AS290" i="57"/>
  <c r="AS288" i="57"/>
  <c r="AS293" i="57"/>
  <c r="AS283" i="57"/>
  <c r="AR275" i="57"/>
  <c r="AR272" i="57"/>
  <c r="AR269" i="57"/>
  <c r="AR266" i="57"/>
  <c r="AR263" i="57"/>
  <c r="AR274" i="57"/>
  <c r="AR271" i="57"/>
  <c r="AR268" i="57"/>
  <c r="AR265" i="57"/>
  <c r="AR262" i="57"/>
  <c r="AR273" i="57"/>
  <c r="AR270" i="57"/>
  <c r="AR267" i="57"/>
  <c r="AR264" i="57"/>
  <c r="AR261" i="57"/>
  <c r="AS294" i="57"/>
  <c r="AS286" i="57"/>
  <c r="P274" i="57"/>
  <c r="P271" i="57"/>
  <c r="P268" i="57"/>
  <c r="P265" i="57"/>
  <c r="P262" i="57"/>
  <c r="P273" i="57"/>
  <c r="P270" i="57"/>
  <c r="P267" i="57"/>
  <c r="P264" i="57"/>
  <c r="P261" i="57"/>
  <c r="P275" i="57"/>
  <c r="P272" i="57"/>
  <c r="P269" i="57"/>
  <c r="P266" i="57"/>
  <c r="P263" i="57"/>
  <c r="O295" i="57"/>
  <c r="R114" i="57"/>
  <c r="R115" i="57" s="1"/>
  <c r="Q42" i="57"/>
  <c r="O291" i="57"/>
  <c r="Q171" i="57"/>
  <c r="Q244" i="57" s="1"/>
  <c r="Q280" i="57" s="1"/>
  <c r="O287" i="57"/>
  <c r="O294" i="57"/>
  <c r="O282" i="57"/>
  <c r="O286" i="57"/>
  <c r="O296" i="57"/>
  <c r="O290" i="57"/>
  <c r="O289" i="57"/>
  <c r="O293" i="57"/>
  <c r="O288" i="57"/>
  <c r="O292" i="57"/>
  <c r="O284" i="57"/>
  <c r="O285" i="57"/>
  <c r="AR281" i="57"/>
  <c r="AR259" i="57"/>
  <c r="AR256" i="57"/>
  <c r="AR258" i="57"/>
  <c r="AR255" i="57"/>
  <c r="AR252" i="57"/>
  <c r="AR249" i="57"/>
  <c r="AR246" i="57"/>
  <c r="AR257" i="57"/>
  <c r="AR254" i="57"/>
  <c r="AR251" i="57"/>
  <c r="AR248" i="57"/>
  <c r="AR260" i="57"/>
  <c r="AR247" i="57"/>
  <c r="AR253" i="57"/>
  <c r="AR250" i="57"/>
  <c r="AQ281" i="57"/>
  <c r="AQ259" i="57"/>
  <c r="AQ249" i="57"/>
  <c r="AQ255" i="57"/>
  <c r="AQ254" i="57"/>
  <c r="AQ252" i="57"/>
  <c r="AQ251" i="57"/>
  <c r="AQ250" i="57"/>
  <c r="AQ260" i="57"/>
  <c r="AQ248" i="57"/>
  <c r="AQ247" i="57"/>
  <c r="AQ246" i="57"/>
  <c r="AQ253" i="57"/>
  <c r="AQ258" i="57"/>
  <c r="AQ257" i="57"/>
  <c r="AQ256" i="57"/>
  <c r="BQ171" i="57"/>
  <c r="BR114" i="57"/>
  <c r="BQ113" i="57"/>
  <c r="V240" i="57"/>
  <c r="X240" i="57" s="1"/>
  <c r="P281" i="57"/>
  <c r="P258" i="57"/>
  <c r="P260" i="57"/>
  <c r="P254" i="57"/>
  <c r="P251" i="57"/>
  <c r="P248" i="57"/>
  <c r="P259" i="57"/>
  <c r="P256" i="57"/>
  <c r="P253" i="57"/>
  <c r="P250" i="57"/>
  <c r="P247" i="57"/>
  <c r="P249" i="57"/>
  <c r="P257" i="57"/>
  <c r="P252" i="57"/>
  <c r="P246" i="57"/>
  <c r="P255" i="57"/>
  <c r="BQ115" i="57"/>
  <c r="BQ172" i="57" s="1"/>
  <c r="R44" i="57"/>
  <c r="R42" i="57"/>
  <c r="S43" i="57"/>
  <c r="O203" i="5"/>
  <c r="O198" i="5"/>
  <c r="O201" i="5"/>
  <c r="BR105" i="5"/>
  <c r="BR147" i="5" s="1"/>
  <c r="AR196" i="5"/>
  <c r="AR197" i="5"/>
  <c r="O204" i="5"/>
  <c r="AR200" i="5"/>
  <c r="AR199" i="5"/>
  <c r="O197" i="5"/>
  <c r="O202" i="5"/>
  <c r="O191" i="5"/>
  <c r="AR192" i="5"/>
  <c r="AR195" i="5"/>
  <c r="AR198" i="5"/>
  <c r="AR202" i="5"/>
  <c r="AR203" i="5"/>
  <c r="AR201" i="5"/>
  <c r="AR205" i="5"/>
  <c r="AR211" i="5"/>
  <c r="AR212" i="5" s="1"/>
  <c r="P147" i="5"/>
  <c r="P190" i="5" s="1"/>
  <c r="P196" i="5" s="1"/>
  <c r="AR204" i="5"/>
  <c r="AR191" i="5"/>
  <c r="AR193" i="5"/>
  <c r="BQ105" i="5"/>
  <c r="BQ147" i="5" s="1"/>
  <c r="O196" i="5"/>
  <c r="O200" i="5"/>
  <c r="O205" i="5"/>
  <c r="O192" i="5"/>
  <c r="O193" i="5"/>
  <c r="O195" i="5"/>
  <c r="O194" i="5"/>
  <c r="O199" i="5"/>
  <c r="BQ146" i="5"/>
  <c r="BQ103" i="5"/>
  <c r="BR104" i="5"/>
  <c r="T146" i="5"/>
  <c r="T189" i="5" s="1"/>
  <c r="T210" i="5" s="1"/>
  <c r="T105" i="5"/>
  <c r="U104" i="5"/>
  <c r="T103" i="5"/>
  <c r="Q203" i="5"/>
  <c r="Q200" i="5"/>
  <c r="Q197" i="5"/>
  <c r="Q194" i="5"/>
  <c r="Q191" i="5"/>
  <c r="Q204" i="5"/>
  <c r="Q195" i="5"/>
  <c r="Q205" i="5"/>
  <c r="Q196" i="5"/>
  <c r="Q198" i="5"/>
  <c r="Q211" i="5"/>
  <c r="Q199" i="5"/>
  <c r="Q202" i="5"/>
  <c r="Q193" i="5"/>
  <c r="Q201" i="5"/>
  <c r="Q192" i="5"/>
  <c r="T33" i="5"/>
  <c r="S34" i="5"/>
  <c r="S32" i="5"/>
  <c r="AQ205" i="5"/>
  <c r="AQ202" i="5"/>
  <c r="AQ199" i="5"/>
  <c r="AQ196" i="5"/>
  <c r="AQ193" i="5"/>
  <c r="AQ197" i="5"/>
  <c r="AQ198" i="5"/>
  <c r="AQ211" i="5"/>
  <c r="AQ200" i="5"/>
  <c r="AQ191" i="5"/>
  <c r="AQ201" i="5"/>
  <c r="AQ192" i="5"/>
  <c r="AQ194" i="5"/>
  <c r="AQ204" i="5"/>
  <c r="AQ195" i="5"/>
  <c r="AQ203" i="5"/>
  <c r="S147" i="5"/>
  <c r="S190" i="5" s="1"/>
  <c r="BS105" i="5"/>
  <c r="BS147" i="5" s="1"/>
  <c r="AS204" i="5"/>
  <c r="AS201" i="5"/>
  <c r="AS198" i="5"/>
  <c r="AS195" i="5"/>
  <c r="AS192" i="5"/>
  <c r="AS202" i="5"/>
  <c r="AS193" i="5"/>
  <c r="AS203" i="5"/>
  <c r="AS194" i="5"/>
  <c r="AS205" i="5"/>
  <c r="AS196" i="5"/>
  <c r="AS197" i="5"/>
  <c r="AS191" i="5"/>
  <c r="AS199" i="5"/>
  <c r="AS211" i="5"/>
  <c r="AS200" i="5"/>
  <c r="V185" i="5"/>
  <c r="X185" i="5" s="1"/>
  <c r="O220" i="5"/>
  <c r="O218" i="5"/>
  <c r="O226" i="5"/>
  <c r="O224" i="5"/>
  <c r="O217" i="5"/>
  <c r="O215" i="5"/>
  <c r="O219" i="5"/>
  <c r="O223" i="5"/>
  <c r="O221" i="5"/>
  <c r="O214" i="5"/>
  <c r="O212" i="5"/>
  <c r="O213" i="5"/>
  <c r="O225" i="5"/>
  <c r="O222" i="5"/>
  <c r="O216" i="5"/>
  <c r="R204" i="5"/>
  <c r="R201" i="5"/>
  <c r="R198" i="5"/>
  <c r="R195" i="5"/>
  <c r="R192" i="5"/>
  <c r="R203" i="5"/>
  <c r="R200" i="5"/>
  <c r="R197" i="5"/>
  <c r="R194" i="5"/>
  <c r="R191" i="5"/>
  <c r="R211" i="5"/>
  <c r="R205" i="5"/>
  <c r="R202" i="5"/>
  <c r="R199" i="5"/>
  <c r="R196" i="5"/>
  <c r="R193" i="5"/>
  <c r="P211" i="5" l="1"/>
  <c r="HK49" i="57"/>
  <c r="GA74" i="57"/>
  <c r="GH73" i="57" s="1"/>
  <c r="GO72" i="57" s="1"/>
  <c r="GV71" i="57" s="1"/>
  <c r="HC70" i="57" s="1"/>
  <c r="HJ69" i="57" s="1"/>
  <c r="GA49" i="57"/>
  <c r="GH48" i="57" s="1"/>
  <c r="GO47" i="57" s="1"/>
  <c r="GV46" i="57" s="1"/>
  <c r="HC45" i="57" s="1"/>
  <c r="FX49" i="57"/>
  <c r="GE48" i="57" s="1"/>
  <c r="GL47" i="57" s="1"/>
  <c r="GS46" i="57" s="1"/>
  <c r="GZ45" i="57" s="1"/>
  <c r="HG49" i="57" s="1"/>
  <c r="HN48" i="57" s="1"/>
  <c r="FZ49" i="57"/>
  <c r="GG48" i="57" s="1"/>
  <c r="GN47" i="57" s="1"/>
  <c r="GU46" i="57" s="1"/>
  <c r="HB45" i="57" s="1"/>
  <c r="HI49" i="57" s="1"/>
  <c r="HP48" i="57" s="1"/>
  <c r="HD74" i="57"/>
  <c r="HK73" i="57" s="1"/>
  <c r="HD49" i="57"/>
  <c r="HK48" i="57" s="1"/>
  <c r="GP74" i="57"/>
  <c r="GW73" i="57" s="1"/>
  <c r="HD72" i="57" s="1"/>
  <c r="HK71" i="57" s="1"/>
  <c r="GP49" i="57"/>
  <c r="GW48" i="57" s="1"/>
  <c r="HD47" i="57" s="1"/>
  <c r="HK46" i="57" s="1"/>
  <c r="FP74" i="57"/>
  <c r="FW73" i="57" s="1"/>
  <c r="GD72" i="57" s="1"/>
  <c r="GK71" i="57" s="1"/>
  <c r="GR70" i="57" s="1"/>
  <c r="GY69" i="57" s="1"/>
  <c r="HF68" i="57" s="1"/>
  <c r="HM67" i="57" s="1"/>
  <c r="FP49" i="57"/>
  <c r="FW48" i="57" s="1"/>
  <c r="GD47" i="57" s="1"/>
  <c r="GK46" i="57" s="1"/>
  <c r="GR45" i="57" s="1"/>
  <c r="HN74" i="57"/>
  <c r="HN49" i="57"/>
  <c r="FN74" i="57"/>
  <c r="FU73" i="57" s="1"/>
  <c r="GB72" i="57" s="1"/>
  <c r="GI71" i="57" s="1"/>
  <c r="GP70" i="57" s="1"/>
  <c r="GW69" i="57" s="1"/>
  <c r="HD68" i="57" s="1"/>
  <c r="HK67" i="57" s="1"/>
  <c r="FN49" i="57"/>
  <c r="FU48" i="57" s="1"/>
  <c r="GB47" i="57" s="1"/>
  <c r="GI46" i="57" s="1"/>
  <c r="GP45" i="57" s="1"/>
  <c r="GI74" i="57"/>
  <c r="GP73" i="57" s="1"/>
  <c r="GW72" i="57" s="1"/>
  <c r="HD71" i="57" s="1"/>
  <c r="HK70" i="57" s="1"/>
  <c r="GI49" i="57"/>
  <c r="GP48" i="57" s="1"/>
  <c r="GW47" i="57" s="1"/>
  <c r="HD46" i="57" s="1"/>
  <c r="HK45" i="57" s="1"/>
  <c r="GC74" i="57"/>
  <c r="GJ73" i="57" s="1"/>
  <c r="GQ72" i="57" s="1"/>
  <c r="GX71" i="57" s="1"/>
  <c r="HE70" i="57" s="1"/>
  <c r="HL69" i="57" s="1"/>
  <c r="GC49" i="57"/>
  <c r="GJ48" i="57" s="1"/>
  <c r="GQ47" i="57" s="1"/>
  <c r="GX46" i="57" s="1"/>
  <c r="HE45" i="57" s="1"/>
  <c r="FO74" i="57"/>
  <c r="FV73" i="57" s="1"/>
  <c r="GC72" i="57" s="1"/>
  <c r="GJ71" i="57" s="1"/>
  <c r="GQ70" i="57" s="1"/>
  <c r="GX69" i="57" s="1"/>
  <c r="HE68" i="57" s="1"/>
  <c r="HL67" i="57" s="1"/>
  <c r="FO49" i="57"/>
  <c r="FV48" i="57" s="1"/>
  <c r="GC47" i="57" s="1"/>
  <c r="GJ46" i="57" s="1"/>
  <c r="GQ45" i="57" s="1"/>
  <c r="FW74" i="57"/>
  <c r="GD73" i="57" s="1"/>
  <c r="GK72" i="57" s="1"/>
  <c r="GR71" i="57" s="1"/>
  <c r="GY70" i="57" s="1"/>
  <c r="HF69" i="57" s="1"/>
  <c r="HM68" i="57" s="1"/>
  <c r="FW49" i="57"/>
  <c r="GD48" i="57" s="1"/>
  <c r="GK47" i="57" s="1"/>
  <c r="GR46" i="57" s="1"/>
  <c r="GY45" i="57" s="1"/>
  <c r="FV74" i="57"/>
  <c r="GC73" i="57" s="1"/>
  <c r="GJ72" i="57" s="1"/>
  <c r="GQ71" i="57" s="1"/>
  <c r="GX70" i="57" s="1"/>
  <c r="HE69" i="57" s="1"/>
  <c r="HL68" i="57" s="1"/>
  <c r="FV49" i="57"/>
  <c r="GC48" i="57" s="1"/>
  <c r="GJ47" i="57" s="1"/>
  <c r="GQ46" i="57" s="1"/>
  <c r="GX45" i="57" s="1"/>
  <c r="GO74" i="57"/>
  <c r="GV73" i="57" s="1"/>
  <c r="HC72" i="57" s="1"/>
  <c r="HJ71" i="57" s="1"/>
  <c r="GO49" i="57"/>
  <c r="GV48" i="57" s="1"/>
  <c r="HC47" i="57" s="1"/>
  <c r="HJ46" i="57" s="1"/>
  <c r="GK74" i="57"/>
  <c r="GR73" i="57" s="1"/>
  <c r="GY72" i="57" s="1"/>
  <c r="HF71" i="57" s="1"/>
  <c r="HM70" i="57" s="1"/>
  <c r="GK49" i="57"/>
  <c r="GR48" i="57" s="1"/>
  <c r="GY47" i="57" s="1"/>
  <c r="HF46" i="57" s="1"/>
  <c r="HM45" i="57" s="1"/>
  <c r="GV74" i="57"/>
  <c r="HC73" i="57" s="1"/>
  <c r="HJ72" i="57" s="1"/>
  <c r="GV49" i="57"/>
  <c r="HC48" i="57" s="1"/>
  <c r="HJ47" i="57" s="1"/>
  <c r="FS74" i="57"/>
  <c r="FZ73" i="57" s="1"/>
  <c r="GG72" i="57" s="1"/>
  <c r="GN71" i="57" s="1"/>
  <c r="GU70" i="57" s="1"/>
  <c r="HB69" i="57" s="1"/>
  <c r="HI68" i="57" s="1"/>
  <c r="HP67" i="57" s="1"/>
  <c r="FS49" i="57"/>
  <c r="FZ48" i="57" s="1"/>
  <c r="GG47" i="57" s="1"/>
  <c r="GN46" i="57" s="1"/>
  <c r="GU45" i="57" s="1"/>
  <c r="FQ74" i="57"/>
  <c r="FX73" i="57" s="1"/>
  <c r="GE72" i="57" s="1"/>
  <c r="GL71" i="57" s="1"/>
  <c r="GS70" i="57" s="1"/>
  <c r="GZ69" i="57" s="1"/>
  <c r="HG68" i="57" s="1"/>
  <c r="HN67" i="57" s="1"/>
  <c r="FQ49" i="57"/>
  <c r="FX48" i="57" s="1"/>
  <c r="GE47" i="57" s="1"/>
  <c r="GL46" i="57" s="1"/>
  <c r="GS45" i="57" s="1"/>
  <c r="GR74" i="57"/>
  <c r="GY73" i="57" s="1"/>
  <c r="HF72" i="57" s="1"/>
  <c r="HM71" i="57" s="1"/>
  <c r="GR49" i="57"/>
  <c r="GY48" i="57" s="1"/>
  <c r="HF47" i="57" s="1"/>
  <c r="HM46" i="57" s="1"/>
  <c r="FT74" i="57"/>
  <c r="GA73" i="57" s="1"/>
  <c r="GH72" i="57" s="1"/>
  <c r="GO71" i="57" s="1"/>
  <c r="GV70" i="57" s="1"/>
  <c r="HC69" i="57" s="1"/>
  <c r="HJ68" i="57" s="1"/>
  <c r="FT49" i="57"/>
  <c r="GA48" i="57" s="1"/>
  <c r="GH47" i="57" s="1"/>
  <c r="GO46" i="57" s="1"/>
  <c r="GV45" i="57" s="1"/>
  <c r="AQ309" i="57"/>
  <c r="AQ306" i="57"/>
  <c r="AQ303" i="57"/>
  <c r="AQ300" i="57"/>
  <c r="AQ297" i="57"/>
  <c r="AQ311" i="57"/>
  <c r="AQ308" i="57"/>
  <c r="AQ305" i="57"/>
  <c r="AQ302" i="57"/>
  <c r="AQ299" i="57"/>
  <c r="AQ310" i="57"/>
  <c r="AQ307" i="57"/>
  <c r="AQ304" i="57"/>
  <c r="AQ301" i="57"/>
  <c r="AQ298" i="57"/>
  <c r="S114" i="57"/>
  <c r="S171" i="57" s="1"/>
  <c r="S244" i="57" s="1"/>
  <c r="S280" i="57" s="1"/>
  <c r="R171" i="57"/>
  <c r="R244" i="57" s="1"/>
  <c r="R280" i="57" s="1"/>
  <c r="P310" i="57"/>
  <c r="P307" i="57"/>
  <c r="P304" i="57"/>
  <c r="P301" i="57"/>
  <c r="P298" i="57"/>
  <c r="P311" i="57"/>
  <c r="P309" i="57"/>
  <c r="P306" i="57"/>
  <c r="P303" i="57"/>
  <c r="P300" i="57"/>
  <c r="P297" i="57"/>
  <c r="P308" i="57"/>
  <c r="P299" i="57"/>
  <c r="P302" i="57"/>
  <c r="P305" i="57"/>
  <c r="AR311" i="57"/>
  <c r="AR308" i="57"/>
  <c r="AR305" i="57"/>
  <c r="AR302" i="57"/>
  <c r="AR299" i="57"/>
  <c r="AR310" i="57"/>
  <c r="AR307" i="57"/>
  <c r="AR304" i="57"/>
  <c r="AR301" i="57"/>
  <c r="AR298" i="57"/>
  <c r="AR309" i="57"/>
  <c r="AR306" i="57"/>
  <c r="AR297" i="57"/>
  <c r="AR300" i="57"/>
  <c r="AR303" i="57"/>
  <c r="Q274" i="57"/>
  <c r="Q271" i="57"/>
  <c r="Q268" i="57"/>
  <c r="Q265" i="57"/>
  <c r="Q262" i="57"/>
  <c r="Q273" i="57"/>
  <c r="Q270" i="57"/>
  <c r="Q267" i="57"/>
  <c r="Q264" i="57"/>
  <c r="Q261" i="57"/>
  <c r="Q275" i="57"/>
  <c r="Q269" i="57"/>
  <c r="Q272" i="57"/>
  <c r="Q263" i="57"/>
  <c r="Q266" i="57"/>
  <c r="R113" i="57"/>
  <c r="Q257" i="57"/>
  <c r="Q260" i="57"/>
  <c r="Q256" i="57"/>
  <c r="Q247" i="57"/>
  <c r="Q258" i="57"/>
  <c r="Q255" i="57"/>
  <c r="Q254" i="57"/>
  <c r="Q253" i="57"/>
  <c r="Q251" i="57"/>
  <c r="Q259" i="57"/>
  <c r="Q250" i="57"/>
  <c r="Q246" i="57"/>
  <c r="Q281" i="57"/>
  <c r="Q249" i="57"/>
  <c r="Q248" i="57"/>
  <c r="Q252" i="57"/>
  <c r="P296" i="57"/>
  <c r="P293" i="57"/>
  <c r="P290" i="57"/>
  <c r="P287" i="57"/>
  <c r="P284" i="57"/>
  <c r="P292" i="57"/>
  <c r="P283" i="57"/>
  <c r="P295" i="57"/>
  <c r="P286" i="57"/>
  <c r="P289" i="57"/>
  <c r="P288" i="57"/>
  <c r="P282" i="57"/>
  <c r="P294" i="57"/>
  <c r="P291" i="57"/>
  <c r="P285" i="57"/>
  <c r="BR171" i="57"/>
  <c r="BS114" i="57"/>
  <c r="BR113" i="57"/>
  <c r="Y240" i="57"/>
  <c r="AA240" i="57" s="1"/>
  <c r="AR294" i="57"/>
  <c r="AR291" i="57"/>
  <c r="AR288" i="57"/>
  <c r="AR285" i="57"/>
  <c r="AR282" i="57"/>
  <c r="AR290" i="57"/>
  <c r="AR293" i="57"/>
  <c r="AR284" i="57"/>
  <c r="AR295" i="57"/>
  <c r="AR287" i="57"/>
  <c r="AR286" i="57"/>
  <c r="AR296" i="57"/>
  <c r="AR289" i="57"/>
  <c r="AR292" i="57"/>
  <c r="AR283" i="57"/>
  <c r="S44" i="57"/>
  <c r="T43" i="57"/>
  <c r="S42" i="57"/>
  <c r="AQ296" i="57"/>
  <c r="AQ293" i="57"/>
  <c r="AQ290" i="57"/>
  <c r="AQ287" i="57"/>
  <c r="AQ284" i="57"/>
  <c r="AQ292" i="57"/>
  <c r="AQ283" i="57"/>
  <c r="AQ295" i="57"/>
  <c r="AQ286" i="57"/>
  <c r="AQ289" i="57"/>
  <c r="AQ288" i="57"/>
  <c r="AQ291" i="57"/>
  <c r="AQ285" i="57"/>
  <c r="AQ282" i="57"/>
  <c r="AQ294" i="57"/>
  <c r="R172" i="57"/>
  <c r="R245" i="57" s="1"/>
  <c r="BR115" i="57"/>
  <c r="BR172" i="57" s="1"/>
  <c r="AR219" i="5"/>
  <c r="AR215" i="5"/>
  <c r="AR223" i="5"/>
  <c r="AR218" i="5"/>
  <c r="AR222" i="5"/>
  <c r="P194" i="5"/>
  <c r="AR225" i="5"/>
  <c r="AR217" i="5"/>
  <c r="AR221" i="5"/>
  <c r="P200" i="5"/>
  <c r="AR213" i="5"/>
  <c r="AR226" i="5"/>
  <c r="AR224" i="5"/>
  <c r="P198" i="5"/>
  <c r="AR216" i="5"/>
  <c r="AR220" i="5"/>
  <c r="P204" i="5"/>
  <c r="AR214" i="5"/>
  <c r="P202" i="5"/>
  <c r="P191" i="5"/>
  <c r="P195" i="5"/>
  <c r="P199" i="5"/>
  <c r="P197" i="5"/>
  <c r="P201" i="5"/>
  <c r="P205" i="5"/>
  <c r="P203" i="5"/>
  <c r="P193" i="5"/>
  <c r="P192" i="5"/>
  <c r="R225" i="5"/>
  <c r="R222" i="5"/>
  <c r="R219" i="5"/>
  <c r="R216" i="5"/>
  <c r="R213" i="5"/>
  <c r="R226" i="5"/>
  <c r="R217" i="5"/>
  <c r="R223" i="5"/>
  <c r="R214" i="5"/>
  <c r="R218" i="5"/>
  <c r="R220" i="5"/>
  <c r="R221" i="5"/>
  <c r="R215" i="5"/>
  <c r="R212" i="5"/>
  <c r="R224" i="5"/>
  <c r="Y185" i="5"/>
  <c r="AA185" i="5" s="1"/>
  <c r="AS222" i="5"/>
  <c r="AS213" i="5"/>
  <c r="AS219" i="5"/>
  <c r="AS223" i="5"/>
  <c r="AS221" i="5"/>
  <c r="AS214" i="5"/>
  <c r="AS212" i="5"/>
  <c r="AS225" i="5"/>
  <c r="AS216" i="5"/>
  <c r="AS220" i="5"/>
  <c r="AS218" i="5"/>
  <c r="AS217" i="5"/>
  <c r="AS215" i="5"/>
  <c r="AS226" i="5"/>
  <c r="AS224" i="5"/>
  <c r="T34" i="5"/>
  <c r="T32" i="5"/>
  <c r="U33" i="5"/>
  <c r="BS104" i="5"/>
  <c r="BR146" i="5"/>
  <c r="BR103" i="5"/>
  <c r="U146" i="5"/>
  <c r="U189" i="5" s="1"/>
  <c r="U210" i="5" s="1"/>
  <c r="U105" i="5"/>
  <c r="V104" i="5"/>
  <c r="U103" i="5"/>
  <c r="T147" i="5"/>
  <c r="T190" i="5" s="1"/>
  <c r="BT105" i="5"/>
  <c r="BT147" i="5" s="1"/>
  <c r="P226" i="5"/>
  <c r="P223" i="5"/>
  <c r="P220" i="5"/>
  <c r="P217" i="5"/>
  <c r="P214" i="5"/>
  <c r="P222" i="5"/>
  <c r="P213" i="5"/>
  <c r="P219" i="5"/>
  <c r="P221" i="5"/>
  <c r="P212" i="5"/>
  <c r="P225" i="5"/>
  <c r="P216" i="5"/>
  <c r="P215" i="5"/>
  <c r="P224" i="5"/>
  <c r="P218" i="5"/>
  <c r="S211" i="5"/>
  <c r="S205" i="5"/>
  <c r="S202" i="5"/>
  <c r="S199" i="5"/>
  <c r="S196" i="5"/>
  <c r="S193" i="5"/>
  <c r="S200" i="5"/>
  <c r="S191" i="5"/>
  <c r="S201" i="5"/>
  <c r="S192" i="5"/>
  <c r="S203" i="5"/>
  <c r="S194" i="5"/>
  <c r="S204" i="5"/>
  <c r="S195" i="5"/>
  <c r="S198" i="5"/>
  <c r="S197" i="5"/>
  <c r="AQ225" i="5"/>
  <c r="AQ218" i="5"/>
  <c r="AQ216" i="5"/>
  <c r="AQ224" i="5"/>
  <c r="AQ222" i="5"/>
  <c r="AQ215" i="5"/>
  <c r="AQ213" i="5"/>
  <c r="AQ226" i="5"/>
  <c r="AQ217" i="5"/>
  <c r="AQ221" i="5"/>
  <c r="AQ219" i="5"/>
  <c r="AQ212" i="5"/>
  <c r="AQ214" i="5"/>
  <c r="AQ223" i="5"/>
  <c r="AQ220" i="5"/>
  <c r="Q224" i="5"/>
  <c r="Q215" i="5"/>
  <c r="Q221" i="5"/>
  <c r="Q212" i="5"/>
  <c r="Q225" i="5"/>
  <c r="Q223" i="5"/>
  <c r="Q216" i="5"/>
  <c r="Q214" i="5"/>
  <c r="Q218" i="5"/>
  <c r="Q219" i="5"/>
  <c r="Q217" i="5"/>
  <c r="Q226" i="5"/>
  <c r="Q213" i="5"/>
  <c r="Q222" i="5"/>
  <c r="Q220" i="5"/>
  <c r="S115" i="57" l="1"/>
  <c r="HG74" i="57"/>
  <c r="HN73" i="57" s="1"/>
  <c r="HI74" i="57"/>
  <c r="HP73" i="57" s="1"/>
  <c r="HJ74" i="57"/>
  <c r="HJ49" i="57"/>
  <c r="GY74" i="57"/>
  <c r="HF73" i="57" s="1"/>
  <c r="HM72" i="57" s="1"/>
  <c r="GY49" i="57"/>
  <c r="HF48" i="57" s="1"/>
  <c r="HM47" i="57" s="1"/>
  <c r="HB74" i="57"/>
  <c r="HI73" i="57" s="1"/>
  <c r="HP72" i="57" s="1"/>
  <c r="HB49" i="57"/>
  <c r="HI48" i="57" s="1"/>
  <c r="HP47" i="57" s="1"/>
  <c r="HE74" i="57"/>
  <c r="HL73" i="57" s="1"/>
  <c r="HE49" i="57"/>
  <c r="HL48" i="57" s="1"/>
  <c r="HL74" i="57"/>
  <c r="HL49" i="57"/>
  <c r="GZ74" i="57"/>
  <c r="HG73" i="57" s="1"/>
  <c r="HN72" i="57" s="1"/>
  <c r="GZ49" i="57"/>
  <c r="HG48" i="57" s="1"/>
  <c r="HN47" i="57" s="1"/>
  <c r="HF74" i="57"/>
  <c r="HM73" i="57" s="1"/>
  <c r="HF49" i="57"/>
  <c r="HM48" i="57" s="1"/>
  <c r="GW74" i="57"/>
  <c r="HD73" i="57" s="1"/>
  <c r="HK72" i="57" s="1"/>
  <c r="GW49" i="57"/>
  <c r="HD48" i="57" s="1"/>
  <c r="HK47" i="57" s="1"/>
  <c r="HC74" i="57"/>
  <c r="HJ73" i="57" s="1"/>
  <c r="HC49" i="57"/>
  <c r="HJ48" i="57" s="1"/>
  <c r="GX74" i="57"/>
  <c r="HE73" i="57" s="1"/>
  <c r="HL72" i="57" s="1"/>
  <c r="GX49" i="57"/>
  <c r="HE48" i="57" s="1"/>
  <c r="HL47" i="57" s="1"/>
  <c r="S113" i="57"/>
  <c r="T114" i="57"/>
  <c r="T113" i="57" s="1"/>
  <c r="Q310" i="57"/>
  <c r="Q307" i="57"/>
  <c r="Q304" i="57"/>
  <c r="Q301" i="57"/>
  <c r="Q298" i="57"/>
  <c r="Q309" i="57"/>
  <c r="Q306" i="57"/>
  <c r="Q303" i="57"/>
  <c r="Q300" i="57"/>
  <c r="Q297" i="57"/>
  <c r="Q311" i="57"/>
  <c r="Q308" i="57"/>
  <c r="Q305" i="57"/>
  <c r="Q302" i="57"/>
  <c r="Q299" i="57"/>
  <c r="R273" i="57"/>
  <c r="R270" i="57"/>
  <c r="R267" i="57"/>
  <c r="R264" i="57"/>
  <c r="R261" i="57"/>
  <c r="R275" i="57"/>
  <c r="R272" i="57"/>
  <c r="R269" i="57"/>
  <c r="R266" i="57"/>
  <c r="R263" i="57"/>
  <c r="R274" i="57"/>
  <c r="R271" i="57"/>
  <c r="R268" i="57"/>
  <c r="R265" i="57"/>
  <c r="R262" i="57"/>
  <c r="U43" i="57"/>
  <c r="T44" i="57"/>
  <c r="T42" i="57"/>
  <c r="AB240" i="57"/>
  <c r="T171" i="57"/>
  <c r="T244" i="57" s="1"/>
  <c r="T280" i="57" s="1"/>
  <c r="U114" i="57"/>
  <c r="T115" i="57"/>
  <c r="R260" i="57"/>
  <c r="R257" i="57"/>
  <c r="R259" i="57"/>
  <c r="R256" i="57"/>
  <c r="R253" i="57"/>
  <c r="R250" i="57"/>
  <c r="R247" i="57"/>
  <c r="R255" i="57"/>
  <c r="R252" i="57"/>
  <c r="R249" i="57"/>
  <c r="R246" i="57"/>
  <c r="R254" i="57"/>
  <c r="R258" i="57"/>
  <c r="R281" i="57"/>
  <c r="R248" i="57"/>
  <c r="R251" i="57"/>
  <c r="S172" i="57"/>
  <c r="S245" i="57" s="1"/>
  <c r="BS115" i="57"/>
  <c r="BS172" i="57" s="1"/>
  <c r="Q294" i="57"/>
  <c r="Q291" i="57"/>
  <c r="Q288" i="57"/>
  <c r="Q285" i="57"/>
  <c r="Q282" i="57"/>
  <c r="Q290" i="57"/>
  <c r="Q293" i="57"/>
  <c r="Q284" i="57"/>
  <c r="Q295" i="57"/>
  <c r="Q287" i="57"/>
  <c r="Q286" i="57"/>
  <c r="Q292" i="57"/>
  <c r="Q289" i="57"/>
  <c r="Q296" i="57"/>
  <c r="Q283" i="57"/>
  <c r="BT114" i="57"/>
  <c r="BS171" i="57"/>
  <c r="BS113" i="57"/>
  <c r="S221" i="5"/>
  <c r="S219" i="5"/>
  <c r="S212" i="5"/>
  <c r="S225" i="5"/>
  <c r="S218" i="5"/>
  <c r="S216" i="5"/>
  <c r="S220" i="5"/>
  <c r="S224" i="5"/>
  <c r="S222" i="5"/>
  <c r="S215" i="5"/>
  <c r="S213" i="5"/>
  <c r="S223" i="5"/>
  <c r="S217" i="5"/>
  <c r="S214" i="5"/>
  <c r="S226" i="5"/>
  <c r="T203" i="5"/>
  <c r="T200" i="5"/>
  <c r="T197" i="5"/>
  <c r="T194" i="5"/>
  <c r="T191" i="5"/>
  <c r="T211" i="5"/>
  <c r="T205" i="5"/>
  <c r="T202" i="5"/>
  <c r="T199" i="5"/>
  <c r="T196" i="5"/>
  <c r="T193" i="5"/>
  <c r="T204" i="5"/>
  <c r="T201" i="5"/>
  <c r="T198" i="5"/>
  <c r="T195" i="5"/>
  <c r="T192" i="5"/>
  <c r="V105" i="5"/>
  <c r="V146" i="5"/>
  <c r="V189" i="5" s="1"/>
  <c r="V210" i="5" s="1"/>
  <c r="V103" i="5"/>
  <c r="W104" i="5"/>
  <c r="BS146" i="5"/>
  <c r="BT104" i="5"/>
  <c r="BS103" i="5"/>
  <c r="U34" i="5"/>
  <c r="U32" i="5"/>
  <c r="V33" i="5"/>
  <c r="AB185" i="5"/>
  <c r="U147" i="5"/>
  <c r="U190" i="5" s="1"/>
  <c r="BU105" i="5"/>
  <c r="BU147" i="5" s="1"/>
  <c r="R309" i="57" l="1"/>
  <c r="R306" i="57"/>
  <c r="R303" i="57"/>
  <c r="R300" i="57"/>
  <c r="R297" i="57"/>
  <c r="R311" i="57"/>
  <c r="R308" i="57"/>
  <c r="R305" i="57"/>
  <c r="R302" i="57"/>
  <c r="R299" i="57"/>
  <c r="R310" i="57"/>
  <c r="R307" i="57"/>
  <c r="R298" i="57"/>
  <c r="R301" i="57"/>
  <c r="R304" i="57"/>
  <c r="S273" i="57"/>
  <c r="S270" i="57"/>
  <c r="S267" i="57"/>
  <c r="S264" i="57"/>
  <c r="S261" i="57"/>
  <c r="S275" i="57"/>
  <c r="S272" i="57"/>
  <c r="S269" i="57"/>
  <c r="S266" i="57"/>
  <c r="S263" i="57"/>
  <c r="S274" i="57"/>
  <c r="S271" i="57"/>
  <c r="S268" i="57"/>
  <c r="S262" i="57"/>
  <c r="S265" i="57"/>
  <c r="AE237" i="57"/>
  <c r="AE234" i="57"/>
  <c r="AE231" i="57"/>
  <c r="AE228" i="57"/>
  <c r="AE225" i="57"/>
  <c r="AD237" i="57"/>
  <c r="AD234" i="57"/>
  <c r="AD231" i="57"/>
  <c r="AD228" i="57"/>
  <c r="AD225" i="57"/>
  <c r="AE239" i="57"/>
  <c r="AE236" i="57"/>
  <c r="AE233" i="57"/>
  <c r="AE230" i="57"/>
  <c r="AE227" i="57"/>
  <c r="AD239" i="57"/>
  <c r="AD236" i="57"/>
  <c r="AD233" i="57"/>
  <c r="AD230" i="57"/>
  <c r="AD227" i="57"/>
  <c r="AE238" i="57"/>
  <c r="AE235" i="57"/>
  <c r="AE232" i="57"/>
  <c r="AD238" i="57"/>
  <c r="AD235" i="57"/>
  <c r="AD232" i="57"/>
  <c r="AD229" i="57"/>
  <c r="AD226" i="57"/>
  <c r="AE229" i="57"/>
  <c r="AE226" i="57"/>
  <c r="R295" i="57"/>
  <c r="R292" i="57"/>
  <c r="R289" i="57"/>
  <c r="R286" i="57"/>
  <c r="R283" i="57"/>
  <c r="R288" i="57"/>
  <c r="R291" i="57"/>
  <c r="R282" i="57"/>
  <c r="R284" i="57"/>
  <c r="R294" i="57"/>
  <c r="R293" i="57"/>
  <c r="R285" i="57"/>
  <c r="R290" i="57"/>
  <c r="R287" i="57"/>
  <c r="R296" i="57"/>
  <c r="U171" i="57"/>
  <c r="U244" i="57" s="1"/>
  <c r="U280" i="57" s="1"/>
  <c r="U115" i="57"/>
  <c r="V114" i="57"/>
  <c r="U113" i="57"/>
  <c r="AD240" i="57"/>
  <c r="AE240" i="57" s="1"/>
  <c r="AD222" i="57"/>
  <c r="AD219" i="57"/>
  <c r="AD216" i="57"/>
  <c r="AD213" i="57"/>
  <c r="AD224" i="57"/>
  <c r="AD221" i="57"/>
  <c r="AD218" i="57"/>
  <c r="AD215" i="57"/>
  <c r="AD212" i="57"/>
  <c r="AE224" i="57"/>
  <c r="AD220" i="57"/>
  <c r="AE215" i="57"/>
  <c r="AE222" i="57"/>
  <c r="AE217" i="57"/>
  <c r="AE213" i="57"/>
  <c r="AD214" i="57"/>
  <c r="AE211" i="57"/>
  <c r="AD210" i="57"/>
  <c r="AD223" i="57"/>
  <c r="AD211" i="57"/>
  <c r="AE212" i="57"/>
  <c r="AE223" i="57"/>
  <c r="AE220" i="57"/>
  <c r="AD217" i="57"/>
  <c r="AE221" i="57"/>
  <c r="AE218" i="57"/>
  <c r="AE214" i="57"/>
  <c r="AE219" i="57"/>
  <c r="AE210" i="57"/>
  <c r="AE216" i="57"/>
  <c r="T172" i="57"/>
  <c r="T245" i="57" s="1"/>
  <c r="BT115" i="57"/>
  <c r="BT172" i="57" s="1"/>
  <c r="BT171" i="57"/>
  <c r="BU114" i="57"/>
  <c r="BT113" i="57"/>
  <c r="U44" i="57"/>
  <c r="V43" i="57"/>
  <c r="U42" i="57"/>
  <c r="S281" i="57"/>
  <c r="S259" i="57"/>
  <c r="S252" i="57"/>
  <c r="S256" i="57"/>
  <c r="S248" i="57"/>
  <c r="S246" i="57"/>
  <c r="S258" i="57"/>
  <c r="S260" i="57"/>
  <c r="S253" i="57"/>
  <c r="S249" i="57"/>
  <c r="S251" i="57"/>
  <c r="S250" i="57"/>
  <c r="S255" i="57"/>
  <c r="S254" i="57"/>
  <c r="S257" i="57"/>
  <c r="S247" i="57"/>
  <c r="W33" i="5"/>
  <c r="V32" i="5"/>
  <c r="V34" i="5"/>
  <c r="BT146" i="5"/>
  <c r="BT103" i="5"/>
  <c r="BU104" i="5"/>
  <c r="BV105" i="5"/>
  <c r="BV147" i="5" s="1"/>
  <c r="V147" i="5"/>
  <c r="V190" i="5" s="1"/>
  <c r="T224" i="5"/>
  <c r="T221" i="5"/>
  <c r="T218" i="5"/>
  <c r="T215" i="5"/>
  <c r="T212" i="5"/>
  <c r="T223" i="5"/>
  <c r="T214" i="5"/>
  <c r="T220" i="5"/>
  <c r="T222" i="5"/>
  <c r="T213" i="5"/>
  <c r="T226" i="5"/>
  <c r="T217" i="5"/>
  <c r="T225" i="5"/>
  <c r="T219" i="5"/>
  <c r="T216" i="5"/>
  <c r="U204" i="5"/>
  <c r="U201" i="5"/>
  <c r="U198" i="5"/>
  <c r="U195" i="5"/>
  <c r="U192" i="5"/>
  <c r="U205" i="5"/>
  <c r="U196" i="5"/>
  <c r="U197" i="5"/>
  <c r="U211" i="5"/>
  <c r="U199" i="5"/>
  <c r="U200" i="5"/>
  <c r="U191" i="5"/>
  <c r="U193" i="5"/>
  <c r="U203" i="5"/>
  <c r="U194" i="5"/>
  <c r="U202" i="5"/>
  <c r="X104" i="5"/>
  <c r="W146" i="5"/>
  <c r="W189" i="5" s="1"/>
  <c r="W210" i="5" s="1"/>
  <c r="W103" i="5"/>
  <c r="W105" i="5"/>
  <c r="AD185" i="5"/>
  <c r="AE185" i="5" s="1"/>
  <c r="AD182" i="5"/>
  <c r="AD179" i="5"/>
  <c r="AD176" i="5"/>
  <c r="AD173" i="5"/>
  <c r="AD170" i="5"/>
  <c r="AD184" i="5"/>
  <c r="AD181" i="5"/>
  <c r="AD178" i="5"/>
  <c r="AD175" i="5"/>
  <c r="AD172" i="5"/>
  <c r="AE183" i="5"/>
  <c r="AE180" i="5"/>
  <c r="AE177" i="5"/>
  <c r="AE174" i="5"/>
  <c r="AE171" i="5"/>
  <c r="AD183" i="5"/>
  <c r="AD180" i="5"/>
  <c r="AD177" i="5"/>
  <c r="AD174" i="5"/>
  <c r="AD171" i="5"/>
  <c r="AE184" i="5"/>
  <c r="AE175" i="5"/>
  <c r="AE182" i="5"/>
  <c r="AE173" i="5"/>
  <c r="AE178" i="5"/>
  <c r="AE176" i="5"/>
  <c r="AE179" i="5"/>
  <c r="AE181" i="5"/>
  <c r="AE170" i="5"/>
  <c r="AE172" i="5"/>
  <c r="S309" i="57" l="1"/>
  <c r="S306" i="57"/>
  <c r="S303" i="57"/>
  <c r="S300" i="57"/>
  <c r="S297" i="57"/>
  <c r="S311" i="57"/>
  <c r="S308" i="57"/>
  <c r="S305" i="57"/>
  <c r="S302" i="57"/>
  <c r="S299" i="57"/>
  <c r="S310" i="57"/>
  <c r="S307" i="57"/>
  <c r="S304" i="57"/>
  <c r="S301" i="57"/>
  <c r="S298" i="57"/>
  <c r="T275" i="57"/>
  <c r="T272" i="57"/>
  <c r="T269" i="57"/>
  <c r="T266" i="57"/>
  <c r="T263" i="57"/>
  <c r="T274" i="57"/>
  <c r="T271" i="57"/>
  <c r="T268" i="57"/>
  <c r="T265" i="57"/>
  <c r="T262" i="57"/>
  <c r="T273" i="57"/>
  <c r="T270" i="57"/>
  <c r="T267" i="57"/>
  <c r="T264" i="57"/>
  <c r="T261" i="57"/>
  <c r="AF228" i="57"/>
  <c r="AF238" i="57"/>
  <c r="AF233" i="57"/>
  <c r="AF237" i="57"/>
  <c r="AF236" i="57"/>
  <c r="AF226" i="57"/>
  <c r="AF239" i="57"/>
  <c r="AF225" i="57"/>
  <c r="AF229" i="57"/>
  <c r="AF232" i="57"/>
  <c r="AF227" i="57"/>
  <c r="AF231" i="57"/>
  <c r="AF235" i="57"/>
  <c r="AF230" i="57"/>
  <c r="AF234" i="57"/>
  <c r="AF223" i="57"/>
  <c r="AF216" i="57"/>
  <c r="AF211" i="57"/>
  <c r="AF215" i="57"/>
  <c r="AF219" i="57"/>
  <c r="AF222" i="57"/>
  <c r="AF224" i="57"/>
  <c r="AF220" i="57"/>
  <c r="AF214" i="57"/>
  <c r="AF213" i="57"/>
  <c r="V171" i="57"/>
  <c r="V244" i="57" s="1"/>
  <c r="V280" i="57" s="1"/>
  <c r="V113" i="57"/>
  <c r="W114" i="57"/>
  <c r="V115" i="57"/>
  <c r="BU171" i="57"/>
  <c r="BV114" i="57"/>
  <c r="BU113" i="57"/>
  <c r="T259" i="57"/>
  <c r="T258" i="57"/>
  <c r="T255" i="57"/>
  <c r="T252" i="57"/>
  <c r="T249" i="57"/>
  <c r="T246" i="57"/>
  <c r="T281" i="57"/>
  <c r="T260" i="57"/>
  <c r="T254" i="57"/>
  <c r="T251" i="57"/>
  <c r="T248" i="57"/>
  <c r="T250" i="57"/>
  <c r="T256" i="57"/>
  <c r="T247" i="57"/>
  <c r="T257" i="57"/>
  <c r="T253" i="57"/>
  <c r="AF212" i="57"/>
  <c r="BU115" i="57"/>
  <c r="BU172" i="57" s="1"/>
  <c r="U172" i="57"/>
  <c r="U245" i="57" s="1"/>
  <c r="AF218" i="57"/>
  <c r="V44" i="57"/>
  <c r="W43" i="57"/>
  <c r="V42" i="57"/>
  <c r="AF217" i="57"/>
  <c r="AF210" i="57"/>
  <c r="AF221" i="57"/>
  <c r="S296" i="57"/>
  <c r="S293" i="57"/>
  <c r="S290" i="57"/>
  <c r="S287" i="57"/>
  <c r="S284" i="57"/>
  <c r="S295" i="57"/>
  <c r="S286" i="57"/>
  <c r="S289" i="57"/>
  <c r="S292" i="57"/>
  <c r="S291" i="57"/>
  <c r="S283" i="57"/>
  <c r="S288" i="57"/>
  <c r="S285" i="57"/>
  <c r="S294" i="57"/>
  <c r="S282" i="57"/>
  <c r="AF177" i="5"/>
  <c r="AF171" i="5"/>
  <c r="AF179" i="5"/>
  <c r="AF180" i="5"/>
  <c r="AF174" i="5"/>
  <c r="AF181" i="5"/>
  <c r="AF184" i="5"/>
  <c r="AF178" i="5"/>
  <c r="X103" i="5"/>
  <c r="X146" i="5"/>
  <c r="X189" i="5" s="1"/>
  <c r="X210" i="5" s="1"/>
  <c r="X105" i="5"/>
  <c r="Y104" i="5"/>
  <c r="U225" i="5"/>
  <c r="U216" i="5"/>
  <c r="U222" i="5"/>
  <c r="U213" i="5"/>
  <c r="U226" i="5"/>
  <c r="U224" i="5"/>
  <c r="U217" i="5"/>
  <c r="U215" i="5"/>
  <c r="U219" i="5"/>
  <c r="U214" i="5"/>
  <c r="U212" i="5"/>
  <c r="U223" i="5"/>
  <c r="U221" i="5"/>
  <c r="U220" i="5"/>
  <c r="U218" i="5"/>
  <c r="V211" i="5"/>
  <c r="V205" i="5"/>
  <c r="V202" i="5"/>
  <c r="V199" i="5"/>
  <c r="V196" i="5"/>
  <c r="V193" i="5"/>
  <c r="V204" i="5"/>
  <c r="V201" i="5"/>
  <c r="V198" i="5"/>
  <c r="V195" i="5"/>
  <c r="V192" i="5"/>
  <c r="V203" i="5"/>
  <c r="V200" i="5"/>
  <c r="V197" i="5"/>
  <c r="V194" i="5"/>
  <c r="V191" i="5"/>
  <c r="AF182" i="5"/>
  <c r="W34" i="5"/>
  <c r="W32" i="5"/>
  <c r="X33" i="5"/>
  <c r="BU103" i="5"/>
  <c r="BU146" i="5"/>
  <c r="BV104" i="5"/>
  <c r="W147" i="5"/>
  <c r="W190" i="5" s="1"/>
  <c r="BW105" i="5"/>
  <c r="BW147" i="5" s="1"/>
  <c r="AF170" i="5"/>
  <c r="AF183" i="5"/>
  <c r="AF172" i="5"/>
  <c r="AF173" i="5"/>
  <c r="AF175" i="5"/>
  <c r="AF176" i="5"/>
  <c r="T311" i="57" l="1"/>
  <c r="T308" i="57"/>
  <c r="T305" i="57"/>
  <c r="T302" i="57"/>
  <c r="T299" i="57"/>
  <c r="T310" i="57"/>
  <c r="T307" i="57"/>
  <c r="T304" i="57"/>
  <c r="T301" i="57"/>
  <c r="T298" i="57"/>
  <c r="T309" i="57"/>
  <c r="T300" i="57"/>
  <c r="T303" i="57"/>
  <c r="T306" i="57"/>
  <c r="T297" i="57"/>
  <c r="U275" i="57"/>
  <c r="U272" i="57"/>
  <c r="U269" i="57"/>
  <c r="U266" i="57"/>
  <c r="U263" i="57"/>
  <c r="U274" i="57"/>
  <c r="U271" i="57"/>
  <c r="U268" i="57"/>
  <c r="U265" i="57"/>
  <c r="U262" i="57"/>
  <c r="U273" i="57"/>
  <c r="U270" i="57"/>
  <c r="U261" i="57"/>
  <c r="U264" i="57"/>
  <c r="U267" i="57"/>
  <c r="X43" i="57"/>
  <c r="W44" i="57"/>
  <c r="W42" i="57"/>
  <c r="V172" i="57"/>
  <c r="V245" i="57" s="1"/>
  <c r="BV115" i="57"/>
  <c r="BV172" i="57" s="1"/>
  <c r="U281" i="57"/>
  <c r="U258" i="57"/>
  <c r="U248" i="57"/>
  <c r="U260" i="57"/>
  <c r="U253" i="57"/>
  <c r="U251" i="57"/>
  <c r="U250" i="57"/>
  <c r="U249" i="57"/>
  <c r="U257" i="57"/>
  <c r="U256" i="57"/>
  <c r="U247" i="57"/>
  <c r="U246" i="57"/>
  <c r="U255" i="57"/>
  <c r="U252" i="57"/>
  <c r="U259" i="57"/>
  <c r="U254" i="57"/>
  <c r="T294" i="57"/>
  <c r="T291" i="57"/>
  <c r="T288" i="57"/>
  <c r="T285" i="57"/>
  <c r="T282" i="57"/>
  <c r="T293" i="57"/>
  <c r="T284" i="57"/>
  <c r="T296" i="57"/>
  <c r="T287" i="57"/>
  <c r="T289" i="57"/>
  <c r="T286" i="57"/>
  <c r="T290" i="57"/>
  <c r="T283" i="57"/>
  <c r="T295" i="57"/>
  <c r="T292" i="57"/>
  <c r="W171" i="57"/>
  <c r="W244" i="57" s="1"/>
  <c r="W280" i="57" s="1"/>
  <c r="W113" i="57"/>
  <c r="X114" i="57"/>
  <c r="W115" i="57"/>
  <c r="BV113" i="57"/>
  <c r="BW114" i="57"/>
  <c r="BV171" i="57"/>
  <c r="Y146" i="5"/>
  <c r="Y189" i="5" s="1"/>
  <c r="Y210" i="5" s="1"/>
  <c r="Z104" i="5"/>
  <c r="Y105" i="5"/>
  <c r="Y103" i="5"/>
  <c r="X147" i="5"/>
  <c r="X190" i="5" s="1"/>
  <c r="BX105" i="5"/>
  <c r="BX147" i="5" s="1"/>
  <c r="V226" i="5"/>
  <c r="V223" i="5"/>
  <c r="V220" i="5"/>
  <c r="V217" i="5"/>
  <c r="V214" i="5"/>
  <c r="V218" i="5"/>
  <c r="V224" i="5"/>
  <c r="V215" i="5"/>
  <c r="V219" i="5"/>
  <c r="V221" i="5"/>
  <c r="V212" i="5"/>
  <c r="V216" i="5"/>
  <c r="V213" i="5"/>
  <c r="V225" i="5"/>
  <c r="V222" i="5"/>
  <c r="W211" i="5"/>
  <c r="W203" i="5"/>
  <c r="W200" i="5"/>
  <c r="W197" i="5"/>
  <c r="W194" i="5"/>
  <c r="W191" i="5"/>
  <c r="W201" i="5"/>
  <c r="W192" i="5"/>
  <c r="W202" i="5"/>
  <c r="W193" i="5"/>
  <c r="W204" i="5"/>
  <c r="W195" i="5"/>
  <c r="W205" i="5"/>
  <c r="W196" i="5"/>
  <c r="W198" i="5"/>
  <c r="W199" i="5"/>
  <c r="BW104" i="5"/>
  <c r="BV103" i="5"/>
  <c r="BV146" i="5"/>
  <c r="X34" i="5"/>
  <c r="Y33" i="5"/>
  <c r="X32" i="5"/>
  <c r="U311" i="57" l="1"/>
  <c r="U308" i="57"/>
  <c r="U305" i="57"/>
  <c r="U302" i="57"/>
  <c r="U299" i="57"/>
  <c r="U310" i="57"/>
  <c r="U307" i="57"/>
  <c r="U304" i="57"/>
  <c r="U301" i="57"/>
  <c r="U298" i="57"/>
  <c r="U309" i="57"/>
  <c r="U306" i="57"/>
  <c r="U303" i="57"/>
  <c r="U300" i="57"/>
  <c r="U297" i="57"/>
  <c r="V274" i="57"/>
  <c r="V271" i="57"/>
  <c r="V268" i="57"/>
  <c r="V265" i="57"/>
  <c r="V262" i="57"/>
  <c r="V273" i="57"/>
  <c r="V270" i="57"/>
  <c r="V267" i="57"/>
  <c r="V264" i="57"/>
  <c r="V261" i="57"/>
  <c r="V275" i="57"/>
  <c r="V272" i="57"/>
  <c r="V269" i="57"/>
  <c r="V266" i="57"/>
  <c r="V263" i="57"/>
  <c r="U295" i="57"/>
  <c r="U292" i="57"/>
  <c r="U289" i="57"/>
  <c r="U286" i="57"/>
  <c r="U283" i="57"/>
  <c r="U291" i="57"/>
  <c r="U282" i="57"/>
  <c r="U294" i="57"/>
  <c r="U285" i="57"/>
  <c r="U296" i="57"/>
  <c r="U288" i="57"/>
  <c r="U287" i="57"/>
  <c r="U284" i="57"/>
  <c r="U293" i="57"/>
  <c r="U290" i="57"/>
  <c r="BW115" i="57"/>
  <c r="BW172" i="57" s="1"/>
  <c r="W172" i="57"/>
  <c r="W245" i="57" s="1"/>
  <c r="BW171" i="57"/>
  <c r="BX114" i="57"/>
  <c r="BW113" i="57"/>
  <c r="X44" i="57"/>
  <c r="X42" i="57"/>
  <c r="Y43" i="57"/>
  <c r="X171" i="57"/>
  <c r="X244" i="57" s="1"/>
  <c r="X280" i="57" s="1"/>
  <c r="Y114" i="57"/>
  <c r="X115" i="57"/>
  <c r="X113" i="57"/>
  <c r="V281" i="57"/>
  <c r="V258" i="57"/>
  <c r="V260" i="57"/>
  <c r="V254" i="57"/>
  <c r="V251" i="57"/>
  <c r="V248" i="57"/>
  <c r="V257" i="57"/>
  <c r="V256" i="57"/>
  <c r="V253" i="57"/>
  <c r="V250" i="57"/>
  <c r="V247" i="57"/>
  <c r="V259" i="57"/>
  <c r="V255" i="57"/>
  <c r="V246" i="57"/>
  <c r="V252" i="57"/>
  <c r="V249" i="57"/>
  <c r="X204" i="5"/>
  <c r="X201" i="5"/>
  <c r="X198" i="5"/>
  <c r="X195" i="5"/>
  <c r="X192" i="5"/>
  <c r="X203" i="5"/>
  <c r="X200" i="5"/>
  <c r="X197" i="5"/>
  <c r="X194" i="5"/>
  <c r="X191" i="5"/>
  <c r="X205" i="5"/>
  <c r="X202" i="5"/>
  <c r="X199" i="5"/>
  <c r="X196" i="5"/>
  <c r="X193" i="5"/>
  <c r="X211" i="5"/>
  <c r="Y147" i="5"/>
  <c r="Y190" i="5" s="1"/>
  <c r="BY105" i="5"/>
  <c r="BY147" i="5" s="1"/>
  <c r="Z33" i="5"/>
  <c r="Y34" i="5"/>
  <c r="Y32" i="5"/>
  <c r="BW146" i="5"/>
  <c r="BX104" i="5"/>
  <c r="BW103" i="5"/>
  <c r="W222" i="5"/>
  <c r="W220" i="5"/>
  <c r="W213" i="5"/>
  <c r="W226" i="5"/>
  <c r="W219" i="5"/>
  <c r="W217" i="5"/>
  <c r="W221" i="5"/>
  <c r="W212" i="5"/>
  <c r="W225" i="5"/>
  <c r="W223" i="5"/>
  <c r="W216" i="5"/>
  <c r="W214" i="5"/>
  <c r="W218" i="5"/>
  <c r="W215" i="5"/>
  <c r="W224" i="5"/>
  <c r="Z146" i="5"/>
  <c r="Z189" i="5" s="1"/>
  <c r="Z210" i="5" s="1"/>
  <c r="Z103" i="5"/>
  <c r="Z105" i="5"/>
  <c r="AA104" i="5"/>
  <c r="V311" i="57" l="1"/>
  <c r="V310" i="57"/>
  <c r="V307" i="57"/>
  <c r="V304" i="57"/>
  <c r="V301" i="57"/>
  <c r="V298" i="57"/>
  <c r="V309" i="57"/>
  <c r="V306" i="57"/>
  <c r="V303" i="57"/>
  <c r="V300" i="57"/>
  <c r="V297" i="57"/>
  <c r="V308" i="57"/>
  <c r="V299" i="57"/>
  <c r="V302" i="57"/>
  <c r="V305" i="57"/>
  <c r="W274" i="57"/>
  <c r="W271" i="57"/>
  <c r="W268" i="57"/>
  <c r="W265" i="57"/>
  <c r="W262" i="57"/>
  <c r="W273" i="57"/>
  <c r="W270" i="57"/>
  <c r="W267" i="57"/>
  <c r="W264" i="57"/>
  <c r="W261" i="57"/>
  <c r="W275" i="57"/>
  <c r="W272" i="57"/>
  <c r="W263" i="57"/>
  <c r="W269" i="57"/>
  <c r="W266" i="57"/>
  <c r="W260" i="57"/>
  <c r="W281" i="57"/>
  <c r="W257" i="57"/>
  <c r="W253" i="57"/>
  <c r="W259" i="57"/>
  <c r="W255" i="57"/>
  <c r="W254" i="57"/>
  <c r="W252" i="57"/>
  <c r="W251" i="57"/>
  <c r="W250" i="57"/>
  <c r="W248" i="57"/>
  <c r="W249" i="57"/>
  <c r="W246" i="57"/>
  <c r="W256" i="57"/>
  <c r="W258" i="57"/>
  <c r="W247" i="57"/>
  <c r="X172" i="57"/>
  <c r="X245" i="57" s="1"/>
  <c r="BX115" i="57"/>
  <c r="BX172" i="57" s="1"/>
  <c r="BX171" i="57"/>
  <c r="BY114" i="57"/>
  <c r="BX113" i="57"/>
  <c r="V296" i="57"/>
  <c r="V293" i="57"/>
  <c r="V290" i="57"/>
  <c r="V287" i="57"/>
  <c r="V284" i="57"/>
  <c r="V289" i="57"/>
  <c r="V292" i="57"/>
  <c r="V283" i="57"/>
  <c r="V294" i="57"/>
  <c r="V286" i="57"/>
  <c r="V285" i="57"/>
  <c r="V291" i="57"/>
  <c r="V295" i="57"/>
  <c r="V288" i="57"/>
  <c r="V282" i="57"/>
  <c r="Y115" i="57"/>
  <c r="Y171" i="57"/>
  <c r="Y244" i="57" s="1"/>
  <c r="Y280" i="57" s="1"/>
  <c r="Z114" i="57"/>
  <c r="Y113" i="57"/>
  <c r="Y44" i="57"/>
  <c r="Z43" i="57"/>
  <c r="Y42" i="57"/>
  <c r="AA146" i="5"/>
  <c r="AA189" i="5" s="1"/>
  <c r="AA210" i="5" s="1"/>
  <c r="AA103" i="5"/>
  <c r="AA105" i="5"/>
  <c r="AB104" i="5"/>
  <c r="Z34" i="5"/>
  <c r="Z32" i="5"/>
  <c r="AA33" i="5"/>
  <c r="Y205" i="5"/>
  <c r="Y202" i="5"/>
  <c r="Y199" i="5"/>
  <c r="Y196" i="5"/>
  <c r="Y193" i="5"/>
  <c r="Y211" i="5"/>
  <c r="Y197" i="5"/>
  <c r="Y198" i="5"/>
  <c r="Y200" i="5"/>
  <c r="Y191" i="5"/>
  <c r="Y201" i="5"/>
  <c r="Y192" i="5"/>
  <c r="Y195" i="5"/>
  <c r="Y203" i="5"/>
  <c r="Y194" i="5"/>
  <c r="Y204" i="5"/>
  <c r="X225" i="5"/>
  <c r="X222" i="5"/>
  <c r="X219" i="5"/>
  <c r="X216" i="5"/>
  <c r="X213" i="5"/>
  <c r="X224" i="5"/>
  <c r="X215" i="5"/>
  <c r="X221" i="5"/>
  <c r="X212" i="5"/>
  <c r="X223" i="5"/>
  <c r="X214" i="5"/>
  <c r="X218" i="5"/>
  <c r="X220" i="5"/>
  <c r="X217" i="5"/>
  <c r="X226" i="5"/>
  <c r="BZ105" i="5"/>
  <c r="BZ147" i="5" s="1"/>
  <c r="Z147" i="5"/>
  <c r="Z190" i="5" s="1"/>
  <c r="BX146" i="5"/>
  <c r="BX103" i="5"/>
  <c r="BY104" i="5"/>
  <c r="W310" i="57" l="1"/>
  <c r="W307" i="57"/>
  <c r="W304" i="57"/>
  <c r="W301" i="57"/>
  <c r="W298" i="57"/>
  <c r="W309" i="57"/>
  <c r="W306" i="57"/>
  <c r="W303" i="57"/>
  <c r="W300" i="57"/>
  <c r="W297" i="57"/>
  <c r="W311" i="57"/>
  <c r="W308" i="57"/>
  <c r="W305" i="57"/>
  <c r="W302" i="57"/>
  <c r="W299" i="57"/>
  <c r="X273" i="57"/>
  <c r="X270" i="57"/>
  <c r="X267" i="57"/>
  <c r="X264" i="57"/>
  <c r="X261" i="57"/>
  <c r="X275" i="57"/>
  <c r="X272" i="57"/>
  <c r="X269" i="57"/>
  <c r="X266" i="57"/>
  <c r="X263" i="57"/>
  <c r="X274" i="57"/>
  <c r="X271" i="57"/>
  <c r="X268" i="57"/>
  <c r="X265" i="57"/>
  <c r="X262" i="57"/>
  <c r="AA43" i="57"/>
  <c r="Z44" i="57"/>
  <c r="Z42" i="57"/>
  <c r="BZ114" i="57"/>
  <c r="BY171" i="57"/>
  <c r="BY113" i="57"/>
  <c r="X260" i="57"/>
  <c r="X257" i="57"/>
  <c r="X259" i="57"/>
  <c r="X281" i="57"/>
  <c r="X258" i="57"/>
  <c r="X256" i="57"/>
  <c r="X253" i="57"/>
  <c r="X250" i="57"/>
  <c r="X247" i="57"/>
  <c r="X255" i="57"/>
  <c r="X252" i="57"/>
  <c r="X249" i="57"/>
  <c r="X246" i="57"/>
  <c r="X251" i="57"/>
  <c r="X254" i="57"/>
  <c r="X248" i="57"/>
  <c r="Y172" i="57"/>
  <c r="Y245" i="57" s="1"/>
  <c r="BY115" i="57"/>
  <c r="BY172" i="57" s="1"/>
  <c r="Z171" i="57"/>
  <c r="Z244" i="57" s="1"/>
  <c r="Z280" i="57" s="1"/>
  <c r="AA114" i="57"/>
  <c r="Z115" i="57"/>
  <c r="Z113" i="57"/>
  <c r="W294" i="57"/>
  <c r="W291" i="57"/>
  <c r="W288" i="57"/>
  <c r="W285" i="57"/>
  <c r="W282" i="57"/>
  <c r="W296" i="57"/>
  <c r="W287" i="57"/>
  <c r="W290" i="57"/>
  <c r="W283" i="57"/>
  <c r="W293" i="57"/>
  <c r="W284" i="57"/>
  <c r="W286" i="57"/>
  <c r="W295" i="57"/>
  <c r="W292" i="57"/>
  <c r="W289" i="57"/>
  <c r="Z203" i="5"/>
  <c r="Z200" i="5"/>
  <c r="Z197" i="5"/>
  <c r="Z194" i="5"/>
  <c r="Z191" i="5"/>
  <c r="Z205" i="5"/>
  <c r="Z202" i="5"/>
  <c r="Z199" i="5"/>
  <c r="Z196" i="5"/>
  <c r="Z193" i="5"/>
  <c r="Z211" i="5"/>
  <c r="Z204" i="5"/>
  <c r="Z201" i="5"/>
  <c r="Z198" i="5"/>
  <c r="Z195" i="5"/>
  <c r="Z192" i="5"/>
  <c r="BY146" i="5"/>
  <c r="BZ104" i="5"/>
  <c r="BY103" i="5"/>
  <c r="AB33" i="5"/>
  <c r="AA34" i="5"/>
  <c r="AA32" i="5"/>
  <c r="AB105" i="5"/>
  <c r="AC104" i="5"/>
  <c r="AB103" i="5"/>
  <c r="AB146" i="5"/>
  <c r="AB189" i="5" s="1"/>
  <c r="AB210" i="5" s="1"/>
  <c r="Y226" i="5"/>
  <c r="Y217" i="5"/>
  <c r="Y223" i="5"/>
  <c r="Y214" i="5"/>
  <c r="Y225" i="5"/>
  <c r="Y218" i="5"/>
  <c r="Y216" i="5"/>
  <c r="Y220" i="5"/>
  <c r="Y212" i="5"/>
  <c r="Y224" i="5"/>
  <c r="Y222" i="5"/>
  <c r="Y221" i="5"/>
  <c r="Y219" i="5"/>
  <c r="Y215" i="5"/>
  <c r="Y213" i="5"/>
  <c r="AA147" i="5"/>
  <c r="AA190" i="5" s="1"/>
  <c r="CA105" i="5"/>
  <c r="CA147" i="5" s="1"/>
  <c r="X310" i="57" l="1"/>
  <c r="X309" i="57"/>
  <c r="X306" i="57"/>
  <c r="X303" i="57"/>
  <c r="X300" i="57"/>
  <c r="X297" i="57"/>
  <c r="X311" i="57"/>
  <c r="X308" i="57"/>
  <c r="X305" i="57"/>
  <c r="X302" i="57"/>
  <c r="X299" i="57"/>
  <c r="X301" i="57"/>
  <c r="X304" i="57"/>
  <c r="X307" i="57"/>
  <c r="X298" i="57"/>
  <c r="Y273" i="57"/>
  <c r="Y270" i="57"/>
  <c r="Y267" i="57"/>
  <c r="Y264" i="57"/>
  <c r="Y261" i="57"/>
  <c r="Y274" i="57"/>
  <c r="Y275" i="57"/>
  <c r="Y272" i="57"/>
  <c r="Y269" i="57"/>
  <c r="Y266" i="57"/>
  <c r="Y263" i="57"/>
  <c r="Y262" i="57"/>
  <c r="Y265" i="57"/>
  <c r="Y268" i="57"/>
  <c r="Y271" i="57"/>
  <c r="BZ171" i="57"/>
  <c r="CA114" i="57"/>
  <c r="BZ113" i="57"/>
  <c r="Y257" i="57"/>
  <c r="Y259" i="57"/>
  <c r="Y249" i="57"/>
  <c r="Y255" i="57"/>
  <c r="Y260" i="57"/>
  <c r="Y258" i="57"/>
  <c r="Y256" i="57"/>
  <c r="Y248" i="57"/>
  <c r="Y247" i="57"/>
  <c r="Y246" i="57"/>
  <c r="Y281" i="57"/>
  <c r="Y253" i="57"/>
  <c r="Y252" i="57"/>
  <c r="Y251" i="57"/>
  <c r="Y250" i="57"/>
  <c r="Y254" i="57"/>
  <c r="Z172" i="57"/>
  <c r="Z245" i="57" s="1"/>
  <c r="BZ115" i="57"/>
  <c r="BZ172" i="57" s="1"/>
  <c r="AA171" i="57"/>
  <c r="AA244" i="57" s="1"/>
  <c r="AA280" i="57" s="1"/>
  <c r="AB114" i="57"/>
  <c r="AA115" i="57"/>
  <c r="AA113" i="57"/>
  <c r="X295" i="57"/>
  <c r="X292" i="57"/>
  <c r="X289" i="57"/>
  <c r="X286" i="57"/>
  <c r="X283" i="57"/>
  <c r="X294" i="57"/>
  <c r="X285" i="57"/>
  <c r="X288" i="57"/>
  <c r="X291" i="57"/>
  <c r="X290" i="57"/>
  <c r="X282" i="57"/>
  <c r="X296" i="57"/>
  <c r="X293" i="57"/>
  <c r="X284" i="57"/>
  <c r="X287" i="57"/>
  <c r="AA44" i="57"/>
  <c r="AA42" i="57"/>
  <c r="AB43" i="57"/>
  <c r="AC33" i="5"/>
  <c r="AB34" i="5"/>
  <c r="AB32" i="5"/>
  <c r="BZ146" i="5"/>
  <c r="CA104" i="5"/>
  <c r="BZ103" i="5"/>
  <c r="AA211" i="5"/>
  <c r="AA204" i="5"/>
  <c r="AA201" i="5"/>
  <c r="AA198" i="5"/>
  <c r="AA195" i="5"/>
  <c r="AA192" i="5"/>
  <c r="AA202" i="5"/>
  <c r="AA193" i="5"/>
  <c r="AA203" i="5"/>
  <c r="AA194" i="5"/>
  <c r="AA205" i="5"/>
  <c r="AA196" i="5"/>
  <c r="AA197" i="5"/>
  <c r="AA200" i="5"/>
  <c r="AA191" i="5"/>
  <c r="AA199" i="5"/>
  <c r="AD104" i="5"/>
  <c r="AC146" i="5"/>
  <c r="AC189" i="5" s="1"/>
  <c r="AC210" i="5" s="1"/>
  <c r="AC105" i="5"/>
  <c r="AC103" i="5"/>
  <c r="AB147" i="5"/>
  <c r="AB190" i="5" s="1"/>
  <c r="CB105" i="5"/>
  <c r="CB147" i="5" s="1"/>
  <c r="Z224" i="5"/>
  <c r="Z221" i="5"/>
  <c r="Z218" i="5"/>
  <c r="Z215" i="5"/>
  <c r="Z212" i="5"/>
  <c r="Z219" i="5"/>
  <c r="Z225" i="5"/>
  <c r="Z216" i="5"/>
  <c r="Z220" i="5"/>
  <c r="Z222" i="5"/>
  <c r="Z213" i="5"/>
  <c r="Z214" i="5"/>
  <c r="Z226" i="5"/>
  <c r="Z223" i="5"/>
  <c r="Z217" i="5"/>
  <c r="Y309" i="57" l="1"/>
  <c r="Y306" i="57"/>
  <c r="Y303" i="57"/>
  <c r="Y300" i="57"/>
  <c r="Y297" i="57"/>
  <c r="Y311" i="57"/>
  <c r="Y308" i="57"/>
  <c r="Y305" i="57"/>
  <c r="Y302" i="57"/>
  <c r="Y299" i="57"/>
  <c r="Y310" i="57"/>
  <c r="Y307" i="57"/>
  <c r="Y304" i="57"/>
  <c r="Y301" i="57"/>
  <c r="Y298" i="57"/>
  <c r="Z275" i="57"/>
  <c r="Z272" i="57"/>
  <c r="Z269" i="57"/>
  <c r="Z266" i="57"/>
  <c r="Z263" i="57"/>
  <c r="Z274" i="57"/>
  <c r="Z271" i="57"/>
  <c r="Z268" i="57"/>
  <c r="Z265" i="57"/>
  <c r="Z262" i="57"/>
  <c r="Z273" i="57"/>
  <c r="Z270" i="57"/>
  <c r="Z267" i="57"/>
  <c r="Z264" i="57"/>
  <c r="Z261" i="57"/>
  <c r="Y296" i="57"/>
  <c r="Y293" i="57"/>
  <c r="Y290" i="57"/>
  <c r="Y287" i="57"/>
  <c r="Y284" i="57"/>
  <c r="Y292" i="57"/>
  <c r="Y283" i="57"/>
  <c r="Y295" i="57"/>
  <c r="Y286" i="57"/>
  <c r="Y288" i="57"/>
  <c r="Y289" i="57"/>
  <c r="Y282" i="57"/>
  <c r="Y285" i="57"/>
  <c r="Y294" i="57"/>
  <c r="Y291" i="57"/>
  <c r="Z259" i="57"/>
  <c r="Z281" i="57"/>
  <c r="Z258" i="57"/>
  <c r="Z255" i="57"/>
  <c r="Z252" i="57"/>
  <c r="Z249" i="57"/>
  <c r="Z246" i="57"/>
  <c r="Z254" i="57"/>
  <c r="Z251" i="57"/>
  <c r="Z248" i="57"/>
  <c r="Z256" i="57"/>
  <c r="Z247" i="57"/>
  <c r="Z250" i="57"/>
  <c r="Z260" i="57"/>
  <c r="Z257" i="57"/>
  <c r="Z253" i="57"/>
  <c r="AB44" i="57"/>
  <c r="AC43" i="57"/>
  <c r="AB42" i="57"/>
  <c r="AA172" i="57"/>
  <c r="AA245" i="57" s="1"/>
  <c r="CA115" i="57"/>
  <c r="CA172" i="57" s="1"/>
  <c r="CA171" i="57"/>
  <c r="CB114" i="57"/>
  <c r="CA113" i="57"/>
  <c r="AB171" i="57"/>
  <c r="AB244" i="57" s="1"/>
  <c r="AB280" i="57" s="1"/>
  <c r="AB115" i="57"/>
  <c r="AC114" i="57"/>
  <c r="AB113" i="57"/>
  <c r="AC34" i="5"/>
  <c r="AD33" i="5"/>
  <c r="AC32" i="5"/>
  <c r="AB211" i="5"/>
  <c r="AB205" i="5"/>
  <c r="AB202" i="5"/>
  <c r="AB199" i="5"/>
  <c r="AB196" i="5"/>
  <c r="AB193" i="5"/>
  <c r="AB204" i="5"/>
  <c r="AB201" i="5"/>
  <c r="AB198" i="5"/>
  <c r="AB195" i="5"/>
  <c r="AB192" i="5"/>
  <c r="AB203" i="5"/>
  <c r="AB200" i="5"/>
  <c r="AB197" i="5"/>
  <c r="AB194" i="5"/>
  <c r="AB191" i="5"/>
  <c r="CA146" i="5"/>
  <c r="CB104" i="5"/>
  <c r="CA103" i="5"/>
  <c r="AC147" i="5"/>
  <c r="AC190" i="5" s="1"/>
  <c r="CC105" i="5"/>
  <c r="CC147" i="5" s="1"/>
  <c r="AD146" i="5"/>
  <c r="AD189" i="5" s="1"/>
  <c r="AD210" i="5" s="1"/>
  <c r="AD103" i="5"/>
  <c r="AD105" i="5"/>
  <c r="AE104" i="5"/>
  <c r="AA223" i="5"/>
  <c r="AA221" i="5"/>
  <c r="AA214" i="5"/>
  <c r="AA212" i="5"/>
  <c r="AA220" i="5"/>
  <c r="AA218" i="5"/>
  <c r="AA222" i="5"/>
  <c r="AA213" i="5"/>
  <c r="AA226" i="5"/>
  <c r="AA224" i="5"/>
  <c r="AA217" i="5"/>
  <c r="AA215" i="5"/>
  <c r="AA216" i="5"/>
  <c r="AA225" i="5"/>
  <c r="AA219" i="5"/>
  <c r="Z311" i="57" l="1"/>
  <c r="Z308" i="57"/>
  <c r="Z305" i="57"/>
  <c r="Z302" i="57"/>
  <c r="Z299" i="57"/>
  <c r="Z310" i="57"/>
  <c r="Z307" i="57"/>
  <c r="Z304" i="57"/>
  <c r="Z301" i="57"/>
  <c r="Z298" i="57"/>
  <c r="Z309" i="57"/>
  <c r="Z300" i="57"/>
  <c r="Z303" i="57"/>
  <c r="Z306" i="57"/>
  <c r="Z297" i="57"/>
  <c r="AA275" i="57"/>
  <c r="AA272" i="57"/>
  <c r="AA269" i="57"/>
  <c r="AA266" i="57"/>
  <c r="AA263" i="57"/>
  <c r="AA274" i="57"/>
  <c r="AA271" i="57"/>
  <c r="AA268" i="57"/>
  <c r="AA265" i="57"/>
  <c r="AA262" i="57"/>
  <c r="AA273" i="57"/>
  <c r="AA261" i="57"/>
  <c r="AA270" i="57"/>
  <c r="AA264" i="57"/>
  <c r="AA267" i="57"/>
  <c r="AC113" i="57"/>
  <c r="AC171" i="57"/>
  <c r="AC244" i="57" s="1"/>
  <c r="AC280" i="57" s="1"/>
  <c r="AD114" i="57"/>
  <c r="AC115" i="57"/>
  <c r="AA258" i="57"/>
  <c r="AA254" i="57"/>
  <c r="AA281" i="57"/>
  <c r="AA259" i="57"/>
  <c r="AA257" i="57"/>
  <c r="AA253" i="57"/>
  <c r="AA252" i="57"/>
  <c r="AA251" i="57"/>
  <c r="AA249" i="57"/>
  <c r="AA250" i="57"/>
  <c r="AA248" i="57"/>
  <c r="AA247" i="57"/>
  <c r="AA246" i="57"/>
  <c r="AA255" i="57"/>
  <c r="AA256" i="57"/>
  <c r="AA260" i="57"/>
  <c r="AB172" i="57"/>
  <c r="AB245" i="57" s="1"/>
  <c r="CB115" i="57"/>
  <c r="CB172" i="57" s="1"/>
  <c r="CB171" i="57"/>
  <c r="CB113" i="57"/>
  <c r="CC114" i="57"/>
  <c r="Z294" i="57"/>
  <c r="Z291" i="57"/>
  <c r="Z288" i="57"/>
  <c r="Z285" i="57"/>
  <c r="Z282" i="57"/>
  <c r="Z290" i="57"/>
  <c r="Z293" i="57"/>
  <c r="Z284" i="57"/>
  <c r="Z296" i="57"/>
  <c r="Z295" i="57"/>
  <c r="Z287" i="57"/>
  <c r="Z286" i="57"/>
  <c r="Z283" i="57"/>
  <c r="Z292" i="57"/>
  <c r="Z289" i="57"/>
  <c r="AD43" i="57"/>
  <c r="AC44" i="57"/>
  <c r="AC42" i="57"/>
  <c r="AD147" i="5"/>
  <c r="AD190" i="5" s="1"/>
  <c r="CD105" i="5"/>
  <c r="CD147" i="5" s="1"/>
  <c r="AC203" i="5"/>
  <c r="AC200" i="5"/>
  <c r="AC197" i="5"/>
  <c r="AC194" i="5"/>
  <c r="AC191" i="5"/>
  <c r="AC198" i="5"/>
  <c r="AC199" i="5"/>
  <c r="AC201" i="5"/>
  <c r="AC192" i="5"/>
  <c r="AC202" i="5"/>
  <c r="AC193" i="5"/>
  <c r="AC205" i="5"/>
  <c r="AC196" i="5"/>
  <c r="AC204" i="5"/>
  <c r="AC211" i="5"/>
  <c r="AC195" i="5"/>
  <c r="CC104" i="5"/>
  <c r="CB146" i="5"/>
  <c r="CB103" i="5"/>
  <c r="AB226" i="5"/>
  <c r="AB223" i="5"/>
  <c r="AB220" i="5"/>
  <c r="AB217" i="5"/>
  <c r="AB214" i="5"/>
  <c r="AB225" i="5"/>
  <c r="AB216" i="5"/>
  <c r="AB222" i="5"/>
  <c r="AB213" i="5"/>
  <c r="AB224" i="5"/>
  <c r="AB215" i="5"/>
  <c r="AB219" i="5"/>
  <c r="AB218" i="5"/>
  <c r="AB212" i="5"/>
  <c r="AB221" i="5"/>
  <c r="AD34" i="5"/>
  <c r="AD32" i="5"/>
  <c r="AE33" i="5"/>
  <c r="AE146" i="5"/>
  <c r="AE189" i="5" s="1"/>
  <c r="AE210" i="5" s="1"/>
  <c r="AE105" i="5"/>
  <c r="AF104" i="5"/>
  <c r="AE103" i="5"/>
  <c r="AA311" i="57" l="1"/>
  <c r="AA308" i="57"/>
  <c r="AA305" i="57"/>
  <c r="AA302" i="57"/>
  <c r="AA299" i="57"/>
  <c r="AA310" i="57"/>
  <c r="AA307" i="57"/>
  <c r="AA304" i="57"/>
  <c r="AA301" i="57"/>
  <c r="AA298" i="57"/>
  <c r="AA309" i="57"/>
  <c r="AA306" i="57"/>
  <c r="AA303" i="57"/>
  <c r="AA300" i="57"/>
  <c r="AA297" i="57"/>
  <c r="AB274" i="57"/>
  <c r="AB271" i="57"/>
  <c r="AB268" i="57"/>
  <c r="AB265" i="57"/>
  <c r="AB262" i="57"/>
  <c r="AB273" i="57"/>
  <c r="AB270" i="57"/>
  <c r="AB267" i="57"/>
  <c r="AB264" i="57"/>
  <c r="AB261" i="57"/>
  <c r="AB275" i="57"/>
  <c r="AB272" i="57"/>
  <c r="AB269" i="57"/>
  <c r="AB266" i="57"/>
  <c r="AB263" i="57"/>
  <c r="CC171" i="57"/>
  <c r="CD114" i="57"/>
  <c r="CC113" i="57"/>
  <c r="AD44" i="57"/>
  <c r="AD42" i="57"/>
  <c r="AE43" i="57"/>
  <c r="AC172" i="57"/>
  <c r="AC245" i="57" s="1"/>
  <c r="CC115" i="57"/>
  <c r="CC172" i="57" s="1"/>
  <c r="AA295" i="57"/>
  <c r="AA292" i="57"/>
  <c r="AA289" i="57"/>
  <c r="AA286" i="57"/>
  <c r="AA283" i="57"/>
  <c r="AA288" i="57"/>
  <c r="AA291" i="57"/>
  <c r="AA282" i="57"/>
  <c r="AA293" i="57"/>
  <c r="AA285" i="57"/>
  <c r="AA284" i="57"/>
  <c r="AA294" i="57"/>
  <c r="AA287" i="57"/>
  <c r="AA290" i="57"/>
  <c r="AA296" i="57"/>
  <c r="AB281" i="57"/>
  <c r="AB258" i="57"/>
  <c r="AB260" i="57"/>
  <c r="AB259" i="57"/>
  <c r="AB254" i="57"/>
  <c r="AB251" i="57"/>
  <c r="AB248" i="57"/>
  <c r="AB256" i="57"/>
  <c r="AB253" i="57"/>
  <c r="AB250" i="57"/>
  <c r="AB247" i="57"/>
  <c r="AB252" i="57"/>
  <c r="AB249" i="57"/>
  <c r="AB257" i="57"/>
  <c r="AB255" i="57"/>
  <c r="AB246" i="57"/>
  <c r="AD171" i="57"/>
  <c r="AD244" i="57" s="1"/>
  <c r="AD280" i="57" s="1"/>
  <c r="AE114" i="57"/>
  <c r="AD113" i="57"/>
  <c r="AD115" i="57"/>
  <c r="CC146" i="5"/>
  <c r="CC103" i="5"/>
  <c r="CD104" i="5"/>
  <c r="AG104" i="5"/>
  <c r="AF105" i="5"/>
  <c r="AF103" i="5"/>
  <c r="AF146" i="5"/>
  <c r="AF189" i="5" s="1"/>
  <c r="AF210" i="5" s="1"/>
  <c r="AE147" i="5"/>
  <c r="AE190" i="5" s="1"/>
  <c r="CE105" i="5"/>
  <c r="CE147" i="5" s="1"/>
  <c r="AF33" i="5"/>
  <c r="AE34" i="5"/>
  <c r="AE32" i="5"/>
  <c r="AD211" i="5"/>
  <c r="AD204" i="5"/>
  <c r="AD201" i="5"/>
  <c r="AD198" i="5"/>
  <c r="AD195" i="5"/>
  <c r="AD192" i="5"/>
  <c r="AD203" i="5"/>
  <c r="AD200" i="5"/>
  <c r="AD197" i="5"/>
  <c r="AD194" i="5"/>
  <c r="AD191" i="5"/>
  <c r="AD205" i="5"/>
  <c r="AD202" i="5"/>
  <c r="AD199" i="5"/>
  <c r="AD196" i="5"/>
  <c r="AD193" i="5"/>
  <c r="AC218" i="5"/>
  <c r="AC224" i="5"/>
  <c r="AC215" i="5"/>
  <c r="AC226" i="5"/>
  <c r="AC219" i="5"/>
  <c r="AC217" i="5"/>
  <c r="AC221" i="5"/>
  <c r="AC212" i="5"/>
  <c r="AC222" i="5"/>
  <c r="AC220" i="5"/>
  <c r="AC216" i="5"/>
  <c r="AC214" i="5"/>
  <c r="AC225" i="5"/>
  <c r="AC223" i="5"/>
  <c r="AC213" i="5"/>
  <c r="AB310" i="57" l="1"/>
  <c r="AB307" i="57"/>
  <c r="AB304" i="57"/>
  <c r="AB301" i="57"/>
  <c r="AB298" i="57"/>
  <c r="AB311" i="57"/>
  <c r="AB309" i="57"/>
  <c r="AB306" i="57"/>
  <c r="AB303" i="57"/>
  <c r="AB300" i="57"/>
  <c r="AB297" i="57"/>
  <c r="AB302" i="57"/>
  <c r="AB305" i="57"/>
  <c r="AB308" i="57"/>
  <c r="AB299" i="57"/>
  <c r="AC274" i="57"/>
  <c r="AC271" i="57"/>
  <c r="AC268" i="57"/>
  <c r="AC265" i="57"/>
  <c r="AC262" i="57"/>
  <c r="AC275" i="57"/>
  <c r="AC273" i="57"/>
  <c r="AC270" i="57"/>
  <c r="AC267" i="57"/>
  <c r="AC264" i="57"/>
  <c r="AC261" i="57"/>
  <c r="AC272" i="57"/>
  <c r="AC263" i="57"/>
  <c r="AC266" i="57"/>
  <c r="AC269" i="57"/>
  <c r="AB296" i="57"/>
  <c r="AB293" i="57"/>
  <c r="AB290" i="57"/>
  <c r="AB287" i="57"/>
  <c r="AB284" i="57"/>
  <c r="AB295" i="57"/>
  <c r="AB286" i="57"/>
  <c r="AB289" i="57"/>
  <c r="AB282" i="57"/>
  <c r="AB292" i="57"/>
  <c r="AB291" i="57"/>
  <c r="AB283" i="57"/>
  <c r="AB288" i="57"/>
  <c r="AB285" i="57"/>
  <c r="AB294" i="57"/>
  <c r="CD171" i="57"/>
  <c r="CE114" i="57"/>
  <c r="CD113" i="57"/>
  <c r="AC281" i="57"/>
  <c r="AC260" i="57"/>
  <c r="AC257" i="57"/>
  <c r="AC250" i="57"/>
  <c r="AC256" i="57"/>
  <c r="AC246" i="57"/>
  <c r="AC255" i="57"/>
  <c r="AC254" i="57"/>
  <c r="AC259" i="57"/>
  <c r="AC258" i="57"/>
  <c r="AC253" i="57"/>
  <c r="AC252" i="57"/>
  <c r="AC251" i="57"/>
  <c r="AC248" i="57"/>
  <c r="AC247" i="57"/>
  <c r="AC249" i="57"/>
  <c r="CD115" i="57"/>
  <c r="CD172" i="57" s="1"/>
  <c r="AD172" i="57"/>
  <c r="AD245" i="57" s="1"/>
  <c r="AE171" i="57"/>
  <c r="AE244" i="57" s="1"/>
  <c r="AE280" i="57" s="1"/>
  <c r="AE115" i="57"/>
  <c r="AF114" i="57"/>
  <c r="AE113" i="57"/>
  <c r="AE44" i="57"/>
  <c r="AF43" i="57"/>
  <c r="AE42" i="57"/>
  <c r="AD225" i="5"/>
  <c r="AD222" i="5"/>
  <c r="AD219" i="5"/>
  <c r="AD216" i="5"/>
  <c r="AD213" i="5"/>
  <c r="AD220" i="5"/>
  <c r="AD226" i="5"/>
  <c r="AD217" i="5"/>
  <c r="AD221" i="5"/>
  <c r="AD212" i="5"/>
  <c r="AD223" i="5"/>
  <c r="AD214" i="5"/>
  <c r="AD224" i="5"/>
  <c r="AD218" i="5"/>
  <c r="AD215" i="5"/>
  <c r="AF34" i="5"/>
  <c r="AF32" i="5"/>
  <c r="AG33" i="5"/>
  <c r="AF147" i="5"/>
  <c r="AF190" i="5" s="1"/>
  <c r="CF105" i="5"/>
  <c r="CF147" i="5" s="1"/>
  <c r="CE104" i="5"/>
  <c r="CD146" i="5"/>
  <c r="CD103" i="5"/>
  <c r="AE205" i="5"/>
  <c r="AE202" i="5"/>
  <c r="AE199" i="5"/>
  <c r="AE196" i="5"/>
  <c r="AE193" i="5"/>
  <c r="AE203" i="5"/>
  <c r="AE194" i="5"/>
  <c r="AE211" i="5"/>
  <c r="AE204" i="5"/>
  <c r="AE195" i="5"/>
  <c r="AE197" i="5"/>
  <c r="AE198" i="5"/>
  <c r="AE191" i="5"/>
  <c r="AE201" i="5"/>
  <c r="AE192" i="5"/>
  <c r="AE200" i="5"/>
  <c r="AG146" i="5"/>
  <c r="AG189" i="5" s="1"/>
  <c r="AG210" i="5" s="1"/>
  <c r="AG103" i="5"/>
  <c r="AG105" i="5"/>
  <c r="AH104" i="5"/>
  <c r="AC310" i="57" l="1"/>
  <c r="AC307" i="57"/>
  <c r="AC304" i="57"/>
  <c r="AC301" i="57"/>
  <c r="AC298" i="57"/>
  <c r="AC309" i="57"/>
  <c r="AC306" i="57"/>
  <c r="AC303" i="57"/>
  <c r="AC300" i="57"/>
  <c r="AC297" i="57"/>
  <c r="AC311" i="57"/>
  <c r="AC308" i="57"/>
  <c r="AC305" i="57"/>
  <c r="AC302" i="57"/>
  <c r="AC299" i="57"/>
  <c r="AD273" i="57"/>
  <c r="AD270" i="57"/>
  <c r="AD267" i="57"/>
  <c r="AD264" i="57"/>
  <c r="AD261" i="57"/>
  <c r="AD275" i="57"/>
  <c r="AD272" i="57"/>
  <c r="AD269" i="57"/>
  <c r="AD266" i="57"/>
  <c r="AD263" i="57"/>
  <c r="AD274" i="57"/>
  <c r="AD271" i="57"/>
  <c r="AD268" i="57"/>
  <c r="AD265" i="57"/>
  <c r="AD262" i="57"/>
  <c r="AD260" i="57"/>
  <c r="AD257" i="57"/>
  <c r="AD259" i="57"/>
  <c r="AD256" i="57"/>
  <c r="AD253" i="57"/>
  <c r="AD250" i="57"/>
  <c r="AD247" i="57"/>
  <c r="AD258" i="57"/>
  <c r="AD255" i="57"/>
  <c r="AD252" i="57"/>
  <c r="AD249" i="57"/>
  <c r="AD246" i="57"/>
  <c r="AD248" i="57"/>
  <c r="AD254" i="57"/>
  <c r="AD251" i="57"/>
  <c r="AD281" i="57"/>
  <c r="CF114" i="57"/>
  <c r="CE171" i="57"/>
  <c r="CE113" i="57"/>
  <c r="AF171" i="57"/>
  <c r="AF244" i="57" s="1"/>
  <c r="AF280" i="57" s="1"/>
  <c r="AG114" i="57"/>
  <c r="AF115" i="57"/>
  <c r="AF113" i="57"/>
  <c r="AE172" i="57"/>
  <c r="AE245" i="57" s="1"/>
  <c r="CE115" i="57"/>
  <c r="CE172" i="57" s="1"/>
  <c r="AG43" i="57"/>
  <c r="AF44" i="57"/>
  <c r="AF42" i="57"/>
  <c r="AC294" i="57"/>
  <c r="AC291" i="57"/>
  <c r="AC288" i="57"/>
  <c r="AC285" i="57"/>
  <c r="AC282" i="57"/>
  <c r="AC293" i="57"/>
  <c r="AC284" i="57"/>
  <c r="AC296" i="57"/>
  <c r="AC287" i="57"/>
  <c r="AC290" i="57"/>
  <c r="AC289" i="57"/>
  <c r="AC292" i="57"/>
  <c r="AC295" i="57"/>
  <c r="AC286" i="57"/>
  <c r="AC283" i="57"/>
  <c r="AG147" i="5"/>
  <c r="AG190" i="5" s="1"/>
  <c r="CG105" i="5"/>
  <c r="CG147" i="5" s="1"/>
  <c r="AH105" i="5"/>
  <c r="AH146" i="5"/>
  <c r="AH189" i="5" s="1"/>
  <c r="AH210" i="5" s="1"/>
  <c r="AH103" i="5"/>
  <c r="AI104" i="5"/>
  <c r="AF203" i="5"/>
  <c r="AF200" i="5"/>
  <c r="AF197" i="5"/>
  <c r="AF194" i="5"/>
  <c r="AF191" i="5"/>
  <c r="AF205" i="5"/>
  <c r="AF202" i="5"/>
  <c r="AF199" i="5"/>
  <c r="AF196" i="5"/>
  <c r="AF193" i="5"/>
  <c r="AF211" i="5"/>
  <c r="AF204" i="5"/>
  <c r="AF201" i="5"/>
  <c r="AF198" i="5"/>
  <c r="AF195" i="5"/>
  <c r="AF192" i="5"/>
  <c r="AG34" i="5"/>
  <c r="AH33" i="5"/>
  <c r="AG32" i="5"/>
  <c r="AE224" i="5"/>
  <c r="AE222" i="5"/>
  <c r="AE215" i="5"/>
  <c r="AE213" i="5"/>
  <c r="AE221" i="5"/>
  <c r="AE219" i="5"/>
  <c r="AE212" i="5"/>
  <c r="AE223" i="5"/>
  <c r="AE214" i="5"/>
  <c r="AE225" i="5"/>
  <c r="AE218" i="5"/>
  <c r="AE216" i="5"/>
  <c r="AE226" i="5"/>
  <c r="AE220" i="5"/>
  <c r="AE217" i="5"/>
  <c r="CE146" i="5"/>
  <c r="CF104" i="5"/>
  <c r="CE103" i="5"/>
  <c r="AD309" i="57" l="1"/>
  <c r="AD306" i="57"/>
  <c r="AD303" i="57"/>
  <c r="AD300" i="57"/>
  <c r="AD297" i="57"/>
  <c r="AD310" i="57"/>
  <c r="AD311" i="57"/>
  <c r="AD308" i="57"/>
  <c r="AD305" i="57"/>
  <c r="AD302" i="57"/>
  <c r="AD299" i="57"/>
  <c r="AD301" i="57"/>
  <c r="AD304" i="57"/>
  <c r="AD307" i="57"/>
  <c r="AD298" i="57"/>
  <c r="AE273" i="57"/>
  <c r="AE270" i="57"/>
  <c r="AE267" i="57"/>
  <c r="AE264" i="57"/>
  <c r="AE261" i="57"/>
  <c r="AE275" i="57"/>
  <c r="AE272" i="57"/>
  <c r="AE269" i="57"/>
  <c r="AE266" i="57"/>
  <c r="AE263" i="57"/>
  <c r="AE274" i="57"/>
  <c r="AE262" i="57"/>
  <c r="AE265" i="57"/>
  <c r="AE268" i="57"/>
  <c r="AE271" i="57"/>
  <c r="AG44" i="57"/>
  <c r="AG42" i="57"/>
  <c r="AH43" i="57"/>
  <c r="AE281" i="57"/>
  <c r="AE260" i="57"/>
  <c r="AE255" i="57"/>
  <c r="AE246" i="57"/>
  <c r="AE258" i="57"/>
  <c r="AE257" i="57"/>
  <c r="AE251" i="57"/>
  <c r="AE249" i="57"/>
  <c r="AE248" i="57"/>
  <c r="AE247" i="57"/>
  <c r="AE254" i="57"/>
  <c r="AE259" i="57"/>
  <c r="AE253" i="57"/>
  <c r="AE252" i="57"/>
  <c r="AE250" i="57"/>
  <c r="AE256" i="57"/>
  <c r="AD295" i="57"/>
  <c r="AD292" i="57"/>
  <c r="AD289" i="57"/>
  <c r="AD286" i="57"/>
  <c r="AD283" i="57"/>
  <c r="AD291" i="57"/>
  <c r="AD282" i="57"/>
  <c r="AD294" i="57"/>
  <c r="AD285" i="57"/>
  <c r="AD287" i="57"/>
  <c r="AD296" i="57"/>
  <c r="AD284" i="57"/>
  <c r="AD293" i="57"/>
  <c r="AD290" i="57"/>
  <c r="AD288" i="57"/>
  <c r="CF171" i="57"/>
  <c r="CG114" i="57"/>
  <c r="CF113" i="57"/>
  <c r="AF172" i="57"/>
  <c r="AF245" i="57" s="1"/>
  <c r="CF115" i="57"/>
  <c r="CF172" i="57" s="1"/>
  <c r="AG171" i="57"/>
  <c r="AG244" i="57" s="1"/>
  <c r="AG280" i="57" s="1"/>
  <c r="AH114" i="57"/>
  <c r="AG115" i="57"/>
  <c r="AG113" i="57"/>
  <c r="CH105" i="5"/>
  <c r="CH147" i="5" s="1"/>
  <c r="AH147" i="5"/>
  <c r="AH190" i="5" s="1"/>
  <c r="CF103" i="5"/>
  <c r="CF146" i="5"/>
  <c r="CG104" i="5"/>
  <c r="AJ104" i="5"/>
  <c r="AI103" i="5"/>
  <c r="AI146" i="5"/>
  <c r="AI189" i="5" s="1"/>
  <c r="AI210" i="5" s="1"/>
  <c r="AI105" i="5"/>
  <c r="AG211" i="5"/>
  <c r="AG204" i="5"/>
  <c r="AG201" i="5"/>
  <c r="AG198" i="5"/>
  <c r="AG195" i="5"/>
  <c r="AG192" i="5"/>
  <c r="AG199" i="5"/>
  <c r="AG200" i="5"/>
  <c r="AG191" i="5"/>
  <c r="AG202" i="5"/>
  <c r="AG193" i="5"/>
  <c r="AG203" i="5"/>
  <c r="AG194" i="5"/>
  <c r="AG196" i="5"/>
  <c r="AG197" i="5"/>
  <c r="AG205" i="5"/>
  <c r="AI33" i="5"/>
  <c r="AH32" i="5"/>
  <c r="AH34" i="5"/>
  <c r="AF224" i="5"/>
  <c r="AF221" i="5"/>
  <c r="AF218" i="5"/>
  <c r="AF215" i="5"/>
  <c r="AF212" i="5"/>
  <c r="AF226" i="5"/>
  <c r="AF217" i="5"/>
  <c r="AF223" i="5"/>
  <c r="AF214" i="5"/>
  <c r="AF225" i="5"/>
  <c r="AF216" i="5"/>
  <c r="AF220" i="5"/>
  <c r="AF213" i="5"/>
  <c r="AF222" i="5"/>
  <c r="AF219" i="5"/>
  <c r="AE309" i="57" l="1"/>
  <c r="AE306" i="57"/>
  <c r="AE303" i="57"/>
  <c r="AE300" i="57"/>
  <c r="AE297" i="57"/>
  <c r="AE311" i="57"/>
  <c r="AE308" i="57"/>
  <c r="AE305" i="57"/>
  <c r="AE302" i="57"/>
  <c r="AE299" i="57"/>
  <c r="AE310" i="57"/>
  <c r="AE307" i="57"/>
  <c r="AE304" i="57"/>
  <c r="AE301" i="57"/>
  <c r="AE298" i="57"/>
  <c r="AF275" i="57"/>
  <c r="AF272" i="57"/>
  <c r="AF269" i="57"/>
  <c r="AF266" i="57"/>
  <c r="AF263" i="57"/>
  <c r="AF274" i="57"/>
  <c r="AF271" i="57"/>
  <c r="AF268" i="57"/>
  <c r="AF265" i="57"/>
  <c r="AF262" i="57"/>
  <c r="AF273" i="57"/>
  <c r="AF270" i="57"/>
  <c r="AF267" i="57"/>
  <c r="AF264" i="57"/>
  <c r="AF261" i="57"/>
  <c r="CG115" i="57"/>
  <c r="CG172" i="57" s="1"/>
  <c r="AG172" i="57"/>
  <c r="AG245" i="57" s="1"/>
  <c r="AI114" i="57"/>
  <c r="AH115" i="57"/>
  <c r="AH171" i="57"/>
  <c r="AH244" i="57" s="1"/>
  <c r="AH113" i="57"/>
  <c r="AF259" i="57"/>
  <c r="AF258" i="57"/>
  <c r="AF260" i="57"/>
  <c r="AF257" i="57"/>
  <c r="AF255" i="57"/>
  <c r="AF252" i="57"/>
  <c r="AF249" i="57"/>
  <c r="AF246" i="57"/>
  <c r="AF254" i="57"/>
  <c r="AF251" i="57"/>
  <c r="AF248" i="57"/>
  <c r="AF253" i="57"/>
  <c r="AF281" i="57"/>
  <c r="AF256" i="57"/>
  <c r="AF250" i="57"/>
  <c r="AF247" i="57"/>
  <c r="CG171" i="57"/>
  <c r="CH114" i="57"/>
  <c r="CG113" i="57"/>
  <c r="AH44" i="57"/>
  <c r="AI43" i="57"/>
  <c r="AH42" i="57"/>
  <c r="AE296" i="57"/>
  <c r="AE293" i="57"/>
  <c r="AE290" i="57"/>
  <c r="AE287" i="57"/>
  <c r="AE284" i="57"/>
  <c r="AE289" i="57"/>
  <c r="AE292" i="57"/>
  <c r="AE283" i="57"/>
  <c r="AE295" i="57"/>
  <c r="AE294" i="57"/>
  <c r="AE286" i="57"/>
  <c r="AE285" i="57"/>
  <c r="AE282" i="57"/>
  <c r="AE291" i="57"/>
  <c r="AE288" i="57"/>
  <c r="AJ105" i="5"/>
  <c r="AJ103" i="5"/>
  <c r="AK104" i="5"/>
  <c r="AJ146" i="5"/>
  <c r="AJ189" i="5" s="1"/>
  <c r="AJ210" i="5" s="1"/>
  <c r="AI34" i="5"/>
  <c r="AI32" i="5"/>
  <c r="AJ33" i="5"/>
  <c r="CG146" i="5"/>
  <c r="CH104" i="5"/>
  <c r="CG103" i="5"/>
  <c r="AG219" i="5"/>
  <c r="AG225" i="5"/>
  <c r="AG216" i="5"/>
  <c r="AG220" i="5"/>
  <c r="AG218" i="5"/>
  <c r="AG222" i="5"/>
  <c r="AG213" i="5"/>
  <c r="AG217" i="5"/>
  <c r="AG215" i="5"/>
  <c r="AG214" i="5"/>
  <c r="AG212" i="5"/>
  <c r="AG226" i="5"/>
  <c r="AG224" i="5"/>
  <c r="AG223" i="5"/>
  <c r="AG221" i="5"/>
  <c r="AI147" i="5"/>
  <c r="AI190" i="5" s="1"/>
  <c r="CI105" i="5"/>
  <c r="CI147" i="5" s="1"/>
  <c r="AH211" i="5"/>
  <c r="AH205" i="5"/>
  <c r="AH202" i="5"/>
  <c r="AH199" i="5"/>
  <c r="AH196" i="5"/>
  <c r="AH193" i="5"/>
  <c r="AH204" i="5"/>
  <c r="AH201" i="5"/>
  <c r="AH198" i="5"/>
  <c r="AH195" i="5"/>
  <c r="AH192" i="5"/>
  <c r="AH203" i="5"/>
  <c r="AH200" i="5"/>
  <c r="AH197" i="5"/>
  <c r="AH194" i="5"/>
  <c r="AH191" i="5"/>
  <c r="AF311" i="57" l="1"/>
  <c r="AF308" i="57"/>
  <c r="AF305" i="57"/>
  <c r="AF302" i="57"/>
  <c r="AF299" i="57"/>
  <c r="AF309" i="57"/>
  <c r="AF310" i="57"/>
  <c r="AF307" i="57"/>
  <c r="AF304" i="57"/>
  <c r="AF301" i="57"/>
  <c r="AF298" i="57"/>
  <c r="AF303" i="57"/>
  <c r="AF306" i="57"/>
  <c r="AF297" i="57"/>
  <c r="AF300" i="57"/>
  <c r="AG275" i="57"/>
  <c r="AG272" i="57"/>
  <c r="AG269" i="57"/>
  <c r="AG266" i="57"/>
  <c r="AG263" i="57"/>
  <c r="AG273" i="57"/>
  <c r="AG274" i="57"/>
  <c r="AG271" i="57"/>
  <c r="AG268" i="57"/>
  <c r="AG265" i="57"/>
  <c r="AG262" i="57"/>
  <c r="AG264" i="57"/>
  <c r="AG267" i="57"/>
  <c r="AG270" i="57"/>
  <c r="AG261" i="57"/>
  <c r="AH280" i="57"/>
  <c r="CH171" i="57"/>
  <c r="CH113" i="57"/>
  <c r="CI114" i="57"/>
  <c r="AH172" i="57"/>
  <c r="AH245" i="57" s="1"/>
  <c r="CH115" i="57"/>
  <c r="CH172" i="57" s="1"/>
  <c r="AJ43" i="57"/>
  <c r="AI42" i="57"/>
  <c r="AI44" i="57"/>
  <c r="AI113" i="57"/>
  <c r="AI115" i="57"/>
  <c r="AI171" i="57"/>
  <c r="AI244" i="57" s="1"/>
  <c r="AI280" i="57" s="1"/>
  <c r="AJ114" i="57"/>
  <c r="AG281" i="57"/>
  <c r="AG258" i="57"/>
  <c r="AG251" i="57"/>
  <c r="AG260" i="57"/>
  <c r="AG254" i="57"/>
  <c r="AG253" i="57"/>
  <c r="AG252" i="57"/>
  <c r="AG259" i="57"/>
  <c r="AG257" i="57"/>
  <c r="AG255" i="57"/>
  <c r="AG256" i="57"/>
  <c r="AG248" i="57"/>
  <c r="AG247" i="57"/>
  <c r="AG250" i="57"/>
  <c r="AG249" i="57"/>
  <c r="AG246" i="57"/>
  <c r="AF294" i="57"/>
  <c r="AF291" i="57"/>
  <c r="AF288" i="57"/>
  <c r="AF285" i="57"/>
  <c r="AF282" i="57"/>
  <c r="AF296" i="57"/>
  <c r="AF287" i="57"/>
  <c r="AF290" i="57"/>
  <c r="AF292" i="57"/>
  <c r="AF284" i="57"/>
  <c r="AF283" i="57"/>
  <c r="AF289" i="57"/>
  <c r="AF295" i="57"/>
  <c r="AF286" i="57"/>
  <c r="AF293" i="57"/>
  <c r="AJ147" i="5"/>
  <c r="AJ190" i="5" s="1"/>
  <c r="CJ105" i="5"/>
  <c r="CJ147" i="5" s="1"/>
  <c r="AH226" i="5"/>
  <c r="AH223" i="5"/>
  <c r="AH220" i="5"/>
  <c r="AH217" i="5"/>
  <c r="AH214" i="5"/>
  <c r="AH221" i="5"/>
  <c r="AH212" i="5"/>
  <c r="AH218" i="5"/>
  <c r="AH222" i="5"/>
  <c r="AH213" i="5"/>
  <c r="AH224" i="5"/>
  <c r="AH215" i="5"/>
  <c r="AH219" i="5"/>
  <c r="AH216" i="5"/>
  <c r="AH225" i="5"/>
  <c r="AI211" i="5"/>
  <c r="AI203" i="5"/>
  <c r="AI200" i="5"/>
  <c r="AI197" i="5"/>
  <c r="AI194" i="5"/>
  <c r="AI191" i="5"/>
  <c r="AI204" i="5"/>
  <c r="AI195" i="5"/>
  <c r="AI205" i="5"/>
  <c r="AI196" i="5"/>
  <c r="AI198" i="5"/>
  <c r="AI199" i="5"/>
  <c r="AI193" i="5"/>
  <c r="AI201" i="5"/>
  <c r="AI192" i="5"/>
  <c r="AI202" i="5"/>
  <c r="CI104" i="5"/>
  <c r="CH146" i="5"/>
  <c r="CH103" i="5"/>
  <c r="AK146" i="5"/>
  <c r="AK189" i="5" s="1"/>
  <c r="AK210" i="5" s="1"/>
  <c r="AK103" i="5"/>
  <c r="AK105" i="5"/>
  <c r="AL104" i="5"/>
  <c r="AJ34" i="5"/>
  <c r="AJ32" i="5"/>
  <c r="AK33" i="5"/>
  <c r="AG311" i="57" l="1"/>
  <c r="AG308" i="57"/>
  <c r="AG305" i="57"/>
  <c r="AG302" i="57"/>
  <c r="AG299" i="57"/>
  <c r="AG310" i="57"/>
  <c r="AG307" i="57"/>
  <c r="AG304" i="57"/>
  <c r="AG301" i="57"/>
  <c r="AG298" i="57"/>
  <c r="AG309" i="57"/>
  <c r="AG306" i="57"/>
  <c r="AG303" i="57"/>
  <c r="AG300" i="57"/>
  <c r="AG297" i="57"/>
  <c r="AH274" i="57"/>
  <c r="AH271" i="57"/>
  <c r="AH268" i="57"/>
  <c r="AH265" i="57"/>
  <c r="AH262" i="57"/>
  <c r="AH273" i="57"/>
  <c r="AH270" i="57"/>
  <c r="AH267" i="57"/>
  <c r="AH264" i="57"/>
  <c r="AH261" i="57"/>
  <c r="AH275" i="57"/>
  <c r="AH272" i="57"/>
  <c r="AH269" i="57"/>
  <c r="AH266" i="57"/>
  <c r="AH263" i="57"/>
  <c r="AI172" i="57"/>
  <c r="AI245" i="57" s="1"/>
  <c r="CI115" i="57"/>
  <c r="CI172" i="57" s="1"/>
  <c r="AG295" i="57"/>
  <c r="AG292" i="57"/>
  <c r="AG289" i="57"/>
  <c r="AG286" i="57"/>
  <c r="AG283" i="57"/>
  <c r="AG294" i="57"/>
  <c r="AG285" i="57"/>
  <c r="AG288" i="57"/>
  <c r="AG291" i="57"/>
  <c r="AG290" i="57"/>
  <c r="AG282" i="57"/>
  <c r="AG296" i="57"/>
  <c r="AG293" i="57"/>
  <c r="AG287" i="57"/>
  <c r="AG284" i="57"/>
  <c r="AJ171" i="57"/>
  <c r="AJ244" i="57" s="1"/>
  <c r="AJ280" i="57" s="1"/>
  <c r="AK114" i="57"/>
  <c r="AJ115" i="57"/>
  <c r="AJ113" i="57"/>
  <c r="AJ44" i="57"/>
  <c r="AJ42" i="57"/>
  <c r="AK43" i="57"/>
  <c r="AH281" i="57"/>
  <c r="AH258" i="57"/>
  <c r="AH260" i="57"/>
  <c r="AH254" i="57"/>
  <c r="AH251" i="57"/>
  <c r="AH248" i="57"/>
  <c r="AH259" i="57"/>
  <c r="AH256" i="57"/>
  <c r="AH253" i="57"/>
  <c r="AH250" i="57"/>
  <c r="AH247" i="57"/>
  <c r="AH257" i="57"/>
  <c r="AH249" i="57"/>
  <c r="AH255" i="57"/>
  <c r="AH246" i="57"/>
  <c r="AH252" i="57"/>
  <c r="CI171" i="57"/>
  <c r="CJ114" i="57"/>
  <c r="CI113" i="57"/>
  <c r="CI146" i="5"/>
  <c r="CI103" i="5"/>
  <c r="CJ104" i="5"/>
  <c r="AJ204" i="5"/>
  <c r="AJ201" i="5"/>
  <c r="AJ198" i="5"/>
  <c r="AJ195" i="5"/>
  <c r="AJ192" i="5"/>
  <c r="AJ203" i="5"/>
  <c r="AJ200" i="5"/>
  <c r="AJ197" i="5"/>
  <c r="AJ194" i="5"/>
  <c r="AJ191" i="5"/>
  <c r="AJ205" i="5"/>
  <c r="AJ202" i="5"/>
  <c r="AJ199" i="5"/>
  <c r="AJ196" i="5"/>
  <c r="AJ193" i="5"/>
  <c r="AJ211" i="5"/>
  <c r="AL146" i="5"/>
  <c r="AL189" i="5" s="1"/>
  <c r="AL210" i="5" s="1"/>
  <c r="AL105" i="5"/>
  <c r="AM104" i="5"/>
  <c r="AL103" i="5"/>
  <c r="AK147" i="5"/>
  <c r="AK190" i="5" s="1"/>
  <c r="CK105" i="5"/>
  <c r="CK147" i="5" s="1"/>
  <c r="AI225" i="5"/>
  <c r="AI223" i="5"/>
  <c r="AI216" i="5"/>
  <c r="AI214" i="5"/>
  <c r="AI222" i="5"/>
  <c r="AI220" i="5"/>
  <c r="AI213" i="5"/>
  <c r="AI224" i="5"/>
  <c r="AI215" i="5"/>
  <c r="AI226" i="5"/>
  <c r="AI219" i="5"/>
  <c r="AI217" i="5"/>
  <c r="AI221" i="5"/>
  <c r="AI218" i="5"/>
  <c r="AI212" i="5"/>
  <c r="AL33" i="5"/>
  <c r="AK32" i="5"/>
  <c r="AK34" i="5"/>
  <c r="AH310" i="57" l="1"/>
  <c r="AH307" i="57"/>
  <c r="AH304" i="57"/>
  <c r="AH301" i="57"/>
  <c r="AH298" i="57"/>
  <c r="AH309" i="57"/>
  <c r="AH306" i="57"/>
  <c r="AH303" i="57"/>
  <c r="AH300" i="57"/>
  <c r="AH297" i="57"/>
  <c r="AH311" i="57"/>
  <c r="AH302" i="57"/>
  <c r="AH305" i="57"/>
  <c r="AH308" i="57"/>
  <c r="AH299" i="57"/>
  <c r="AI274" i="57"/>
  <c r="AI271" i="57"/>
  <c r="AI268" i="57"/>
  <c r="AI265" i="57"/>
  <c r="AI262" i="57"/>
  <c r="AI275" i="57"/>
  <c r="AI272" i="57"/>
  <c r="AI273" i="57"/>
  <c r="AI270" i="57"/>
  <c r="AI267" i="57"/>
  <c r="AI264" i="57"/>
  <c r="AI261" i="57"/>
  <c r="AI263" i="57"/>
  <c r="AI266" i="57"/>
  <c r="AI269" i="57"/>
  <c r="AI281" i="57"/>
  <c r="AI259" i="57"/>
  <c r="AI256" i="57"/>
  <c r="AI247" i="57"/>
  <c r="AI260" i="57"/>
  <c r="AI246" i="57"/>
  <c r="AI254" i="57"/>
  <c r="AI251" i="57"/>
  <c r="AI258" i="57"/>
  <c r="AI250" i="57"/>
  <c r="AI257" i="57"/>
  <c r="AI253" i="57"/>
  <c r="AI255" i="57"/>
  <c r="AI248" i="57"/>
  <c r="AI252" i="57"/>
  <c r="AI249" i="57"/>
  <c r="AJ172" i="57"/>
  <c r="AJ245" i="57" s="1"/>
  <c r="CJ115" i="57"/>
  <c r="CJ172" i="57" s="1"/>
  <c r="AH296" i="57"/>
  <c r="AH293" i="57"/>
  <c r="AH290" i="57"/>
  <c r="AH287" i="57"/>
  <c r="AH284" i="57"/>
  <c r="AH292" i="57"/>
  <c r="AH283" i="57"/>
  <c r="AH295" i="57"/>
  <c r="AH286" i="57"/>
  <c r="AH289" i="57"/>
  <c r="AH288" i="57"/>
  <c r="AH294" i="57"/>
  <c r="AH291" i="57"/>
  <c r="AH282" i="57"/>
  <c r="AH285" i="57"/>
  <c r="AK115" i="57"/>
  <c r="AK171" i="57"/>
  <c r="AK244" i="57" s="1"/>
  <c r="AK280" i="57" s="1"/>
  <c r="AL114" i="57"/>
  <c r="AK113" i="57"/>
  <c r="CJ171" i="57"/>
  <c r="CK114" i="57"/>
  <c r="CJ113" i="57"/>
  <c r="AL43" i="57"/>
  <c r="AK42" i="57"/>
  <c r="AK44" i="57"/>
  <c r="AK211" i="5"/>
  <c r="AK205" i="5"/>
  <c r="AK202" i="5"/>
  <c r="AK199" i="5"/>
  <c r="AK196" i="5"/>
  <c r="AK193" i="5"/>
  <c r="AK200" i="5"/>
  <c r="AK191" i="5"/>
  <c r="AK201" i="5"/>
  <c r="AK192" i="5"/>
  <c r="AK203" i="5"/>
  <c r="AK194" i="5"/>
  <c r="AK204" i="5"/>
  <c r="AK195" i="5"/>
  <c r="AK198" i="5"/>
  <c r="AK197" i="5"/>
  <c r="AL147" i="5"/>
  <c r="AL190" i="5" s="1"/>
  <c r="CL105" i="5"/>
  <c r="CL147" i="5" s="1"/>
  <c r="AJ225" i="5"/>
  <c r="AJ222" i="5"/>
  <c r="AJ219" i="5"/>
  <c r="AJ216" i="5"/>
  <c r="AJ213" i="5"/>
  <c r="AJ218" i="5"/>
  <c r="AJ224" i="5"/>
  <c r="AJ215" i="5"/>
  <c r="AJ226" i="5"/>
  <c r="AJ217" i="5"/>
  <c r="AJ221" i="5"/>
  <c r="AJ212" i="5"/>
  <c r="AJ223" i="5"/>
  <c r="AJ220" i="5"/>
  <c r="AJ214" i="5"/>
  <c r="AL34" i="5"/>
  <c r="AL32" i="5"/>
  <c r="AM33" i="5"/>
  <c r="AM146" i="5"/>
  <c r="AM189" i="5" s="1"/>
  <c r="AM210" i="5" s="1"/>
  <c r="AN104" i="5"/>
  <c r="AM105" i="5"/>
  <c r="AM103" i="5"/>
  <c r="CK104" i="5"/>
  <c r="CJ146" i="5"/>
  <c r="CJ103" i="5"/>
  <c r="AI310" i="57" l="1"/>
  <c r="AI307" i="57"/>
  <c r="AI304" i="57"/>
  <c r="AI301" i="57"/>
  <c r="AI298" i="57"/>
  <c r="AI309" i="57"/>
  <c r="AI306" i="57"/>
  <c r="AI303" i="57"/>
  <c r="AI300" i="57"/>
  <c r="AI297" i="57"/>
  <c r="AI311" i="57"/>
  <c r="AI308" i="57"/>
  <c r="AI305" i="57"/>
  <c r="AI302" i="57"/>
  <c r="AI299" i="57"/>
  <c r="AJ273" i="57"/>
  <c r="AJ270" i="57"/>
  <c r="AJ267" i="57"/>
  <c r="AJ264" i="57"/>
  <c r="AJ261" i="57"/>
  <c r="AJ275" i="57"/>
  <c r="AJ272" i="57"/>
  <c r="AJ269" i="57"/>
  <c r="AJ266" i="57"/>
  <c r="AJ263" i="57"/>
  <c r="AJ274" i="57"/>
  <c r="AJ271" i="57"/>
  <c r="AJ268" i="57"/>
  <c r="AJ265" i="57"/>
  <c r="AJ262" i="57"/>
  <c r="AJ281" i="57"/>
  <c r="AJ260" i="57"/>
  <c r="AJ257" i="57"/>
  <c r="AJ259" i="57"/>
  <c r="AJ256" i="57"/>
  <c r="AJ253" i="57"/>
  <c r="AJ250" i="57"/>
  <c r="AJ247" i="57"/>
  <c r="AJ255" i="57"/>
  <c r="AJ252" i="57"/>
  <c r="AJ249" i="57"/>
  <c r="AJ246" i="57"/>
  <c r="AJ254" i="57"/>
  <c r="AJ258" i="57"/>
  <c r="AJ248" i="57"/>
  <c r="AJ251" i="57"/>
  <c r="CL114" i="57"/>
  <c r="CK171" i="57"/>
  <c r="CK113" i="57"/>
  <c r="AL171" i="57"/>
  <c r="AL244" i="57" s="1"/>
  <c r="AL280" i="57" s="1"/>
  <c r="AM114" i="57"/>
  <c r="AL115" i="57"/>
  <c r="AL113" i="57"/>
  <c r="AM43" i="57"/>
  <c r="AL44" i="57"/>
  <c r="AL42" i="57"/>
  <c r="AK172" i="57"/>
  <c r="AK245" i="57" s="1"/>
  <c r="CK115" i="57"/>
  <c r="CK172" i="57" s="1"/>
  <c r="AI294" i="57"/>
  <c r="AI291" i="57"/>
  <c r="AI288" i="57"/>
  <c r="AI285" i="57"/>
  <c r="AI282" i="57"/>
  <c r="AI290" i="57"/>
  <c r="AI293" i="57"/>
  <c r="AI284" i="57"/>
  <c r="AI286" i="57"/>
  <c r="AI296" i="57"/>
  <c r="AI295" i="57"/>
  <c r="AI283" i="57"/>
  <c r="AI287" i="57"/>
  <c r="AI289" i="57"/>
  <c r="AI292" i="57"/>
  <c r="AM147" i="5"/>
  <c r="AM190" i="5" s="1"/>
  <c r="CM105" i="5"/>
  <c r="CM147" i="5" s="1"/>
  <c r="AN105" i="5"/>
  <c r="AN146" i="5"/>
  <c r="AN189" i="5" s="1"/>
  <c r="AN210" i="5" s="1"/>
  <c r="AO104" i="5"/>
  <c r="AN103" i="5"/>
  <c r="AL203" i="5"/>
  <c r="AL200" i="5"/>
  <c r="AL197" i="5"/>
  <c r="AL194" i="5"/>
  <c r="AL191" i="5"/>
  <c r="AL205" i="5"/>
  <c r="AL202" i="5"/>
  <c r="AL199" i="5"/>
  <c r="AL196" i="5"/>
  <c r="AL193" i="5"/>
  <c r="AL204" i="5"/>
  <c r="AL201" i="5"/>
  <c r="AL198" i="5"/>
  <c r="AL195" i="5"/>
  <c r="AL192" i="5"/>
  <c r="AL211" i="5"/>
  <c r="AN33" i="5"/>
  <c r="AM34" i="5"/>
  <c r="AM32" i="5"/>
  <c r="CK146" i="5"/>
  <c r="CK103" i="5"/>
  <c r="CL104" i="5"/>
  <c r="AK220" i="5"/>
  <c r="AK226" i="5"/>
  <c r="AK217" i="5"/>
  <c r="AK221" i="5"/>
  <c r="AK219" i="5"/>
  <c r="AK212" i="5"/>
  <c r="AK223" i="5"/>
  <c r="AK214" i="5"/>
  <c r="AK215" i="5"/>
  <c r="AK213" i="5"/>
  <c r="AK225" i="5"/>
  <c r="AK224" i="5"/>
  <c r="AK222" i="5"/>
  <c r="AK218" i="5"/>
  <c r="AK216" i="5"/>
  <c r="AJ309" i="57" l="1"/>
  <c r="AJ306" i="57"/>
  <c r="AJ303" i="57"/>
  <c r="AJ300" i="57"/>
  <c r="AJ297" i="57"/>
  <c r="AJ310" i="57"/>
  <c r="AJ311" i="57"/>
  <c r="AJ308" i="57"/>
  <c r="AJ305" i="57"/>
  <c r="AJ302" i="57"/>
  <c r="AJ299" i="57"/>
  <c r="AJ304" i="57"/>
  <c r="AJ307" i="57"/>
  <c r="AJ298" i="57"/>
  <c r="AJ301" i="57"/>
  <c r="AK273" i="57"/>
  <c r="AK270" i="57"/>
  <c r="AK267" i="57"/>
  <c r="AK264" i="57"/>
  <c r="AK261" i="57"/>
  <c r="AK274" i="57"/>
  <c r="AK275" i="57"/>
  <c r="AK272" i="57"/>
  <c r="AK269" i="57"/>
  <c r="AK266" i="57"/>
  <c r="AK263" i="57"/>
  <c r="AK265" i="57"/>
  <c r="AK268" i="57"/>
  <c r="AK271" i="57"/>
  <c r="AK262" i="57"/>
  <c r="AK259" i="57"/>
  <c r="AK257" i="57"/>
  <c r="AK252" i="57"/>
  <c r="AK255" i="57"/>
  <c r="AK251" i="57"/>
  <c r="AK250" i="57"/>
  <c r="AK249" i="57"/>
  <c r="AK247" i="57"/>
  <c r="AK248" i="57"/>
  <c r="AK246" i="57"/>
  <c r="AK258" i="57"/>
  <c r="AK253" i="57"/>
  <c r="AK254" i="57"/>
  <c r="AK281" i="57"/>
  <c r="AK260" i="57"/>
  <c r="AK256" i="57"/>
  <c r="AJ295" i="57"/>
  <c r="AJ292" i="57"/>
  <c r="AJ289" i="57"/>
  <c r="AJ286" i="57"/>
  <c r="AJ283" i="57"/>
  <c r="AJ288" i="57"/>
  <c r="AJ291" i="57"/>
  <c r="AJ282" i="57"/>
  <c r="AJ294" i="57"/>
  <c r="AJ293" i="57"/>
  <c r="AJ285" i="57"/>
  <c r="AJ296" i="57"/>
  <c r="AJ287" i="57"/>
  <c r="AJ284" i="57"/>
  <c r="AJ290" i="57"/>
  <c r="CL171" i="57"/>
  <c r="CM114" i="57"/>
  <c r="CL113" i="57"/>
  <c r="AL172" i="57"/>
  <c r="AL245" i="57" s="1"/>
  <c r="CL115" i="57"/>
  <c r="CL172" i="57" s="1"/>
  <c r="AM171" i="57"/>
  <c r="AM244" i="57" s="1"/>
  <c r="AM280" i="57" s="1"/>
  <c r="AN114" i="57"/>
  <c r="AM115" i="57"/>
  <c r="AM113" i="57"/>
  <c r="AM44" i="57"/>
  <c r="AM42" i="57"/>
  <c r="AN43" i="57"/>
  <c r="AO33" i="5"/>
  <c r="AN34" i="5"/>
  <c r="AN32" i="5"/>
  <c r="AN147" i="5"/>
  <c r="AN190" i="5" s="1"/>
  <c r="CN105" i="5"/>
  <c r="CN147" i="5" s="1"/>
  <c r="CL146" i="5"/>
  <c r="CM104" i="5"/>
  <c r="CL103" i="5"/>
  <c r="AL224" i="5"/>
  <c r="AL221" i="5"/>
  <c r="AL218" i="5"/>
  <c r="AL215" i="5"/>
  <c r="AL212" i="5"/>
  <c r="AL222" i="5"/>
  <c r="AL213" i="5"/>
  <c r="AL219" i="5"/>
  <c r="AL223" i="5"/>
  <c r="AL214" i="5"/>
  <c r="AL225" i="5"/>
  <c r="AL216" i="5"/>
  <c r="AL217" i="5"/>
  <c r="AL226" i="5"/>
  <c r="AL220" i="5"/>
  <c r="AP104" i="5"/>
  <c r="AO146" i="5"/>
  <c r="AO189" i="5" s="1"/>
  <c r="AO210" i="5" s="1"/>
  <c r="AO105" i="5"/>
  <c r="AO103" i="5"/>
  <c r="AM204" i="5"/>
  <c r="AM201" i="5"/>
  <c r="AM198" i="5"/>
  <c r="AM195" i="5"/>
  <c r="AM192" i="5"/>
  <c r="AM211" i="5"/>
  <c r="AM205" i="5"/>
  <c r="AM196" i="5"/>
  <c r="AM197" i="5"/>
  <c r="AM199" i="5"/>
  <c r="AM200" i="5"/>
  <c r="AM191" i="5"/>
  <c r="AM203" i="5"/>
  <c r="AM194" i="5"/>
  <c r="AM202" i="5"/>
  <c r="AM193" i="5"/>
  <c r="AK309" i="57" l="1"/>
  <c r="AK306" i="57"/>
  <c r="AK303" i="57"/>
  <c r="AK300" i="57"/>
  <c r="AK297" i="57"/>
  <c r="AK311" i="57"/>
  <c r="AK308" i="57"/>
  <c r="AK305" i="57"/>
  <c r="AK302" i="57"/>
  <c r="AK299" i="57"/>
  <c r="AK310" i="57"/>
  <c r="AK307" i="57"/>
  <c r="AK304" i="57"/>
  <c r="AK301" i="57"/>
  <c r="AK298" i="57"/>
  <c r="AL275" i="57"/>
  <c r="AL272" i="57"/>
  <c r="AL269" i="57"/>
  <c r="AL266" i="57"/>
  <c r="AL263" i="57"/>
  <c r="AL274" i="57"/>
  <c r="AL271" i="57"/>
  <c r="AL268" i="57"/>
  <c r="AL265" i="57"/>
  <c r="AL262" i="57"/>
  <c r="AL273" i="57"/>
  <c r="AL270" i="57"/>
  <c r="AL267" i="57"/>
  <c r="AL264" i="57"/>
  <c r="AL261" i="57"/>
  <c r="CM171" i="57"/>
  <c r="CN114" i="57"/>
  <c r="CM113" i="57"/>
  <c r="AK296" i="57"/>
  <c r="AK293" i="57"/>
  <c r="AK290" i="57"/>
  <c r="AK287" i="57"/>
  <c r="AK284" i="57"/>
  <c r="AK295" i="57"/>
  <c r="AK286" i="57"/>
  <c r="AK289" i="57"/>
  <c r="AK291" i="57"/>
  <c r="AK283" i="57"/>
  <c r="AK282" i="57"/>
  <c r="AK288" i="57"/>
  <c r="AK292" i="57"/>
  <c r="AK285" i="57"/>
  <c r="AK294" i="57"/>
  <c r="AL259" i="57"/>
  <c r="AL258" i="57"/>
  <c r="AL255" i="57"/>
  <c r="AL252" i="57"/>
  <c r="AL249" i="57"/>
  <c r="AL246" i="57"/>
  <c r="AL260" i="57"/>
  <c r="AL254" i="57"/>
  <c r="AL251" i="57"/>
  <c r="AL248" i="57"/>
  <c r="AL281" i="57"/>
  <c r="AL250" i="57"/>
  <c r="AL257" i="57"/>
  <c r="AL256" i="57"/>
  <c r="AL253" i="57"/>
  <c r="AL247" i="57"/>
  <c r="AM172" i="57"/>
  <c r="AM245" i="57" s="1"/>
  <c r="CM115" i="57"/>
  <c r="CM172" i="57" s="1"/>
  <c r="AN44" i="57"/>
  <c r="AO43" i="57"/>
  <c r="AN42" i="57"/>
  <c r="AN171" i="57"/>
  <c r="AN244" i="57" s="1"/>
  <c r="AN280" i="57" s="1"/>
  <c r="AO114" i="57"/>
  <c r="AN115" i="57"/>
  <c r="AN113" i="57"/>
  <c r="AO147" i="5"/>
  <c r="AO190" i="5" s="1"/>
  <c r="CO105" i="5"/>
  <c r="CO147" i="5" s="1"/>
  <c r="AM226" i="5"/>
  <c r="AM224" i="5"/>
  <c r="AM217" i="5"/>
  <c r="AM215" i="5"/>
  <c r="AM223" i="5"/>
  <c r="AM221" i="5"/>
  <c r="AM214" i="5"/>
  <c r="AM212" i="5"/>
  <c r="AM225" i="5"/>
  <c r="AM216" i="5"/>
  <c r="AM220" i="5"/>
  <c r="AM218" i="5"/>
  <c r="AM219" i="5"/>
  <c r="AM213" i="5"/>
  <c r="AM222" i="5"/>
  <c r="AN211" i="5"/>
  <c r="AN205" i="5"/>
  <c r="AN202" i="5"/>
  <c r="AN199" i="5"/>
  <c r="AN196" i="5"/>
  <c r="AN193" i="5"/>
  <c r="AN204" i="5"/>
  <c r="AN201" i="5"/>
  <c r="AN198" i="5"/>
  <c r="AN195" i="5"/>
  <c r="AN192" i="5"/>
  <c r="AN203" i="5"/>
  <c r="AN200" i="5"/>
  <c r="AN197" i="5"/>
  <c r="AN194" i="5"/>
  <c r="AN191" i="5"/>
  <c r="AO34" i="5"/>
  <c r="AP33" i="5"/>
  <c r="AO32" i="5"/>
  <c r="AP103" i="5"/>
  <c r="AP146" i="5"/>
  <c r="AP189" i="5" s="1"/>
  <c r="AP210" i="5" s="1"/>
  <c r="AP105" i="5"/>
  <c r="CM103" i="5"/>
  <c r="CN104" i="5"/>
  <c r="CM146" i="5"/>
  <c r="AL311" i="57" l="1"/>
  <c r="AL308" i="57"/>
  <c r="AL305" i="57"/>
  <c r="AL302" i="57"/>
  <c r="AL299" i="57"/>
  <c r="AL309" i="57"/>
  <c r="AL310" i="57"/>
  <c r="AL307" i="57"/>
  <c r="AL304" i="57"/>
  <c r="AL301" i="57"/>
  <c r="AL298" i="57"/>
  <c r="AL303" i="57"/>
  <c r="AL306" i="57"/>
  <c r="AL297" i="57"/>
  <c r="AL300" i="57"/>
  <c r="AM275" i="57"/>
  <c r="AM272" i="57"/>
  <c r="AM269" i="57"/>
  <c r="AM266" i="57"/>
  <c r="AM263" i="57"/>
  <c r="AM274" i="57"/>
  <c r="AM271" i="57"/>
  <c r="AM268" i="57"/>
  <c r="AM265" i="57"/>
  <c r="AM262" i="57"/>
  <c r="AM273" i="57"/>
  <c r="AM264" i="57"/>
  <c r="AM267" i="57"/>
  <c r="AM270" i="57"/>
  <c r="AM261" i="57"/>
  <c r="AP43" i="57"/>
  <c r="AO44" i="57"/>
  <c r="AO42" i="57"/>
  <c r="AO171" i="57"/>
  <c r="AO244" i="57" s="1"/>
  <c r="AO280" i="57" s="1"/>
  <c r="AO113" i="57"/>
  <c r="AP114" i="57"/>
  <c r="AO115" i="57"/>
  <c r="AM257" i="57"/>
  <c r="AM258" i="57"/>
  <c r="AM248" i="57"/>
  <c r="AM256" i="57"/>
  <c r="AM254" i="57"/>
  <c r="AM252" i="57"/>
  <c r="AM253" i="57"/>
  <c r="AM251" i="57"/>
  <c r="AM250" i="57"/>
  <c r="AM249" i="57"/>
  <c r="AM247" i="57"/>
  <c r="AM281" i="57"/>
  <c r="AM259" i="57"/>
  <c r="AM246" i="57"/>
  <c r="AM260" i="57"/>
  <c r="AM255" i="57"/>
  <c r="AL294" i="57"/>
  <c r="AL291" i="57"/>
  <c r="AL288" i="57"/>
  <c r="AL285" i="57"/>
  <c r="AL282" i="57"/>
  <c r="AL293" i="57"/>
  <c r="AL284" i="57"/>
  <c r="AL296" i="57"/>
  <c r="AL287" i="57"/>
  <c r="AL290" i="57"/>
  <c r="AL295" i="57"/>
  <c r="AL292" i="57"/>
  <c r="AL286" i="57"/>
  <c r="AL289" i="57"/>
  <c r="AL283" i="57"/>
  <c r="AN172" i="57"/>
  <c r="AN245" i="57" s="1"/>
  <c r="CN115" i="57"/>
  <c r="CN172" i="57" s="1"/>
  <c r="CN113" i="57"/>
  <c r="CN171" i="57"/>
  <c r="CO114" i="57"/>
  <c r="CO104" i="5"/>
  <c r="CN146" i="5"/>
  <c r="CN103" i="5"/>
  <c r="AO211" i="5"/>
  <c r="AO203" i="5"/>
  <c r="AO200" i="5"/>
  <c r="AO197" i="5"/>
  <c r="AO194" i="5"/>
  <c r="AO191" i="5"/>
  <c r="AO201" i="5"/>
  <c r="AO192" i="5"/>
  <c r="AO202" i="5"/>
  <c r="AO193" i="5"/>
  <c r="AO204" i="5"/>
  <c r="AO195" i="5"/>
  <c r="AO205" i="5"/>
  <c r="AO196" i="5"/>
  <c r="AO199" i="5"/>
  <c r="AO198" i="5"/>
  <c r="AP34" i="5"/>
  <c r="AP32" i="5"/>
  <c r="AQ33" i="5"/>
  <c r="AN226" i="5"/>
  <c r="AN223" i="5"/>
  <c r="AN220" i="5"/>
  <c r="AN217" i="5"/>
  <c r="AN214" i="5"/>
  <c r="AN219" i="5"/>
  <c r="AN225" i="5"/>
  <c r="AN216" i="5"/>
  <c r="AN218" i="5"/>
  <c r="AN222" i="5"/>
  <c r="AN213" i="5"/>
  <c r="AN221" i="5"/>
  <c r="AN215" i="5"/>
  <c r="AN212" i="5"/>
  <c r="AN224" i="5"/>
  <c r="AP147" i="5"/>
  <c r="AP190" i="5" s="1"/>
  <c r="CP105" i="5"/>
  <c r="CP147" i="5" s="1"/>
  <c r="AM311" i="57" l="1"/>
  <c r="AM308" i="57"/>
  <c r="AM305" i="57"/>
  <c r="AM302" i="57"/>
  <c r="AM299" i="57"/>
  <c r="AM310" i="57"/>
  <c r="AM307" i="57"/>
  <c r="AM304" i="57"/>
  <c r="AM301" i="57"/>
  <c r="AM298" i="57"/>
  <c r="AM309" i="57"/>
  <c r="AM306" i="57"/>
  <c r="AM303" i="57"/>
  <c r="AM300" i="57"/>
  <c r="AM297" i="57"/>
  <c r="AN274" i="57"/>
  <c r="AN271" i="57"/>
  <c r="AN268" i="57"/>
  <c r="AN265" i="57"/>
  <c r="AN262" i="57"/>
  <c r="AN273" i="57"/>
  <c r="AN270" i="57"/>
  <c r="AN267" i="57"/>
  <c r="AN264" i="57"/>
  <c r="AN261" i="57"/>
  <c r="AN275" i="57"/>
  <c r="AN272" i="57"/>
  <c r="AN269" i="57"/>
  <c r="AN266" i="57"/>
  <c r="AN263" i="57"/>
  <c r="AM295" i="57"/>
  <c r="AM292" i="57"/>
  <c r="AM289" i="57"/>
  <c r="AM286" i="57"/>
  <c r="AM283" i="57"/>
  <c r="AM291" i="57"/>
  <c r="AM282" i="57"/>
  <c r="AM294" i="57"/>
  <c r="AM285" i="57"/>
  <c r="AM296" i="57"/>
  <c r="AM288" i="57"/>
  <c r="AM287" i="57"/>
  <c r="AM293" i="57"/>
  <c r="AM290" i="57"/>
  <c r="AM284" i="57"/>
  <c r="AO172" i="57"/>
  <c r="AO245" i="57" s="1"/>
  <c r="CO115" i="57"/>
  <c r="CO172" i="57" s="1"/>
  <c r="AP44" i="57"/>
  <c r="AP42" i="57"/>
  <c r="AQ43" i="57"/>
  <c r="AP115" i="57"/>
  <c r="AP171" i="57"/>
  <c r="AP244" i="57" s="1"/>
  <c r="AP280" i="57" s="1"/>
  <c r="AP113" i="57"/>
  <c r="CO171" i="57"/>
  <c r="CP114" i="57"/>
  <c r="CO113" i="57"/>
  <c r="AN281" i="57"/>
  <c r="AN258" i="57"/>
  <c r="AN260" i="57"/>
  <c r="AN254" i="57"/>
  <c r="AN251" i="57"/>
  <c r="AN248" i="57"/>
  <c r="AN256" i="57"/>
  <c r="AN253" i="57"/>
  <c r="AN250" i="57"/>
  <c r="AN247" i="57"/>
  <c r="AN255" i="57"/>
  <c r="AN246" i="57"/>
  <c r="AN259" i="57"/>
  <c r="AN257" i="57"/>
  <c r="AN252" i="57"/>
  <c r="AN249" i="57"/>
  <c r="AP204" i="5"/>
  <c r="AP201" i="5"/>
  <c r="AP198" i="5"/>
  <c r="AP195" i="5"/>
  <c r="AP192" i="5"/>
  <c r="AP211" i="5"/>
  <c r="AP203" i="5"/>
  <c r="AP200" i="5"/>
  <c r="AP197" i="5"/>
  <c r="AP194" i="5"/>
  <c r="AP191" i="5"/>
  <c r="AP205" i="5"/>
  <c r="AP202" i="5"/>
  <c r="AP199" i="5"/>
  <c r="AP196" i="5"/>
  <c r="AP193" i="5"/>
  <c r="AO221" i="5"/>
  <c r="AO212" i="5"/>
  <c r="AO218" i="5"/>
  <c r="AO222" i="5"/>
  <c r="AO220" i="5"/>
  <c r="AO213" i="5"/>
  <c r="AO224" i="5"/>
  <c r="AO215" i="5"/>
  <c r="AO225" i="5"/>
  <c r="AO223" i="5"/>
  <c r="AO219" i="5"/>
  <c r="AO217" i="5"/>
  <c r="AO216" i="5"/>
  <c r="AO214" i="5"/>
  <c r="AO226" i="5"/>
  <c r="AR33" i="5"/>
  <c r="AQ34" i="5"/>
  <c r="AQ32" i="5"/>
  <c r="CO146" i="5"/>
  <c r="CP104" i="5"/>
  <c r="CO103" i="5"/>
  <c r="AN310" i="57" l="1"/>
  <c r="AN307" i="57"/>
  <c r="AN304" i="57"/>
  <c r="AN301" i="57"/>
  <c r="AN298" i="57"/>
  <c r="AN309" i="57"/>
  <c r="AN306" i="57"/>
  <c r="AN303" i="57"/>
  <c r="AN300" i="57"/>
  <c r="AN297" i="57"/>
  <c r="AN311" i="57"/>
  <c r="AN305" i="57"/>
  <c r="AN308" i="57"/>
  <c r="AN299" i="57"/>
  <c r="AN302" i="57"/>
  <c r="AO274" i="57"/>
  <c r="AO271" i="57"/>
  <c r="AO268" i="57"/>
  <c r="AO265" i="57"/>
  <c r="AO262" i="57"/>
  <c r="AO273" i="57"/>
  <c r="AO270" i="57"/>
  <c r="AO267" i="57"/>
  <c r="AO264" i="57"/>
  <c r="AO261" i="57"/>
  <c r="AO275" i="57"/>
  <c r="AO272" i="57"/>
  <c r="AO266" i="57"/>
  <c r="AO269" i="57"/>
  <c r="AO263" i="57"/>
  <c r="AP172" i="57"/>
  <c r="AP245" i="57" s="1"/>
  <c r="CP115" i="57"/>
  <c r="CP172" i="57" s="1"/>
  <c r="AQ44" i="57"/>
  <c r="AR43" i="57"/>
  <c r="AQ42" i="57"/>
  <c r="CP171" i="57"/>
  <c r="CP113" i="57"/>
  <c r="AN296" i="57"/>
  <c r="AN293" i="57"/>
  <c r="AN290" i="57"/>
  <c r="AN287" i="57"/>
  <c r="AN284" i="57"/>
  <c r="AN289" i="57"/>
  <c r="AN292" i="57"/>
  <c r="AN283" i="57"/>
  <c r="AN285" i="57"/>
  <c r="AN295" i="57"/>
  <c r="AN286" i="57"/>
  <c r="AN294" i="57"/>
  <c r="AN291" i="57"/>
  <c r="AN282" i="57"/>
  <c r="AN288" i="57"/>
  <c r="AO281" i="57"/>
  <c r="AO260" i="57"/>
  <c r="AO258" i="57"/>
  <c r="AO253" i="57"/>
  <c r="AO249" i="57"/>
  <c r="AO247" i="57"/>
  <c r="AO246" i="57"/>
  <c r="AO256" i="57"/>
  <c r="AO254" i="57"/>
  <c r="AO250" i="57"/>
  <c r="AO259" i="57"/>
  <c r="AO255" i="57"/>
  <c r="AO252" i="57"/>
  <c r="AO251" i="57"/>
  <c r="AO257" i="57"/>
  <c r="AO248" i="57"/>
  <c r="AP225" i="5"/>
  <c r="AP222" i="5"/>
  <c r="AP219" i="5"/>
  <c r="AP216" i="5"/>
  <c r="AP213" i="5"/>
  <c r="AP223" i="5"/>
  <c r="AP214" i="5"/>
  <c r="AP220" i="5"/>
  <c r="AP224" i="5"/>
  <c r="AP215" i="5"/>
  <c r="AP226" i="5"/>
  <c r="AP217" i="5"/>
  <c r="AP212" i="5"/>
  <c r="AP221" i="5"/>
  <c r="AP218" i="5"/>
  <c r="CP146" i="5"/>
  <c r="CP103" i="5"/>
  <c r="AR34" i="5"/>
  <c r="AR32" i="5"/>
  <c r="AS33" i="5"/>
  <c r="AO310" i="57" l="1"/>
  <c r="AO307" i="57"/>
  <c r="AO304" i="57"/>
  <c r="AO301" i="57"/>
  <c r="AO298" i="57"/>
  <c r="AO309" i="57"/>
  <c r="AO306" i="57"/>
  <c r="AO303" i="57"/>
  <c r="AO300" i="57"/>
  <c r="AO297" i="57"/>
  <c r="AO311" i="57"/>
  <c r="AO308" i="57"/>
  <c r="AO305" i="57"/>
  <c r="AO302" i="57"/>
  <c r="AO299" i="57"/>
  <c r="AP273" i="57"/>
  <c r="AP270" i="57"/>
  <c r="AP267" i="57"/>
  <c r="AP264" i="57"/>
  <c r="AP261" i="57"/>
  <c r="AP275" i="57"/>
  <c r="AP272" i="57"/>
  <c r="AP269" i="57"/>
  <c r="AP266" i="57"/>
  <c r="AP263" i="57"/>
  <c r="AP274" i="57"/>
  <c r="AP271" i="57"/>
  <c r="AP268" i="57"/>
  <c r="AP265" i="57"/>
  <c r="AP262" i="57"/>
  <c r="AO294" i="57"/>
  <c r="AO291" i="57"/>
  <c r="AO288" i="57"/>
  <c r="AO285" i="57"/>
  <c r="AO282" i="57"/>
  <c r="AO296" i="57"/>
  <c r="AO287" i="57"/>
  <c r="AO290" i="57"/>
  <c r="AO293" i="57"/>
  <c r="AO292" i="57"/>
  <c r="AO284" i="57"/>
  <c r="AO295" i="57"/>
  <c r="AO283" i="57"/>
  <c r="AO289" i="57"/>
  <c r="AO286" i="57"/>
  <c r="AS43" i="57"/>
  <c r="AR44" i="57"/>
  <c r="AR42" i="57"/>
  <c r="AP260" i="57"/>
  <c r="AP257" i="57"/>
  <c r="AP259" i="57"/>
  <c r="AP258" i="57"/>
  <c r="AP256" i="57"/>
  <c r="AP253" i="57"/>
  <c r="AP250" i="57"/>
  <c r="AP247" i="57"/>
  <c r="AP281" i="57"/>
  <c r="AP255" i="57"/>
  <c r="AP252" i="57"/>
  <c r="AP249" i="57"/>
  <c r="AP246" i="57"/>
  <c r="AP251" i="57"/>
  <c r="AP248" i="57"/>
  <c r="AP254" i="57"/>
  <c r="AS34" i="5"/>
  <c r="AS32" i="5"/>
  <c r="AT33" i="5"/>
  <c r="AP309" i="57" l="1"/>
  <c r="AP306" i="57"/>
  <c r="AP303" i="57"/>
  <c r="AP300" i="57"/>
  <c r="AP297" i="57"/>
  <c r="AP311" i="57"/>
  <c r="AP308" i="57"/>
  <c r="AP305" i="57"/>
  <c r="AP302" i="57"/>
  <c r="AP299" i="57"/>
  <c r="AP310" i="57"/>
  <c r="AP304" i="57"/>
  <c r="AP307" i="57"/>
  <c r="AP298" i="57"/>
  <c r="AP301" i="57"/>
  <c r="AS44" i="57"/>
  <c r="AS42" i="57"/>
  <c r="AT43" i="57"/>
  <c r="AP295" i="57"/>
  <c r="AP292" i="57"/>
  <c r="AP289" i="57"/>
  <c r="AP286" i="57"/>
  <c r="AP283" i="57"/>
  <c r="AP294" i="57"/>
  <c r="AP285" i="57"/>
  <c r="AP288" i="57"/>
  <c r="AP290" i="57"/>
  <c r="AP282" i="57"/>
  <c r="AP291" i="57"/>
  <c r="AP284" i="57"/>
  <c r="AP293" i="57"/>
  <c r="AP287" i="57"/>
  <c r="AP296" i="57"/>
  <c r="AU33" i="5"/>
  <c r="AT34" i="5"/>
  <c r="AT32" i="5"/>
  <c r="AT44" i="57" l="1"/>
  <c r="AU43" i="57"/>
  <c r="AT42" i="57"/>
  <c r="AU34" i="5"/>
  <c r="AV33" i="5"/>
  <c r="AU32" i="5"/>
  <c r="AV43" i="57" l="1"/>
  <c r="AU42" i="57"/>
  <c r="AU44" i="57"/>
  <c r="AV34" i="5"/>
  <c r="AV32" i="5"/>
  <c r="AW33" i="5"/>
  <c r="AV44" i="57" l="1"/>
  <c r="AV42" i="57"/>
  <c r="AW43" i="57"/>
  <c r="AX33" i="5"/>
  <c r="AW32" i="5"/>
  <c r="AW34" i="5"/>
  <c r="AX43" i="57" l="1"/>
  <c r="AW42" i="57"/>
  <c r="AW44" i="57"/>
  <c r="AX34" i="5"/>
  <c r="AX32" i="5"/>
  <c r="AY33" i="5"/>
  <c r="AY43" i="57" l="1"/>
  <c r="AX44" i="57"/>
  <c r="AX42" i="57"/>
  <c r="AZ33" i="5"/>
  <c r="AY32" i="5"/>
  <c r="AY34" i="5"/>
  <c r="AY44" i="57" l="1"/>
  <c r="AY42" i="57"/>
  <c r="AZ43" i="57"/>
  <c r="BA33" i="5"/>
  <c r="AZ32" i="5"/>
  <c r="AZ34" i="5"/>
  <c r="AZ44" i="57" l="1"/>
  <c r="BA43" i="57"/>
  <c r="AZ42" i="57"/>
  <c r="BA34" i="5"/>
  <c r="BB33" i="5"/>
  <c r="BA32" i="5"/>
  <c r="BB43" i="57" l="1"/>
  <c r="BA44" i="57"/>
  <c r="BA42" i="57"/>
  <c r="BB34" i="5"/>
  <c r="BB32" i="5"/>
  <c r="BC33" i="5"/>
  <c r="BB44" i="57" l="1"/>
  <c r="BB42" i="57"/>
  <c r="BC43" i="57"/>
  <c r="BD33" i="5"/>
  <c r="BC34" i="5"/>
  <c r="BC32" i="5"/>
  <c r="BC44" i="57" l="1"/>
  <c r="BD43" i="57"/>
  <c r="BC42" i="57"/>
  <c r="BD34" i="5"/>
  <c r="BD32" i="5"/>
  <c r="BE33" i="5"/>
  <c r="BE43" i="57" l="1"/>
  <c r="BD44" i="57"/>
  <c r="BD42" i="57"/>
  <c r="BE34" i="5"/>
  <c r="BF33" i="5"/>
  <c r="BE32" i="5"/>
  <c r="BE44" i="57" l="1"/>
  <c r="BE42" i="57"/>
  <c r="BF43" i="57"/>
  <c r="BG33" i="5"/>
  <c r="BF32" i="5"/>
  <c r="BF34" i="5"/>
  <c r="BF44" i="57" l="1"/>
  <c r="BG43" i="57"/>
  <c r="BF42" i="57"/>
  <c r="BG34" i="5"/>
  <c r="BG32" i="5"/>
  <c r="BH33" i="5"/>
  <c r="BH43" i="57" l="1"/>
  <c r="BG44" i="57"/>
  <c r="BG42" i="57"/>
  <c r="BH34" i="5"/>
  <c r="BH32" i="5"/>
  <c r="BI33" i="5"/>
  <c r="BH44" i="57" l="1"/>
  <c r="BH42" i="57"/>
  <c r="BI43" i="57"/>
  <c r="BJ33" i="5"/>
  <c r="BI32" i="5"/>
  <c r="BI34" i="5"/>
  <c r="BI44" i="57" l="1"/>
  <c r="BJ43" i="57"/>
  <c r="BI42" i="57"/>
  <c r="BJ34" i="5"/>
  <c r="BJ32" i="5"/>
  <c r="BK33" i="5"/>
  <c r="BK43" i="57" l="1"/>
  <c r="BJ44" i="57"/>
  <c r="BJ42" i="57"/>
  <c r="BL33" i="5"/>
  <c r="BK32" i="5"/>
  <c r="BK34" i="5"/>
  <c r="BK44" i="57" l="1"/>
  <c r="BK42" i="57"/>
  <c r="BL43" i="57"/>
  <c r="BM33" i="5"/>
  <c r="BL32" i="5"/>
  <c r="BL34" i="5"/>
  <c r="BL44" i="57" l="1"/>
  <c r="BM43" i="57"/>
  <c r="BL42" i="57"/>
  <c r="BM34" i="5"/>
  <c r="BM32" i="5"/>
  <c r="BN33" i="5"/>
  <c r="BN43" i="57" l="1"/>
  <c r="BM44" i="57"/>
  <c r="BM42" i="57"/>
  <c r="BN34" i="5"/>
  <c r="BN32" i="5"/>
  <c r="BO33" i="5"/>
  <c r="BN44" i="57" l="1"/>
  <c r="BN42" i="57"/>
  <c r="BO43" i="57"/>
  <c r="BP33" i="5"/>
  <c r="BO34" i="5"/>
  <c r="BO32" i="5"/>
  <c r="BO44" i="57" l="1"/>
  <c r="BP43" i="57"/>
  <c r="BO42" i="57"/>
  <c r="BP34" i="5"/>
  <c r="BP32" i="5"/>
  <c r="BQ33" i="5"/>
  <c r="BQ43" i="57" l="1"/>
  <c r="BP44" i="57"/>
  <c r="BP42" i="57"/>
  <c r="BQ34" i="5"/>
  <c r="BR33" i="5"/>
  <c r="BQ32" i="5"/>
  <c r="BQ44" i="57" l="1"/>
  <c r="BQ42" i="57"/>
  <c r="BR43" i="57"/>
  <c r="BS33" i="5"/>
  <c r="BR32" i="5"/>
  <c r="BR34" i="5"/>
  <c r="BR44" i="57" l="1"/>
  <c r="BS43" i="57"/>
  <c r="BR42" i="57"/>
  <c r="BS34" i="5"/>
  <c r="BS32" i="5"/>
  <c r="BT33" i="5"/>
  <c r="BT43" i="57" l="1"/>
  <c r="BS42" i="57"/>
  <c r="BS44" i="57"/>
  <c r="BT34" i="5"/>
  <c r="BT32" i="5"/>
  <c r="BU33" i="5"/>
  <c r="BT44" i="57" l="1"/>
  <c r="BT42" i="57"/>
  <c r="BU43" i="57"/>
  <c r="BV33" i="5"/>
  <c r="BU32" i="5"/>
  <c r="BU34" i="5"/>
  <c r="BU42" i="57" l="1"/>
  <c r="BU44" i="57"/>
  <c r="BV43" i="57"/>
  <c r="BV34" i="5"/>
  <c r="BV32" i="5"/>
  <c r="BW33" i="5"/>
  <c r="BW43" i="57" l="1"/>
  <c r="BV44" i="57"/>
  <c r="BV42" i="57"/>
  <c r="BX33" i="5"/>
  <c r="BW32" i="5"/>
  <c r="BW34" i="5"/>
  <c r="BW44" i="57" l="1"/>
  <c r="BW42" i="57"/>
  <c r="BX43" i="57"/>
  <c r="BY33" i="5"/>
  <c r="BX32" i="5"/>
  <c r="BX34" i="5"/>
  <c r="BX44" i="57" l="1"/>
  <c r="BY43" i="57"/>
  <c r="BX42" i="57"/>
  <c r="BY34" i="5"/>
  <c r="BY32" i="5"/>
  <c r="BZ33" i="5"/>
  <c r="BZ43" i="57" l="1"/>
  <c r="BY44" i="57"/>
  <c r="BY42" i="57"/>
  <c r="BZ34" i="5"/>
  <c r="BZ32" i="5"/>
  <c r="CA33" i="5"/>
  <c r="BZ44" i="57" l="1"/>
  <c r="BZ42" i="57"/>
  <c r="CA43" i="57"/>
  <c r="CB33" i="5"/>
  <c r="CA34" i="5"/>
  <c r="CA32" i="5"/>
  <c r="CA44" i="57" l="1"/>
  <c r="CB43" i="57"/>
  <c r="CA42" i="57"/>
  <c r="CB34" i="5"/>
  <c r="CB32" i="5"/>
  <c r="CC33" i="5"/>
  <c r="CC43" i="57" l="1"/>
  <c r="CB44" i="57"/>
  <c r="CB42" i="57"/>
  <c r="CC34" i="5"/>
  <c r="CD33" i="5"/>
  <c r="CC32" i="5"/>
  <c r="CC44" i="57" l="1"/>
  <c r="CC42" i="57"/>
  <c r="CD43" i="57"/>
  <c r="CE33" i="5"/>
  <c r="CD32" i="5"/>
  <c r="CD34" i="5"/>
  <c r="CD44" i="57" l="1"/>
  <c r="CE43" i="57"/>
  <c r="CD42" i="57"/>
  <c r="CE34" i="5"/>
  <c r="CE32" i="5"/>
  <c r="CF33" i="5"/>
  <c r="CF43" i="57" l="1"/>
  <c r="CE42" i="57"/>
  <c r="CE44" i="57"/>
  <c r="CF34" i="5"/>
  <c r="CF32" i="5"/>
  <c r="CG33" i="5"/>
  <c r="CF44" i="57" l="1"/>
  <c r="CF42" i="57"/>
  <c r="CG43" i="57"/>
  <c r="CH33" i="5"/>
  <c r="CG32" i="5"/>
  <c r="CG34" i="5"/>
  <c r="CG42" i="57" l="1"/>
  <c r="CG44" i="57"/>
  <c r="CH43" i="57"/>
  <c r="CH34" i="5"/>
  <c r="CH32" i="5"/>
  <c r="CI33" i="5"/>
  <c r="CI43" i="57" l="1"/>
  <c r="CH44" i="57"/>
  <c r="CH42" i="57"/>
  <c r="CJ33" i="5"/>
  <c r="CI32" i="5"/>
  <c r="CI34" i="5"/>
  <c r="CI44" i="57" l="1"/>
  <c r="CI42" i="57"/>
  <c r="CJ43" i="57"/>
  <c r="CK33" i="5"/>
  <c r="CJ32" i="5"/>
  <c r="CJ34" i="5"/>
  <c r="CJ44" i="57" l="1"/>
  <c r="CK43" i="57"/>
  <c r="CJ42" i="57"/>
  <c r="CK34" i="5"/>
  <c r="CK32" i="5"/>
  <c r="CL33" i="5"/>
  <c r="CL43" i="57" l="1"/>
  <c r="CK44" i="57"/>
  <c r="CK42" i="57"/>
  <c r="CL34" i="5"/>
  <c r="CL32" i="5"/>
  <c r="CM33" i="5"/>
  <c r="CL44" i="57" l="1"/>
  <c r="CL42" i="57"/>
  <c r="CM43" i="57"/>
  <c r="CN33" i="5"/>
  <c r="CM34" i="5"/>
  <c r="CM32" i="5"/>
  <c r="CM44" i="57" l="1"/>
  <c r="CN43" i="57"/>
  <c r="CM42" i="57"/>
  <c r="CN34" i="5"/>
  <c r="CN32" i="5"/>
  <c r="CO33" i="5"/>
  <c r="CO43" i="57" l="1"/>
  <c r="CN44" i="57"/>
  <c r="CN42" i="57"/>
  <c r="CO34" i="5"/>
  <c r="CP33" i="5"/>
  <c r="CO32" i="5"/>
  <c r="CO44" i="57" l="1"/>
  <c r="CO42" i="57"/>
  <c r="CP43" i="57"/>
  <c r="CQ33" i="5"/>
  <c r="CP32" i="5"/>
  <c r="CP34" i="5"/>
  <c r="CP44" i="57" l="1"/>
  <c r="CQ43" i="57"/>
  <c r="CP42" i="57"/>
  <c r="CQ34" i="5"/>
  <c r="CQ32" i="5"/>
  <c r="CR33" i="5"/>
  <c r="CR43" i="57" l="1"/>
  <c r="CQ44" i="57"/>
  <c r="CQ42" i="57"/>
  <c r="CR34" i="5"/>
  <c r="CR32" i="5"/>
  <c r="CS33" i="5"/>
  <c r="CR44" i="57" l="1"/>
  <c r="CR42" i="57"/>
  <c r="CS43" i="57"/>
  <c r="CT33" i="5"/>
  <c r="CS32" i="5"/>
  <c r="CS34" i="5"/>
  <c r="CS44" i="57" l="1"/>
  <c r="CT43" i="57"/>
  <c r="CS42" i="57"/>
  <c r="CT34" i="5"/>
  <c r="CT32" i="5"/>
  <c r="CU33" i="5"/>
  <c r="CU43" i="57" l="1"/>
  <c r="CT44" i="57"/>
  <c r="CT42" i="57"/>
  <c r="CV33" i="5"/>
  <c r="CU32" i="5"/>
  <c r="CU34" i="5"/>
  <c r="CU44" i="57" l="1"/>
  <c r="CU42" i="57"/>
  <c r="CV43" i="57"/>
  <c r="CW33" i="5"/>
  <c r="CV32" i="5"/>
  <c r="CV34" i="5"/>
  <c r="CV44" i="57" l="1"/>
  <c r="CW43" i="57"/>
  <c r="CV42" i="57"/>
  <c r="CW34" i="5"/>
  <c r="CW32" i="5"/>
  <c r="CX33" i="5"/>
  <c r="CX43" i="57" l="1"/>
  <c r="CW44" i="57"/>
  <c r="CW42" i="57"/>
  <c r="CX34" i="5"/>
  <c r="CX32" i="5"/>
  <c r="CY33" i="5"/>
  <c r="CX44" i="57" l="1"/>
  <c r="CX42" i="57"/>
  <c r="CY43" i="57"/>
  <c r="CZ33" i="5"/>
  <c r="CY34" i="5"/>
  <c r="CY32" i="5"/>
  <c r="CY44" i="57" l="1"/>
  <c r="CZ43" i="57"/>
  <c r="CY42" i="57"/>
  <c r="CZ34" i="5"/>
  <c r="CZ32" i="5"/>
  <c r="DA33" i="5"/>
  <c r="DA43" i="57" l="1"/>
  <c r="CZ44" i="57"/>
  <c r="CZ42" i="57"/>
  <c r="DA34" i="5"/>
  <c r="DB33" i="5"/>
  <c r="DA32" i="5"/>
  <c r="DA44" i="57" l="1"/>
  <c r="DA42" i="57"/>
  <c r="DB43" i="57"/>
  <c r="DC33" i="5"/>
  <c r="DB32" i="5"/>
  <c r="DB34" i="5"/>
  <c r="DB44" i="57" l="1"/>
  <c r="DC43" i="57"/>
  <c r="DB42" i="57"/>
  <c r="DC34" i="5"/>
  <c r="DC32" i="5"/>
  <c r="DD33" i="5"/>
  <c r="DD43" i="57" l="1"/>
  <c r="DC42" i="57"/>
  <c r="DC44" i="57"/>
  <c r="DD34" i="5"/>
  <c r="DD32" i="5"/>
  <c r="DE33" i="5"/>
  <c r="DD44" i="57" l="1"/>
  <c r="DD42" i="57"/>
  <c r="DE43" i="57"/>
  <c r="DF33" i="5"/>
  <c r="DE32" i="5"/>
  <c r="DE34" i="5"/>
  <c r="DE42" i="57" l="1"/>
  <c r="DE44" i="57"/>
  <c r="DF43" i="57"/>
  <c r="DF34" i="5"/>
  <c r="DF32" i="5"/>
  <c r="DG33" i="5"/>
  <c r="DG43" i="57" l="1"/>
  <c r="DF44" i="57"/>
  <c r="DF42" i="57"/>
  <c r="DH33" i="5"/>
  <c r="DG32" i="5"/>
  <c r="DG34" i="5"/>
  <c r="DG44" i="57" l="1"/>
  <c r="DG42" i="57"/>
  <c r="DH43" i="57"/>
  <c r="DI33" i="5"/>
  <c r="DH32" i="5"/>
  <c r="DH34" i="5"/>
  <c r="DH44" i="57" l="1"/>
  <c r="DI43" i="57"/>
  <c r="DH42" i="57"/>
  <c r="DI34" i="5"/>
  <c r="DI32" i="5"/>
  <c r="DJ33" i="5"/>
  <c r="DJ43" i="57" l="1"/>
  <c r="DI44" i="57"/>
  <c r="DI42" i="57"/>
  <c r="DJ34" i="5"/>
  <c r="DJ32" i="5"/>
  <c r="DK33" i="5"/>
  <c r="DJ44" i="57" l="1"/>
  <c r="DJ42" i="57"/>
  <c r="DK43" i="57"/>
  <c r="DL33" i="5"/>
  <c r="DK34" i="5"/>
  <c r="DK32" i="5"/>
  <c r="DK44" i="57" l="1"/>
  <c r="DL43" i="57"/>
  <c r="DK42" i="57"/>
  <c r="DL34" i="5"/>
  <c r="DL32" i="5"/>
  <c r="DM33" i="5"/>
  <c r="DM43" i="57" l="1"/>
  <c r="DL44" i="57"/>
  <c r="DL42" i="57"/>
  <c r="DM34" i="5"/>
  <c r="DN33" i="5"/>
  <c r="DM32" i="5"/>
  <c r="DM44" i="57" l="1"/>
  <c r="DM42" i="57"/>
  <c r="DN43" i="57"/>
  <c r="DO33" i="5"/>
  <c r="DN32" i="5"/>
  <c r="DN34" i="5"/>
  <c r="DN44" i="57" l="1"/>
  <c r="DO43" i="57"/>
  <c r="DP43" i="57" s="1"/>
  <c r="DN42" i="57"/>
  <c r="DO34" i="5"/>
  <c r="DO32" i="5"/>
  <c r="DP44" i="57" l="1"/>
  <c r="DP42" i="57"/>
  <c r="DQ43" i="57"/>
  <c r="DO42" i="57"/>
  <c r="DO44" i="57"/>
  <c r="BO109" i="5"/>
  <c r="CR106" i="5"/>
  <c r="CQ117" i="5"/>
  <c r="BQ116" i="5"/>
  <c r="CQ120" i="5"/>
  <c r="AS116" i="5"/>
  <c r="AS112" i="5"/>
  <c r="CQ109" i="5"/>
  <c r="BR113" i="5"/>
  <c r="CR108" i="5"/>
  <c r="Q120" i="5"/>
  <c r="AR114" i="5"/>
  <c r="BP119" i="5"/>
  <c r="O112" i="5"/>
  <c r="Q106" i="5"/>
  <c r="O120" i="5"/>
  <c r="BQ117" i="5"/>
  <c r="BO118" i="5"/>
  <c r="AQ109" i="5"/>
  <c r="AQ110" i="5"/>
  <c r="BQ106" i="5"/>
  <c r="CQ116" i="5"/>
  <c r="R108" i="5"/>
  <c r="AQ116" i="5"/>
  <c r="AR119" i="5"/>
  <c r="BP112" i="5"/>
  <c r="CQ114" i="5"/>
  <c r="BP110" i="5"/>
  <c r="AS119" i="5"/>
  <c r="BR112" i="5"/>
  <c r="BO108" i="5"/>
  <c r="AQ107" i="5"/>
  <c r="CR115" i="5"/>
  <c r="CR120" i="5"/>
  <c r="P110" i="5"/>
  <c r="CQ113" i="5"/>
  <c r="BP115" i="5"/>
  <c r="AR115" i="5"/>
  <c r="CQ107" i="5"/>
  <c r="CR116" i="5"/>
  <c r="CQ110" i="5"/>
  <c r="AQ118" i="5"/>
  <c r="AQ119" i="5"/>
  <c r="BO115" i="5"/>
  <c r="BQ109" i="5"/>
  <c r="CQ118" i="5"/>
  <c r="AS113" i="5"/>
  <c r="P112" i="5"/>
  <c r="BP118" i="5"/>
  <c r="AR113" i="5"/>
  <c r="BR116" i="5"/>
  <c r="R116" i="5"/>
  <c r="CR117" i="5"/>
  <c r="CS111" i="5"/>
  <c r="BP120" i="5"/>
  <c r="CR109" i="5"/>
  <c r="O109" i="5"/>
  <c r="Q111" i="5"/>
  <c r="AQ112" i="5"/>
  <c r="AR108" i="5"/>
  <c r="CS119" i="5"/>
  <c r="R107" i="5"/>
  <c r="CR114" i="5"/>
  <c r="BR111" i="5"/>
  <c r="CS120" i="5"/>
  <c r="P117" i="5"/>
  <c r="Q110" i="5"/>
  <c r="CS118" i="5"/>
  <c r="CS106" i="5"/>
  <c r="O119" i="5"/>
  <c r="P113" i="5"/>
  <c r="O106" i="5"/>
  <c r="BO113" i="5"/>
  <c r="CR119" i="5"/>
  <c r="BO114" i="5"/>
  <c r="R115" i="5"/>
  <c r="O110" i="5"/>
  <c r="CS114" i="5"/>
  <c r="BO112" i="5"/>
  <c r="BP111" i="5"/>
  <c r="BR118" i="5"/>
  <c r="CQ112" i="5"/>
  <c r="BP117" i="5"/>
  <c r="R118" i="5"/>
  <c r="AQ108" i="5"/>
  <c r="BR114" i="5"/>
  <c r="AS120" i="5"/>
  <c r="R106" i="5"/>
  <c r="BQ110" i="5"/>
  <c r="CQ108" i="5"/>
  <c r="BO110" i="5"/>
  <c r="AR120" i="5"/>
  <c r="BQ113" i="5"/>
  <c r="O117" i="5"/>
  <c r="CQ111" i="5"/>
  <c r="O114" i="5"/>
  <c r="P118" i="5"/>
  <c r="BR110" i="5"/>
  <c r="BP116" i="5"/>
  <c r="BO106" i="5"/>
  <c r="O116" i="5"/>
  <c r="AS118" i="5"/>
  <c r="CS110" i="5"/>
  <c r="CR118" i="5"/>
  <c r="R109" i="5"/>
  <c r="BO117" i="5"/>
  <c r="BR115" i="5"/>
  <c r="Q109" i="5"/>
  <c r="Q108" i="5"/>
  <c r="BR109" i="5"/>
  <c r="AQ106" i="5"/>
  <c r="AQ115" i="5"/>
  <c r="BP107" i="5"/>
  <c r="CS109" i="5"/>
  <c r="BP114" i="5"/>
  <c r="O113" i="5"/>
  <c r="O107" i="5"/>
  <c r="AS109" i="5"/>
  <c r="Q107" i="5"/>
  <c r="AR106" i="5"/>
  <c r="BP113" i="5"/>
  <c r="O115" i="5"/>
  <c r="Q114" i="5"/>
  <c r="AS108" i="5"/>
  <c r="P120" i="5"/>
  <c r="BO116" i="5"/>
  <c r="CR112" i="5"/>
  <c r="AQ114" i="5"/>
  <c r="AR112" i="5"/>
  <c r="AQ117" i="5"/>
  <c r="P119" i="5"/>
  <c r="CS117" i="5"/>
  <c r="R114" i="5"/>
  <c r="P114" i="5"/>
  <c r="P116" i="5"/>
  <c r="AR109" i="5"/>
  <c r="AR110" i="5"/>
  <c r="BP109" i="5"/>
  <c r="CQ115" i="5"/>
  <c r="BO119" i="5"/>
  <c r="AR118" i="5"/>
  <c r="CS107" i="5"/>
  <c r="CR110" i="5"/>
  <c r="AS114" i="5"/>
  <c r="AQ120" i="5"/>
  <c r="R119" i="5"/>
  <c r="BQ120" i="5"/>
  <c r="Q118" i="5"/>
  <c r="AR117" i="5"/>
  <c r="CQ106" i="5"/>
  <c r="BR106" i="5"/>
  <c r="AS107" i="5"/>
  <c r="P111" i="5"/>
  <c r="O111" i="5"/>
  <c r="P108" i="5"/>
  <c r="BQ108" i="5"/>
  <c r="T106" i="5"/>
  <c r="CS112" i="5"/>
  <c r="AQ111" i="5"/>
  <c r="AR107" i="5"/>
  <c r="CR111" i="5"/>
  <c r="CS115" i="5"/>
  <c r="R111" i="5"/>
  <c r="P107" i="5"/>
  <c r="BO120" i="5"/>
  <c r="AS117" i="5"/>
  <c r="AQ113" i="5"/>
  <c r="BP108" i="5"/>
  <c r="R117" i="5"/>
  <c r="P106" i="5"/>
  <c r="AR111" i="5"/>
  <c r="BO111" i="5"/>
  <c r="BQ112" i="5"/>
  <c r="R113" i="5"/>
  <c r="CR107" i="5"/>
  <c r="P109" i="5"/>
  <c r="CR113" i="5"/>
  <c r="BR119" i="5"/>
  <c r="AS115" i="5"/>
  <c r="O118" i="5"/>
  <c r="R112" i="5"/>
  <c r="Q115" i="5"/>
  <c r="Q113" i="5"/>
  <c r="BO107" i="5"/>
  <c r="CQ119" i="5"/>
  <c r="R120" i="5"/>
  <c r="BP106" i="5"/>
  <c r="AR116" i="5"/>
  <c r="AS111" i="5"/>
  <c r="P115" i="5"/>
  <c r="O108" i="5"/>
  <c r="BT110" i="5"/>
  <c r="S118" i="5"/>
  <c r="BS115" i="5"/>
  <c r="S109" i="5"/>
  <c r="S115" i="5"/>
  <c r="S112" i="5"/>
  <c r="S113" i="5"/>
  <c r="BS112" i="5"/>
  <c r="BR107" i="5"/>
  <c r="AS106" i="5"/>
  <c r="BT115" i="5"/>
  <c r="BT109" i="5"/>
  <c r="U108" i="5"/>
  <c r="S120" i="5"/>
  <c r="BS114" i="5"/>
  <c r="S116" i="5"/>
  <c r="S117" i="5"/>
  <c r="S108" i="5"/>
  <c r="BS109" i="5"/>
  <c r="Q112" i="5"/>
  <c r="BS108" i="5"/>
  <c r="BS116" i="5"/>
  <c r="BS119" i="5"/>
  <c r="T120" i="5"/>
  <c r="BS107" i="5"/>
  <c r="S114" i="5"/>
  <c r="BS113" i="5"/>
  <c r="T114" i="5"/>
  <c r="BS118" i="5"/>
  <c r="S119" i="5"/>
  <c r="BR117" i="5"/>
  <c r="BQ107" i="5"/>
  <c r="BT111" i="5"/>
  <c r="T113" i="5"/>
  <c r="R110" i="5"/>
  <c r="BQ114" i="5"/>
  <c r="T118" i="5"/>
  <c r="BU115" i="5"/>
  <c r="U110" i="5"/>
  <c r="BU116" i="5"/>
  <c r="BU120" i="5"/>
  <c r="BS110" i="5"/>
  <c r="S110" i="5"/>
  <c r="BT106" i="5"/>
  <c r="BS120" i="5"/>
  <c r="BT116" i="5"/>
  <c r="U119" i="5"/>
  <c r="BU106" i="5"/>
  <c r="T115" i="5"/>
  <c r="CS113" i="5"/>
  <c r="Q117" i="5"/>
  <c r="CS108" i="5"/>
  <c r="S106" i="5"/>
  <c r="AS110" i="5"/>
  <c r="T119" i="5"/>
  <c r="T111" i="5"/>
  <c r="U117" i="5"/>
  <c r="BT117" i="5"/>
  <c r="BS117" i="5"/>
  <c r="S107" i="5"/>
  <c r="BQ118" i="5"/>
  <c r="BT112" i="5"/>
  <c r="BU117" i="5"/>
  <c r="BU119" i="5"/>
  <c r="Q119" i="5"/>
  <c r="T109" i="5"/>
  <c r="BQ115" i="5"/>
  <c r="BR108" i="5"/>
  <c r="Q116" i="5"/>
  <c r="BQ111" i="5"/>
  <c r="BT118" i="5"/>
  <c r="BU109" i="5"/>
  <c r="U120" i="5"/>
  <c r="BU118" i="5"/>
  <c r="BS111" i="5"/>
  <c r="BQ119" i="5"/>
  <c r="CS116" i="5"/>
  <c r="BS106" i="5"/>
  <c r="BR120" i="5"/>
  <c r="S111" i="5"/>
  <c r="U106" i="5"/>
  <c r="U112" i="5"/>
  <c r="BV113" i="5"/>
  <c r="U116" i="5"/>
  <c r="BT119" i="5"/>
  <c r="T116" i="5"/>
  <c r="BU110" i="5"/>
  <c r="BT108" i="5"/>
  <c r="U115" i="5"/>
  <c r="BU112" i="5"/>
  <c r="U118" i="5"/>
  <c r="BU111" i="5"/>
  <c r="U111" i="5"/>
  <c r="U114" i="5"/>
  <c r="T110" i="5"/>
  <c r="T108" i="5"/>
  <c r="T107" i="5"/>
  <c r="T112" i="5"/>
  <c r="U113" i="5"/>
  <c r="BU108" i="5"/>
  <c r="BT113" i="5"/>
  <c r="BU114" i="5"/>
  <c r="T117" i="5"/>
  <c r="BT107" i="5"/>
  <c r="BT120" i="5"/>
  <c r="U107" i="5"/>
  <c r="U109" i="5"/>
  <c r="BT114" i="5"/>
  <c r="BU113" i="5"/>
  <c r="BU107" i="5"/>
  <c r="BV111" i="5"/>
  <c r="W113" i="5"/>
  <c r="BW115" i="5"/>
  <c r="W120" i="5"/>
  <c r="V108" i="5"/>
  <c r="BV106" i="5"/>
  <c r="BV114" i="5"/>
  <c r="BV120" i="5"/>
  <c r="BV108" i="5"/>
  <c r="V106" i="5"/>
  <c r="V116" i="5"/>
  <c r="BV117" i="5"/>
  <c r="V119" i="5"/>
  <c r="BX111" i="5"/>
  <c r="BV116" i="5"/>
  <c r="V115" i="5"/>
  <c r="V120" i="5"/>
  <c r="X116" i="5"/>
  <c r="BW113" i="5"/>
  <c r="V110" i="5"/>
  <c r="BW114" i="5"/>
  <c r="BV118" i="5"/>
  <c r="V117" i="5"/>
  <c r="V111" i="5"/>
  <c r="BV110" i="5"/>
  <c r="BV107" i="5"/>
  <c r="BW107" i="5"/>
  <c r="V113" i="5"/>
  <c r="X119" i="5"/>
  <c r="BV115" i="5"/>
  <c r="BV119" i="5"/>
  <c r="X115" i="5"/>
  <c r="BV112" i="5"/>
  <c r="X111" i="5"/>
  <c r="V107" i="5"/>
  <c r="V114" i="5"/>
  <c r="V112" i="5"/>
  <c r="BV109" i="5"/>
  <c r="V109" i="5"/>
  <c r="V118" i="5"/>
  <c r="BX118" i="5"/>
  <c r="Y117" i="5"/>
  <c r="BW108" i="5"/>
  <c r="X108" i="5"/>
  <c r="W114" i="5"/>
  <c r="W112" i="5"/>
  <c r="X120" i="5"/>
  <c r="BW109" i="5"/>
  <c r="BX107" i="5"/>
  <c r="W106" i="5"/>
  <c r="W119" i="5"/>
  <c r="W118" i="5"/>
  <c r="BW116" i="5"/>
  <c r="Y106" i="5"/>
  <c r="BW111" i="5"/>
  <c r="X107" i="5"/>
  <c r="BX116" i="5"/>
  <c r="BW120" i="5"/>
  <c r="BX119" i="5"/>
  <c r="BX106" i="5"/>
  <c r="BX117" i="5"/>
  <c r="X113" i="5"/>
  <c r="CA114" i="5"/>
  <c r="X106" i="5"/>
  <c r="BW119" i="5"/>
  <c r="BX120" i="5"/>
  <c r="X110" i="5"/>
  <c r="BW106" i="5"/>
  <c r="W108" i="5"/>
  <c r="X114" i="5"/>
  <c r="X118" i="5"/>
  <c r="W110" i="5"/>
  <c r="X109" i="5"/>
  <c r="W117" i="5"/>
  <c r="BW117" i="5"/>
  <c r="BY120" i="5"/>
  <c r="BX112" i="5"/>
  <c r="X117" i="5"/>
  <c r="BY106" i="5"/>
  <c r="X112" i="5"/>
  <c r="Y119" i="5"/>
  <c r="W107" i="5"/>
  <c r="W111" i="5"/>
  <c r="W116" i="5"/>
  <c r="BW118" i="5"/>
  <c r="W109" i="5"/>
  <c r="BX113" i="5"/>
  <c r="BW110" i="5"/>
  <c r="W115" i="5"/>
  <c r="BX108" i="5"/>
  <c r="BW112" i="5"/>
  <c r="BX109" i="5"/>
  <c r="BX110" i="5"/>
  <c r="Y111" i="5"/>
  <c r="BX115" i="5"/>
  <c r="BX114" i="5"/>
  <c r="BY117" i="5"/>
  <c r="BY107" i="5"/>
  <c r="BY109" i="5"/>
  <c r="BY108" i="5"/>
  <c r="BY115" i="5"/>
  <c r="Y113" i="5"/>
  <c r="BY113" i="5"/>
  <c r="Y114" i="5"/>
  <c r="Y108" i="5"/>
  <c r="AC107" i="5"/>
  <c r="BY119" i="5"/>
  <c r="Y115" i="5"/>
  <c r="Y107" i="5"/>
  <c r="Y109" i="5"/>
  <c r="Y120" i="5"/>
  <c r="Y118" i="5"/>
  <c r="BY112" i="5"/>
  <c r="BY116" i="5"/>
  <c r="BY111" i="5"/>
  <c r="Y116" i="5"/>
  <c r="AA112" i="5"/>
  <c r="CB115" i="5"/>
  <c r="Y112" i="5"/>
  <c r="Y110" i="5"/>
  <c r="BY118" i="5"/>
  <c r="BY114" i="5"/>
  <c r="BY110" i="5"/>
  <c r="AA116" i="5"/>
  <c r="AA119" i="5"/>
  <c r="AA114" i="5"/>
  <c r="CA117" i="5"/>
  <c r="BZ115" i="5"/>
  <c r="Z119" i="5"/>
  <c r="Z118" i="5"/>
  <c r="Z110" i="5"/>
  <c r="Z111" i="5"/>
  <c r="CA113" i="5"/>
  <c r="CA109" i="5"/>
  <c r="AA110" i="5"/>
  <c r="CC120" i="5"/>
  <c r="CC119" i="5"/>
  <c r="BZ118" i="5"/>
  <c r="AA106" i="5"/>
  <c r="CC115" i="5"/>
  <c r="BZ108" i="5"/>
  <c r="Z117" i="5"/>
  <c r="CA116" i="5"/>
  <c r="AA109" i="5"/>
  <c r="AA107" i="5"/>
  <c r="AA111" i="5"/>
  <c r="CB107" i="5"/>
  <c r="AA113" i="5"/>
  <c r="AA117" i="5"/>
  <c r="Z107" i="5"/>
  <c r="BZ107" i="5"/>
  <c r="CA111" i="5"/>
  <c r="Z116" i="5"/>
  <c r="BZ106" i="5"/>
  <c r="CB120" i="5"/>
  <c r="Z112" i="5"/>
  <c r="CA115" i="5"/>
  <c r="Z106" i="5"/>
  <c r="CA112" i="5"/>
  <c r="Z120" i="5"/>
  <c r="Z108" i="5"/>
  <c r="AA120" i="5"/>
  <c r="BZ117" i="5"/>
  <c r="CA119" i="5"/>
  <c r="BZ109" i="5"/>
  <c r="AC116" i="5"/>
  <c r="AA115" i="5"/>
  <c r="CB117" i="5"/>
  <c r="Z115" i="5"/>
  <c r="BZ112" i="5"/>
  <c r="CC118" i="5"/>
  <c r="AB117" i="5"/>
  <c r="CA118" i="5"/>
  <c r="BZ114" i="5"/>
  <c r="CA110" i="5"/>
  <c r="BZ119" i="5"/>
  <c r="Z113" i="5"/>
  <c r="CA106" i="5"/>
  <c r="BZ113" i="5"/>
  <c r="BZ110" i="5"/>
  <c r="CE111" i="5"/>
  <c r="BZ120" i="5"/>
  <c r="BZ116" i="5"/>
  <c r="AA108" i="5"/>
  <c r="CA108" i="5"/>
  <c r="Z109" i="5"/>
  <c r="CA120" i="5"/>
  <c r="BZ111" i="5"/>
  <c r="CA107" i="5"/>
  <c r="Z114" i="5"/>
  <c r="AA118" i="5"/>
  <c r="CB114" i="5"/>
  <c r="CD114" i="5"/>
  <c r="AD113" i="5"/>
  <c r="CC108" i="5"/>
  <c r="AD115" i="5"/>
  <c r="AB114" i="5"/>
  <c r="AB119" i="5"/>
  <c r="AC109" i="5"/>
  <c r="CC113" i="5"/>
  <c r="AB110" i="5"/>
  <c r="CC107" i="5"/>
  <c r="AB120" i="5"/>
  <c r="AB118" i="5"/>
  <c r="CB108" i="5"/>
  <c r="AB116" i="5"/>
  <c r="CC110" i="5"/>
  <c r="AB108" i="5"/>
  <c r="AC108" i="5"/>
  <c r="AD119" i="5"/>
  <c r="CC111" i="5"/>
  <c r="AB106" i="5"/>
  <c r="CB106" i="5"/>
  <c r="AB107" i="5"/>
  <c r="AC112" i="5"/>
  <c r="CC112" i="5"/>
  <c r="AD110" i="5"/>
  <c r="AC106" i="5"/>
  <c r="CD110" i="5"/>
  <c r="CB112" i="5"/>
  <c r="AB112" i="5"/>
  <c r="CC109" i="5"/>
  <c r="CD119" i="5"/>
  <c r="AC117" i="5"/>
  <c r="CC117" i="5"/>
  <c r="AD117" i="5"/>
  <c r="AB109" i="5"/>
  <c r="CB111" i="5"/>
  <c r="CB110" i="5"/>
  <c r="CB113" i="5"/>
  <c r="CD108" i="5"/>
  <c r="AC114" i="5"/>
  <c r="AC118" i="5"/>
  <c r="CB118" i="5"/>
  <c r="CD106" i="5"/>
  <c r="CB116" i="5"/>
  <c r="AB111" i="5"/>
  <c r="AB113" i="5"/>
  <c r="AB115" i="5"/>
  <c r="CB109" i="5"/>
  <c r="CB119" i="5"/>
  <c r="CC116" i="5"/>
  <c r="CC114" i="5"/>
  <c r="AE115" i="5"/>
  <c r="AC111" i="5"/>
  <c r="CE117" i="5"/>
  <c r="AC120" i="5"/>
  <c r="CE112" i="5"/>
  <c r="CE108" i="5"/>
  <c r="AC110" i="5"/>
  <c r="AC115" i="5"/>
  <c r="CC106" i="5"/>
  <c r="AC113" i="5"/>
  <c r="AE110" i="5"/>
  <c r="CD118" i="5"/>
  <c r="AC119" i="5"/>
  <c r="CE106" i="5"/>
  <c r="CE115" i="5"/>
  <c r="CD109" i="5"/>
  <c r="CD112" i="5"/>
  <c r="CG115" i="5"/>
  <c r="CE118" i="5"/>
  <c r="AE113" i="5"/>
  <c r="AE108" i="5"/>
  <c r="AD114" i="5"/>
  <c r="AE106" i="5"/>
  <c r="CE107" i="5"/>
  <c r="CE114" i="5"/>
  <c r="AE109" i="5"/>
  <c r="AE112" i="5"/>
  <c r="AE119" i="5"/>
  <c r="AE120" i="5"/>
  <c r="AD111" i="5"/>
  <c r="AE107" i="5"/>
  <c r="AE111" i="5"/>
  <c r="CE113" i="5"/>
  <c r="CE110" i="5"/>
  <c r="CD107" i="5"/>
  <c r="AE118" i="5"/>
  <c r="CD120" i="5"/>
  <c r="AE114" i="5"/>
  <c r="CE109" i="5"/>
  <c r="AD106" i="5"/>
  <c r="AD118" i="5"/>
  <c r="AD109" i="5"/>
  <c r="CE120" i="5"/>
  <c r="CD117" i="5"/>
  <c r="CE116" i="5"/>
  <c r="CE119" i="5"/>
  <c r="CD113" i="5"/>
  <c r="AE116" i="5"/>
  <c r="CD111" i="5"/>
  <c r="AD108" i="5"/>
  <c r="CD115" i="5"/>
  <c r="AD112" i="5"/>
  <c r="AE117" i="5"/>
  <c r="CD116" i="5"/>
  <c r="AD116" i="5"/>
  <c r="AD120" i="5"/>
  <c r="AD107" i="5"/>
  <c r="AG112" i="5"/>
  <c r="AF112" i="5"/>
  <c r="CF109" i="5"/>
  <c r="CF107" i="5"/>
  <c r="AG108" i="5"/>
  <c r="CF113" i="5"/>
  <c r="CF115" i="5"/>
  <c r="CF120" i="5"/>
  <c r="CH120" i="5"/>
  <c r="CF112" i="5"/>
  <c r="AG113" i="5"/>
  <c r="AG118" i="5"/>
  <c r="CG111" i="5"/>
  <c r="CG112" i="5"/>
  <c r="AF109" i="5"/>
  <c r="AF114" i="5"/>
  <c r="CG114" i="5"/>
  <c r="AF113" i="5"/>
  <c r="CG116" i="5"/>
  <c r="CF110" i="5"/>
  <c r="AF119" i="5"/>
  <c r="CG120" i="5"/>
  <c r="CG119" i="5"/>
  <c r="CF116" i="5"/>
  <c r="AG107" i="5"/>
  <c r="AF117" i="5"/>
  <c r="AG117" i="5"/>
  <c r="AG120" i="5"/>
  <c r="CF106" i="5"/>
  <c r="CF118" i="5"/>
  <c r="CG118" i="5"/>
  <c r="AF106" i="5"/>
  <c r="CF111" i="5"/>
  <c r="AG109" i="5"/>
  <c r="AF107" i="5"/>
  <c r="AF116" i="5"/>
  <c r="AF118" i="5"/>
  <c r="CF114" i="5"/>
  <c r="CG106" i="5"/>
  <c r="AH108" i="5"/>
  <c r="CF108" i="5"/>
  <c r="CG108" i="5"/>
  <c r="AF110" i="5"/>
  <c r="CG109" i="5"/>
  <c r="CF119" i="5"/>
  <c r="CG113" i="5"/>
  <c r="AF120" i="5"/>
  <c r="CG107" i="5"/>
  <c r="AG111" i="5"/>
  <c r="CF117" i="5"/>
  <c r="AF111" i="5"/>
  <c r="AF108" i="5"/>
  <c r="AG115" i="5"/>
  <c r="AF115" i="5"/>
  <c r="CH107" i="5"/>
  <c r="AG119" i="5"/>
  <c r="AH110" i="5"/>
  <c r="AG106" i="5"/>
  <c r="AH117" i="5"/>
  <c r="AH112" i="5"/>
  <c r="CH109" i="5"/>
  <c r="CH111" i="5"/>
  <c r="AG114" i="5"/>
  <c r="CH117" i="5"/>
  <c r="AH114" i="5"/>
  <c r="CH115" i="5"/>
  <c r="AH109" i="5"/>
  <c r="AG110" i="5"/>
  <c r="CH118" i="5"/>
  <c r="AH116" i="5"/>
  <c r="CH116" i="5"/>
  <c r="CH114" i="5"/>
  <c r="AH113" i="5"/>
  <c r="CH113" i="5"/>
  <c r="AH119" i="5"/>
  <c r="AH118" i="5"/>
  <c r="AH111" i="5"/>
  <c r="AH107" i="5"/>
  <c r="AH115" i="5"/>
  <c r="CH110" i="5"/>
  <c r="AH106" i="5"/>
  <c r="CI110" i="5"/>
  <c r="AI117" i="5"/>
  <c r="CI115" i="5"/>
  <c r="AI116" i="5"/>
  <c r="CH106" i="5"/>
  <c r="CH108" i="5"/>
  <c r="CH119" i="5"/>
  <c r="AI109" i="5"/>
  <c r="AI115" i="5"/>
  <c r="AG116" i="5"/>
  <c r="CG117" i="5"/>
  <c r="CI106" i="5"/>
  <c r="AJ114" i="5"/>
  <c r="AI106" i="5"/>
  <c r="CG110" i="5"/>
  <c r="CH112" i="5"/>
  <c r="AH120" i="5"/>
  <c r="AI118" i="5"/>
  <c r="CI108" i="5"/>
  <c r="AI110" i="5"/>
  <c r="CI109" i="5"/>
  <c r="AI119" i="5"/>
  <c r="CI107" i="5"/>
  <c r="AI108" i="5"/>
  <c r="CI116" i="5"/>
  <c r="CI120" i="5"/>
  <c r="CI119" i="5"/>
  <c r="AI114" i="5"/>
  <c r="CI113" i="5"/>
  <c r="AI111" i="5"/>
  <c r="AI112" i="5"/>
  <c r="AI113" i="5"/>
  <c r="AI107" i="5"/>
  <c r="CI112" i="5"/>
  <c r="CJ107" i="5"/>
  <c r="CI118" i="5"/>
  <c r="CI114" i="5"/>
  <c r="AJ120" i="5"/>
  <c r="AK119" i="5"/>
  <c r="CJ113" i="5"/>
  <c r="CK110" i="5"/>
  <c r="AJ111" i="5"/>
  <c r="AK118" i="5"/>
  <c r="CK107" i="5"/>
  <c r="AJ113" i="5"/>
  <c r="AK113" i="5"/>
  <c r="AK108" i="5"/>
  <c r="CI111" i="5"/>
  <c r="AJ109" i="5"/>
  <c r="AK107" i="5"/>
  <c r="CK111" i="5"/>
  <c r="AJ117" i="5"/>
  <c r="AK115" i="5"/>
  <c r="CJ114" i="5"/>
  <c r="AJ106" i="5"/>
  <c r="AK117" i="5"/>
  <c r="AK114" i="5"/>
  <c r="CK112" i="5"/>
  <c r="AK106" i="5"/>
  <c r="CK119" i="5"/>
  <c r="AK109" i="5"/>
  <c r="AJ119" i="5"/>
  <c r="CL116" i="5"/>
  <c r="CJ120" i="5"/>
  <c r="CI117" i="5"/>
  <c r="AK116" i="5"/>
  <c r="AK111" i="5"/>
  <c r="CK118" i="5"/>
  <c r="CJ111" i="5"/>
  <c r="CK117" i="5"/>
  <c r="AJ108" i="5"/>
  <c r="CK115" i="5"/>
  <c r="AI120" i="5"/>
  <c r="AK120" i="5"/>
  <c r="CK108" i="5"/>
  <c r="CJ110" i="5"/>
  <c r="AK112" i="5"/>
  <c r="CJ116" i="5"/>
  <c r="AJ112" i="5"/>
  <c r="CJ115" i="5"/>
  <c r="CJ119" i="5"/>
  <c r="CK114" i="5"/>
  <c r="AJ116" i="5"/>
  <c r="CK109" i="5"/>
  <c r="CK106" i="5"/>
  <c r="CJ118" i="5"/>
  <c r="CJ109" i="5"/>
  <c r="CJ117" i="5"/>
  <c r="AJ115" i="5"/>
  <c r="CK113" i="5"/>
  <c r="CK120" i="5"/>
  <c r="AJ107" i="5"/>
  <c r="CK116" i="5"/>
  <c r="AJ118" i="5"/>
  <c r="CL107" i="5"/>
  <c r="AL113" i="5"/>
  <c r="AM106" i="5"/>
  <c r="CL113" i="5"/>
  <c r="CL120" i="5"/>
  <c r="AK110" i="5"/>
  <c r="CL108" i="5"/>
  <c r="AJ110" i="5"/>
  <c r="AL109" i="5"/>
  <c r="CL106" i="5"/>
  <c r="CJ112" i="5"/>
  <c r="CL117" i="5"/>
  <c r="AL119" i="5"/>
  <c r="CJ108" i="5"/>
  <c r="CL110" i="5"/>
  <c r="CL114" i="5"/>
  <c r="CJ106" i="5"/>
  <c r="CL118" i="5"/>
  <c r="AL107" i="5"/>
  <c r="AL112" i="5"/>
  <c r="AL116" i="5"/>
  <c r="CL119" i="5"/>
  <c r="AL114" i="5"/>
  <c r="CL111" i="5"/>
  <c r="CL112" i="5"/>
  <c r="AM110" i="5"/>
  <c r="AL115" i="5"/>
  <c r="AL108" i="5"/>
  <c r="CL109" i="5"/>
  <c r="AM113" i="5"/>
  <c r="AL106" i="5"/>
  <c r="AM118" i="5"/>
  <c r="CM107" i="5"/>
  <c r="AL111" i="5"/>
  <c r="AM115" i="5"/>
  <c r="CL115" i="5"/>
  <c r="AL118" i="5"/>
  <c r="AM117" i="5"/>
  <c r="AM107" i="5"/>
  <c r="CM112" i="5"/>
  <c r="CM115" i="5"/>
  <c r="CM113" i="5"/>
  <c r="CM114" i="5"/>
  <c r="AM109" i="5"/>
  <c r="AM108" i="5"/>
  <c r="AL117" i="5"/>
  <c r="CM116" i="5"/>
  <c r="AM116" i="5"/>
  <c r="CN113" i="5"/>
  <c r="CN115" i="5"/>
  <c r="AN118" i="5"/>
  <c r="CM109" i="5"/>
  <c r="CM119" i="5"/>
  <c r="AN107" i="5"/>
  <c r="CM108" i="5"/>
  <c r="AM119" i="5"/>
  <c r="CM111" i="5"/>
  <c r="AM120" i="5"/>
  <c r="AO117" i="5"/>
  <c r="CN106" i="5"/>
  <c r="AM114" i="5"/>
  <c r="CM106" i="5"/>
  <c r="CO117" i="5"/>
  <c r="AO113" i="5"/>
  <c r="AN111" i="5"/>
  <c r="CM118" i="5"/>
  <c r="CM117" i="5"/>
  <c r="AM112" i="5"/>
  <c r="CN120" i="5"/>
  <c r="AM111" i="5"/>
  <c r="CN109" i="5"/>
  <c r="AN113" i="5"/>
  <c r="CM120" i="5"/>
  <c r="AL110" i="5"/>
  <c r="AL120" i="5"/>
  <c r="CM110" i="5"/>
  <c r="AN114" i="5"/>
  <c r="CO110" i="5"/>
  <c r="AO112" i="5"/>
  <c r="CP120" i="5"/>
  <c r="CN108" i="5"/>
  <c r="AP119" i="5"/>
  <c r="CO120" i="5"/>
  <c r="CN114" i="5"/>
  <c r="AN108" i="5"/>
  <c r="AO106" i="5"/>
  <c r="CO108" i="5"/>
  <c r="AO116" i="5"/>
  <c r="CN116" i="5"/>
  <c r="AP118" i="5"/>
  <c r="AN116" i="5"/>
  <c r="AN119" i="5"/>
  <c r="CO116" i="5"/>
  <c r="CP107" i="5"/>
  <c r="AP120" i="5"/>
  <c r="CP116" i="5"/>
  <c r="CN110" i="5"/>
  <c r="AN106" i="5"/>
  <c r="CO118" i="5"/>
  <c r="CO107" i="5"/>
  <c r="AO110" i="5"/>
  <c r="CP109" i="5"/>
  <c r="AN115" i="5"/>
  <c r="CN118" i="5"/>
  <c r="CN112" i="5"/>
  <c r="CO112" i="5"/>
  <c r="AN110" i="5"/>
  <c r="CP106" i="5"/>
  <c r="CO119" i="5"/>
  <c r="AP106" i="5"/>
  <c r="CO113" i="5"/>
  <c r="AN112" i="5"/>
  <c r="AN120" i="5"/>
  <c r="AO118" i="5"/>
  <c r="AO114" i="5"/>
  <c r="AO111" i="5"/>
  <c r="CO111" i="5"/>
  <c r="AO120" i="5"/>
  <c r="CN107" i="5"/>
  <c r="AO107" i="5"/>
  <c r="AP115" i="5"/>
  <c r="CN111" i="5"/>
  <c r="AO119" i="5"/>
  <c r="CO109" i="5"/>
  <c r="CO115" i="5"/>
  <c r="AO109" i="5"/>
  <c r="CN117" i="5"/>
  <c r="AN109" i="5"/>
  <c r="CO114" i="5"/>
  <c r="AO108" i="5"/>
  <c r="AO115" i="5"/>
  <c r="CP115" i="5"/>
  <c r="CP117" i="5"/>
  <c r="CN119" i="5"/>
  <c r="CO106" i="5"/>
  <c r="AN117" i="5"/>
  <c r="CP112" i="5"/>
  <c r="CP118" i="5"/>
  <c r="CP108" i="5"/>
  <c r="CP113" i="5"/>
  <c r="AP110" i="5"/>
  <c r="CP110" i="5"/>
  <c r="AP114" i="5"/>
  <c r="AP113" i="5"/>
  <c r="AP108" i="5"/>
  <c r="CP114" i="5"/>
  <c r="CP119" i="5"/>
  <c r="AP109" i="5"/>
  <c r="AP116" i="5"/>
  <c r="AP117" i="5"/>
  <c r="AP112" i="5"/>
  <c r="AP111" i="5"/>
  <c r="CP111" i="5"/>
  <c r="AP107" i="5"/>
  <c r="CQ143" i="57" l="1"/>
  <c r="BQ143" i="57"/>
  <c r="CQ133" i="57"/>
  <c r="CQ141" i="57"/>
  <c r="CQ132" i="57"/>
  <c r="CQ140" i="57"/>
  <c r="CQ131" i="57"/>
  <c r="CQ145" i="57"/>
  <c r="CQ139" i="57"/>
  <c r="CR137" i="57"/>
  <c r="CQ134" i="57"/>
  <c r="CQ138" i="57"/>
  <c r="CQ136" i="57"/>
  <c r="CQ142" i="57"/>
  <c r="CS138" i="57"/>
  <c r="CQ135" i="57"/>
  <c r="CR132" i="57"/>
  <c r="BO134" i="57"/>
  <c r="BO144" i="57"/>
  <c r="CQ137" i="57"/>
  <c r="CQ144" i="57"/>
  <c r="CR136" i="57"/>
  <c r="CR141" i="57"/>
  <c r="CR135" i="57"/>
  <c r="BP141" i="57"/>
  <c r="CS141" i="57"/>
  <c r="CS142" i="57"/>
  <c r="CS135" i="57"/>
  <c r="CR145" i="57"/>
  <c r="CS136" i="57"/>
  <c r="BO131" i="57"/>
  <c r="CS131" i="57"/>
  <c r="BO143" i="57"/>
  <c r="BO142" i="57"/>
  <c r="BO137" i="57"/>
  <c r="CR138" i="57"/>
  <c r="BO141" i="57"/>
  <c r="CR139" i="57"/>
  <c r="CR131" i="57"/>
  <c r="CS143" i="57"/>
  <c r="CR140" i="57"/>
  <c r="CS137" i="57"/>
  <c r="CS144" i="57"/>
  <c r="CS132" i="57"/>
  <c r="CR144" i="57"/>
  <c r="CS145" i="57"/>
  <c r="BO139" i="57"/>
  <c r="BQ135" i="57"/>
  <c r="CR133" i="57"/>
  <c r="CR142" i="57"/>
  <c r="BO140" i="57"/>
  <c r="BO138" i="57"/>
  <c r="CS140" i="57"/>
  <c r="BO132" i="57"/>
  <c r="CS139" i="57"/>
  <c r="BO136" i="57"/>
  <c r="CS134" i="57"/>
  <c r="BO145" i="57"/>
  <c r="BO133" i="57"/>
  <c r="BO135" i="57"/>
  <c r="CR143" i="57"/>
  <c r="CS133" i="57"/>
  <c r="CR134" i="57"/>
  <c r="BQ133" i="57"/>
  <c r="BP144" i="57"/>
  <c r="BQ144" i="57"/>
  <c r="BQ145" i="57"/>
  <c r="BP137" i="57"/>
  <c r="BQ137" i="57"/>
  <c r="BP131" i="57"/>
  <c r="BP145" i="57"/>
  <c r="BP139" i="57"/>
  <c r="BP140" i="57"/>
  <c r="BQ142" i="57"/>
  <c r="BP143" i="57"/>
  <c r="BQ140" i="57"/>
  <c r="BQ131" i="57"/>
  <c r="BR132" i="57"/>
  <c r="BP133" i="57"/>
  <c r="BP135" i="57"/>
  <c r="BQ138" i="57"/>
  <c r="BP136" i="57"/>
  <c r="BQ132" i="57"/>
  <c r="BQ139" i="57"/>
  <c r="BQ134" i="57"/>
  <c r="BP134" i="57"/>
  <c r="BP138" i="57"/>
  <c r="BQ136" i="57"/>
  <c r="BP132" i="57"/>
  <c r="BP142" i="57"/>
  <c r="BQ141" i="57"/>
  <c r="BR145" i="57"/>
  <c r="BR134" i="57"/>
  <c r="BR139" i="57"/>
  <c r="BS136" i="57"/>
  <c r="BR136" i="57"/>
  <c r="BS143" i="57"/>
  <c r="BR143" i="57"/>
  <c r="BS141" i="57"/>
  <c r="BR141" i="57"/>
  <c r="BR140" i="57"/>
  <c r="BR138" i="57"/>
  <c r="BR133" i="57"/>
  <c r="BR144" i="57"/>
  <c r="BR131" i="57"/>
  <c r="BR137" i="57"/>
  <c r="BT136" i="57"/>
  <c r="BT143" i="57"/>
  <c r="BS135" i="57"/>
  <c r="BS137" i="57"/>
  <c r="BT137" i="57"/>
  <c r="BT144" i="57"/>
  <c r="BS140" i="57"/>
  <c r="BT140" i="57"/>
  <c r="BT145" i="57"/>
  <c r="BS142" i="57"/>
  <c r="BR142" i="57"/>
  <c r="BR135" i="57"/>
  <c r="BS145" i="57"/>
  <c r="BT135" i="57"/>
  <c r="BT131" i="57"/>
  <c r="BT132" i="57"/>
  <c r="BT134" i="57"/>
  <c r="BS138" i="57"/>
  <c r="BT139" i="57"/>
  <c r="BU135" i="57"/>
  <c r="BS133" i="57"/>
  <c r="BS131" i="57"/>
  <c r="BS144" i="57"/>
  <c r="BT133" i="57"/>
  <c r="BS134" i="57"/>
  <c r="BT138" i="57"/>
  <c r="BT142" i="57"/>
  <c r="BT141" i="57"/>
  <c r="BS139" i="57"/>
  <c r="BS132" i="57"/>
  <c r="BU132" i="57"/>
  <c r="BU138" i="57"/>
  <c r="BU131" i="57"/>
  <c r="BU142" i="57"/>
  <c r="BU140" i="57"/>
  <c r="BU145" i="57"/>
  <c r="BU139" i="57"/>
  <c r="BU143" i="57"/>
  <c r="BU136" i="57"/>
  <c r="BU134" i="57"/>
  <c r="BU137" i="57"/>
  <c r="BW144" i="57"/>
  <c r="BV141" i="57"/>
  <c r="BV133" i="57"/>
  <c r="BV136" i="57"/>
  <c r="BU144" i="57"/>
  <c r="BV134" i="57"/>
  <c r="BV139" i="57"/>
  <c r="BV132" i="57"/>
  <c r="BV131" i="57"/>
  <c r="BU133" i="57"/>
  <c r="BV142" i="57"/>
  <c r="BV135" i="57"/>
  <c r="BV138" i="57"/>
  <c r="BX134" i="57"/>
  <c r="BW135" i="57"/>
  <c r="BW137" i="57"/>
  <c r="BW132" i="57"/>
  <c r="BW134" i="57"/>
  <c r="BW139" i="57"/>
  <c r="BW138" i="57"/>
  <c r="BW136" i="57"/>
  <c r="BU141" i="57"/>
  <c r="BV144" i="57"/>
  <c r="BW145" i="57"/>
  <c r="BV143" i="57"/>
  <c r="BW140" i="57"/>
  <c r="BW131" i="57"/>
  <c r="BW142" i="57"/>
  <c r="BW133" i="57"/>
  <c r="BV137" i="57"/>
  <c r="BV140" i="57"/>
  <c r="BX131" i="57"/>
  <c r="BX133" i="57"/>
  <c r="BX132" i="57"/>
  <c r="BV145" i="57"/>
  <c r="BW143" i="57"/>
  <c r="BX136" i="57"/>
  <c r="BX135" i="57"/>
  <c r="BX139" i="57"/>
  <c r="BX142" i="57"/>
  <c r="BX143" i="57"/>
  <c r="BX145" i="57"/>
  <c r="BX144" i="57"/>
  <c r="BX141" i="57"/>
  <c r="BW141" i="57"/>
  <c r="BX140" i="57"/>
  <c r="BZ136" i="57"/>
  <c r="BY131" i="57"/>
  <c r="BY137" i="57"/>
  <c r="BY136" i="57"/>
  <c r="BY138" i="57"/>
  <c r="BY143" i="57"/>
  <c r="BY134" i="57"/>
  <c r="BY145" i="57"/>
  <c r="BY132" i="57"/>
  <c r="BY133" i="57"/>
  <c r="BY139" i="57"/>
  <c r="BX137" i="57"/>
  <c r="BY140" i="57"/>
  <c r="BY142" i="57"/>
  <c r="BX138" i="57"/>
  <c r="BY144" i="57"/>
  <c r="BZ138" i="57"/>
  <c r="BZ134" i="57"/>
  <c r="BZ135" i="57"/>
  <c r="BZ141" i="57"/>
  <c r="BZ137" i="57"/>
  <c r="BZ142" i="57"/>
  <c r="BZ131" i="57"/>
  <c r="BZ132" i="57"/>
  <c r="BZ140" i="57"/>
  <c r="BY135" i="57"/>
  <c r="CA131" i="57"/>
  <c r="CA142" i="57"/>
  <c r="CA135" i="57"/>
  <c r="BZ144" i="57"/>
  <c r="BZ139" i="57"/>
  <c r="BY141" i="57"/>
  <c r="CA137" i="57"/>
  <c r="BZ133" i="57"/>
  <c r="BZ143" i="57"/>
  <c r="CA133" i="57"/>
  <c r="CA138" i="57"/>
  <c r="BZ145" i="57"/>
  <c r="CA141" i="57"/>
  <c r="CB135" i="57"/>
  <c r="CB138" i="57"/>
  <c r="CA143" i="57"/>
  <c r="CA139" i="57"/>
  <c r="CA144" i="57"/>
  <c r="CB139" i="57"/>
  <c r="CA134" i="57"/>
  <c r="CB133" i="57"/>
  <c r="CA132" i="57"/>
  <c r="CB137" i="57"/>
  <c r="CB131" i="57"/>
  <c r="CB132" i="57"/>
  <c r="CC142" i="57"/>
  <c r="CC141" i="57"/>
  <c r="CB142" i="57"/>
  <c r="CB136" i="57"/>
  <c r="CC132" i="57"/>
  <c r="CC143" i="57"/>
  <c r="CC140" i="57"/>
  <c r="CA140" i="57"/>
  <c r="CC139" i="57"/>
  <c r="CC136" i="57"/>
  <c r="CC137" i="57"/>
  <c r="CB144" i="57"/>
  <c r="CB140" i="57"/>
  <c r="CB134" i="57"/>
  <c r="CC131" i="57"/>
  <c r="CC134" i="57"/>
  <c r="CA145" i="57"/>
  <c r="CA136" i="57"/>
  <c r="CC133" i="57"/>
  <c r="CC135" i="57"/>
  <c r="CB141" i="57"/>
  <c r="CC144" i="57"/>
  <c r="CB143" i="57"/>
  <c r="CC145" i="57"/>
  <c r="CD134" i="57"/>
  <c r="CB145" i="57"/>
  <c r="CD136" i="57"/>
  <c r="CD133" i="57"/>
  <c r="CC138" i="57"/>
  <c r="CD139" i="57"/>
  <c r="CD132" i="57"/>
  <c r="CD140" i="57"/>
  <c r="CD144" i="57"/>
  <c r="CD138" i="57"/>
  <c r="CD145" i="57"/>
  <c r="CD141" i="57"/>
  <c r="CG144" i="57"/>
  <c r="CD131" i="57"/>
  <c r="CD135" i="57"/>
  <c r="CE141" i="57"/>
  <c r="CE136" i="57"/>
  <c r="CE131" i="57"/>
  <c r="CD137" i="57"/>
  <c r="CE134" i="57"/>
  <c r="CE132" i="57"/>
  <c r="CD142" i="57"/>
  <c r="CE138" i="57"/>
  <c r="CE137" i="57"/>
  <c r="CE142" i="57"/>
  <c r="CE135" i="57"/>
  <c r="CE139" i="57"/>
  <c r="CE143" i="57"/>
  <c r="CE140" i="57"/>
  <c r="CD143" i="57"/>
  <c r="CE144" i="57"/>
  <c r="CF140" i="57"/>
  <c r="CF144" i="57"/>
  <c r="CF138" i="57"/>
  <c r="CF139" i="57"/>
  <c r="CE145" i="57"/>
  <c r="CE133" i="57"/>
  <c r="CF135" i="57"/>
  <c r="CF143" i="57"/>
  <c r="CF132" i="57"/>
  <c r="CF141" i="57"/>
  <c r="CH145" i="57"/>
  <c r="CG137" i="57"/>
  <c r="CF136" i="57"/>
  <c r="CF133" i="57"/>
  <c r="CF137" i="57"/>
  <c r="CG133" i="57"/>
  <c r="CG145" i="57"/>
  <c r="CG136" i="57"/>
  <c r="CG135" i="57"/>
  <c r="CF142" i="57"/>
  <c r="CG140" i="57"/>
  <c r="CF134" i="57"/>
  <c r="CG138" i="57"/>
  <c r="CG132" i="57"/>
  <c r="CG134" i="57"/>
  <c r="CH137" i="57"/>
  <c r="CF131" i="57"/>
  <c r="CG141" i="57"/>
  <c r="CG143" i="57"/>
  <c r="CH141" i="57"/>
  <c r="CG139" i="57"/>
  <c r="CH136" i="57"/>
  <c r="CG131" i="57"/>
  <c r="CH143" i="57"/>
  <c r="CH142" i="57"/>
  <c r="CH133" i="57"/>
  <c r="CF145" i="57"/>
  <c r="CH135" i="57"/>
  <c r="CH138" i="57"/>
  <c r="CH131" i="57"/>
  <c r="CG142" i="57"/>
  <c r="CI143" i="57"/>
  <c r="CH139" i="57"/>
  <c r="CI142" i="57"/>
  <c r="CI144" i="57"/>
  <c r="CH144" i="57"/>
  <c r="CH134" i="57"/>
  <c r="CI139" i="57"/>
  <c r="CI145" i="57"/>
  <c r="CH132" i="57"/>
  <c r="CH140" i="57"/>
  <c r="CI140" i="57"/>
  <c r="CI141" i="57"/>
  <c r="CI131" i="57"/>
  <c r="CI136" i="57"/>
  <c r="CJ141" i="57"/>
  <c r="CJ139" i="57"/>
  <c r="CI135" i="57"/>
  <c r="CJ138" i="57"/>
  <c r="CI138" i="57"/>
  <c r="CJ134" i="57"/>
  <c r="CI137" i="57"/>
  <c r="CI133" i="57"/>
  <c r="CJ136" i="57"/>
  <c r="CJ145" i="57"/>
  <c r="CI134" i="57"/>
  <c r="CJ140" i="57"/>
  <c r="CI132" i="57"/>
  <c r="CJ137" i="57"/>
  <c r="CJ132" i="57"/>
  <c r="CJ133" i="57"/>
  <c r="CJ131" i="57"/>
  <c r="CK132" i="57"/>
  <c r="CJ143" i="57"/>
  <c r="CK139" i="57"/>
  <c r="CJ135" i="57"/>
  <c r="CK131" i="57"/>
  <c r="CK138" i="57"/>
  <c r="CK143" i="57"/>
  <c r="CK145" i="57"/>
  <c r="CJ142" i="57"/>
  <c r="CJ144" i="57"/>
  <c r="CK134" i="57"/>
  <c r="CK144" i="57"/>
  <c r="CK136" i="57"/>
  <c r="CL138" i="57"/>
  <c r="CL139" i="57"/>
  <c r="CL136" i="57"/>
  <c r="CL131" i="57"/>
  <c r="CK142" i="57"/>
  <c r="CL134" i="57"/>
  <c r="CL142" i="57"/>
  <c r="CK135" i="57"/>
  <c r="CK140" i="57"/>
  <c r="CL145" i="57"/>
  <c r="CL143" i="57"/>
  <c r="CL140" i="57"/>
  <c r="CK141" i="57"/>
  <c r="CL137" i="57"/>
  <c r="CK137" i="57"/>
  <c r="CK133" i="57"/>
  <c r="CL144" i="57"/>
  <c r="CM134" i="57"/>
  <c r="CM143" i="57"/>
  <c r="CM142" i="57"/>
  <c r="CM140" i="57"/>
  <c r="CL135" i="57"/>
  <c r="CL132" i="57"/>
  <c r="CM139" i="57"/>
  <c r="CL133" i="57"/>
  <c r="CL141" i="57"/>
  <c r="CM144" i="57"/>
  <c r="CM131" i="57"/>
  <c r="CM145" i="57"/>
  <c r="CM141" i="57"/>
  <c r="CM133" i="57"/>
  <c r="CN145" i="57"/>
  <c r="CN132" i="57"/>
  <c r="CN133" i="57"/>
  <c r="CM135" i="57"/>
  <c r="CN142" i="57"/>
  <c r="CN140" i="57"/>
  <c r="CM132" i="57"/>
  <c r="CM136" i="57"/>
  <c r="CN135" i="57"/>
  <c r="CN134" i="57"/>
  <c r="CN141" i="57"/>
  <c r="CM138" i="57"/>
  <c r="CN138" i="57"/>
  <c r="CM137" i="57"/>
  <c r="CN139" i="57"/>
  <c r="CO141" i="57"/>
  <c r="CN136" i="57"/>
  <c r="CN137" i="57"/>
  <c r="CN143" i="57"/>
  <c r="CO137" i="57"/>
  <c r="CN131" i="57"/>
  <c r="CN144" i="57"/>
  <c r="CO135" i="57"/>
  <c r="CP141" i="57"/>
  <c r="CO133" i="57"/>
  <c r="CO142" i="57"/>
  <c r="CP145" i="57"/>
  <c r="CP140" i="57"/>
  <c r="CP135" i="57"/>
  <c r="CO145" i="57"/>
  <c r="CO140" i="57"/>
  <c r="CO139" i="57"/>
  <c r="CO131" i="57"/>
  <c r="CO132" i="57"/>
  <c r="CO136" i="57"/>
  <c r="CO144" i="57"/>
  <c r="CO143" i="57"/>
  <c r="CP133" i="57"/>
  <c r="CO134" i="57"/>
  <c r="CP137" i="57"/>
  <c r="CP144" i="57"/>
  <c r="CP139" i="57"/>
  <c r="CP131" i="57"/>
  <c r="CP142" i="57"/>
  <c r="CP136" i="57"/>
  <c r="CO138" i="57"/>
  <c r="CP132" i="57"/>
  <c r="CP138" i="57"/>
  <c r="CP143" i="57"/>
  <c r="CP134" i="57"/>
  <c r="DQ44" i="57"/>
  <c r="DR43" i="57"/>
  <c r="DQ42" i="57"/>
  <c r="AJ13" i="5"/>
  <c r="AJ19" i="5"/>
  <c r="AJ21" i="5"/>
  <c r="AJ22" i="5"/>
  <c r="AJ9" i="5"/>
  <c r="AJ11" i="5"/>
  <c r="AJ17" i="5"/>
  <c r="AJ15" i="5"/>
  <c r="AJ14" i="5"/>
  <c r="AJ20" i="5"/>
  <c r="AJ16" i="5"/>
  <c r="AJ8" i="5"/>
  <c r="AJ10" i="5"/>
  <c r="AJ18" i="5"/>
  <c r="AJ12" i="5"/>
  <c r="BO120" i="57"/>
  <c r="CS128" i="57"/>
  <c r="BO128" i="57"/>
  <c r="BP118" i="57"/>
  <c r="BP124" i="57"/>
  <c r="CQ125" i="57"/>
  <c r="BP120" i="57"/>
  <c r="BO127" i="57"/>
  <c r="BQ126" i="57"/>
  <c r="CQ123" i="57"/>
  <c r="BO129" i="57"/>
  <c r="BO125" i="57"/>
  <c r="CS119" i="57"/>
  <c r="CS126" i="57"/>
  <c r="CQ127" i="57"/>
  <c r="BO118" i="57"/>
  <c r="BO126" i="57"/>
  <c r="BP128" i="57"/>
  <c r="CS117" i="57"/>
  <c r="BO121" i="57"/>
  <c r="CS127" i="57"/>
  <c r="CQ121" i="57"/>
  <c r="CS124" i="57"/>
  <c r="CS122" i="57"/>
  <c r="BO119" i="57"/>
  <c r="CR127" i="57"/>
  <c r="BO116" i="57"/>
  <c r="BP125" i="57"/>
  <c r="CQ129" i="57"/>
  <c r="BO122" i="57"/>
  <c r="BP130" i="57"/>
  <c r="CQ120" i="57"/>
  <c r="BP129" i="57"/>
  <c r="CS120" i="57"/>
  <c r="BP122" i="57"/>
  <c r="CS123" i="57"/>
  <c r="CS116" i="57"/>
  <c r="CQ122" i="57"/>
  <c r="CQ117" i="57"/>
  <c r="CQ118" i="57"/>
  <c r="BO130" i="57"/>
  <c r="CS121" i="57"/>
  <c r="CR119" i="57"/>
  <c r="BQ123" i="57"/>
  <c r="CS129" i="57"/>
  <c r="BQ130" i="57"/>
  <c r="BR128" i="57"/>
  <c r="BS130" i="57"/>
  <c r="CR130" i="57"/>
  <c r="BS128" i="57"/>
  <c r="CR117" i="57"/>
  <c r="BS120" i="57"/>
  <c r="BR129" i="57"/>
  <c r="BP127" i="57"/>
  <c r="BQ122" i="57"/>
  <c r="BP123" i="57"/>
  <c r="BO117" i="57"/>
  <c r="CS125" i="57"/>
  <c r="CQ124" i="57"/>
  <c r="CR123" i="57"/>
  <c r="CS118" i="57"/>
  <c r="BP126" i="57"/>
  <c r="BQ121" i="57"/>
  <c r="BQ120" i="57"/>
  <c r="BP116" i="57"/>
  <c r="CR128" i="57"/>
  <c r="BR127" i="57"/>
  <c r="BP119" i="57"/>
  <c r="CS130" i="57"/>
  <c r="CR121" i="57"/>
  <c r="BP117" i="57"/>
  <c r="BP121" i="57"/>
  <c r="CQ119" i="57"/>
  <c r="CQ116" i="57"/>
  <c r="CR120" i="57"/>
  <c r="CR124" i="57"/>
  <c r="BQ116" i="57"/>
  <c r="CR118" i="57"/>
  <c r="CR125" i="57"/>
  <c r="BO123" i="57"/>
  <c r="CR126" i="57"/>
  <c r="CQ126" i="57"/>
  <c r="CR116" i="57"/>
  <c r="BQ124" i="57"/>
  <c r="BO124" i="57"/>
  <c r="CR129" i="57"/>
  <c r="BR120" i="57"/>
  <c r="CR122" i="57"/>
  <c r="BQ128" i="57"/>
  <c r="CQ128" i="57"/>
  <c r="CQ130" i="57"/>
  <c r="BR123" i="57"/>
  <c r="BR117" i="57"/>
  <c r="BR130" i="57"/>
  <c r="BR116" i="57"/>
  <c r="BR126" i="57"/>
  <c r="BQ125" i="57"/>
  <c r="BR119" i="57"/>
  <c r="BS126" i="57"/>
  <c r="BQ118" i="57"/>
  <c r="BR124" i="57"/>
  <c r="BS119" i="57"/>
  <c r="BS117" i="57"/>
  <c r="BQ119" i="57"/>
  <c r="BR121" i="57"/>
  <c r="BS121" i="57"/>
  <c r="BS116" i="57"/>
  <c r="BQ127" i="57"/>
  <c r="BU130" i="57"/>
  <c r="BQ129" i="57"/>
  <c r="BR118" i="57"/>
  <c r="BS129" i="57"/>
  <c r="BT117" i="57"/>
  <c r="BT130" i="57"/>
  <c r="BT126" i="57"/>
  <c r="BT121" i="57"/>
  <c r="BR125" i="57"/>
  <c r="BS118" i="57"/>
  <c r="BQ117" i="57"/>
  <c r="BS123" i="57"/>
  <c r="BR122" i="57"/>
  <c r="BT120" i="57"/>
  <c r="BS124" i="57"/>
  <c r="BT118" i="57"/>
  <c r="BS125" i="57"/>
  <c r="BT129" i="57"/>
  <c r="BS127" i="57"/>
  <c r="BT124" i="57"/>
  <c r="BT116" i="57"/>
  <c r="BT123" i="57"/>
  <c r="BU118" i="57"/>
  <c r="BT122" i="57"/>
  <c r="BU119" i="57"/>
  <c r="BU117" i="57"/>
  <c r="BT128" i="57"/>
  <c r="BU122" i="57"/>
  <c r="BU121" i="57"/>
  <c r="BU120" i="57"/>
  <c r="BU125" i="57"/>
  <c r="BT125" i="57"/>
  <c r="BU116" i="57"/>
  <c r="BU127" i="57"/>
  <c r="BU129" i="57"/>
  <c r="BU123" i="57"/>
  <c r="BT127" i="57"/>
  <c r="BU126" i="57"/>
  <c r="BX123" i="57"/>
  <c r="BU124" i="57"/>
  <c r="BS122" i="57"/>
  <c r="BT119" i="57"/>
  <c r="BU128" i="57"/>
  <c r="BY123" i="57"/>
  <c r="BV125" i="57"/>
  <c r="BV127" i="57"/>
  <c r="BX118" i="57"/>
  <c r="BW126" i="57"/>
  <c r="BX125" i="57"/>
  <c r="BX117" i="57"/>
  <c r="BV118" i="57"/>
  <c r="BV120" i="57"/>
  <c r="BW117" i="57"/>
  <c r="BV117" i="57"/>
  <c r="BW121" i="57"/>
  <c r="BV126" i="57"/>
  <c r="BV116" i="57"/>
  <c r="BV119" i="57"/>
  <c r="BV130" i="57"/>
  <c r="BV129" i="57"/>
  <c r="BV128" i="57"/>
  <c r="BX121" i="57"/>
  <c r="BX128" i="57"/>
  <c r="BW123" i="57"/>
  <c r="BW122" i="57"/>
  <c r="BV122" i="57"/>
  <c r="BV124" i="57"/>
  <c r="BV121" i="57"/>
  <c r="BV123" i="57"/>
  <c r="BW129" i="57"/>
  <c r="BX120" i="57"/>
  <c r="BY127" i="57"/>
  <c r="BW130" i="57"/>
  <c r="BX119" i="57"/>
  <c r="BW127" i="57"/>
  <c r="BW124" i="57"/>
  <c r="BX116" i="57"/>
  <c r="BY118" i="57"/>
  <c r="BX122" i="57"/>
  <c r="BW118" i="57"/>
  <c r="BW116" i="57"/>
  <c r="BW125" i="57"/>
  <c r="BY130" i="57"/>
  <c r="BZ121" i="57"/>
  <c r="BZ117" i="57"/>
  <c r="BW128" i="57"/>
  <c r="BW119" i="57"/>
  <c r="BX126" i="57"/>
  <c r="BW120" i="57"/>
  <c r="BY117" i="57"/>
  <c r="BX130" i="57"/>
  <c r="BX129" i="57"/>
  <c r="BY120" i="57"/>
  <c r="BX127" i="57"/>
  <c r="BX124" i="57"/>
  <c r="BY129" i="57"/>
  <c r="CA120" i="57"/>
  <c r="CA126" i="57"/>
  <c r="CB126" i="57"/>
  <c r="CB127" i="57"/>
  <c r="BY128" i="57"/>
  <c r="BY125" i="57"/>
  <c r="BY121" i="57"/>
  <c r="CA129" i="57"/>
  <c r="BY126" i="57"/>
  <c r="BZ130" i="57"/>
  <c r="CA124" i="57"/>
  <c r="BY122" i="57"/>
  <c r="BZ122" i="57"/>
  <c r="CA123" i="57"/>
  <c r="BZ124" i="57"/>
  <c r="BY116" i="57"/>
  <c r="BZ119" i="57"/>
  <c r="BZ128" i="57"/>
  <c r="BZ116" i="57"/>
  <c r="CA119" i="57"/>
  <c r="BY119" i="57"/>
  <c r="BZ118" i="57"/>
  <c r="CA122" i="57"/>
  <c r="BZ123" i="57"/>
  <c r="CA118" i="57"/>
  <c r="BZ129" i="57"/>
  <c r="BZ127" i="57"/>
  <c r="BZ120" i="57"/>
  <c r="BY124" i="57"/>
  <c r="BZ126" i="57"/>
  <c r="BZ125" i="57"/>
  <c r="CB130" i="57"/>
  <c r="CA127" i="57"/>
  <c r="CA116" i="57"/>
  <c r="CB123" i="57"/>
  <c r="CD118" i="57"/>
  <c r="CB121" i="57"/>
  <c r="CA130" i="57"/>
  <c r="CD120" i="57"/>
  <c r="CD130" i="57"/>
  <c r="CB119" i="57"/>
  <c r="CA121" i="57"/>
  <c r="CB128" i="57"/>
  <c r="CA125" i="57"/>
  <c r="CD116" i="57"/>
  <c r="CB124" i="57"/>
  <c r="CB117" i="57"/>
  <c r="CB116" i="57"/>
  <c r="CB120" i="57"/>
  <c r="CA128" i="57"/>
  <c r="CA117" i="57"/>
  <c r="CB118" i="57"/>
  <c r="CD125" i="57"/>
  <c r="CB125" i="57"/>
  <c r="CB122" i="57"/>
  <c r="CD127" i="57"/>
  <c r="CB129" i="57"/>
  <c r="CD128" i="57"/>
  <c r="CD122" i="57"/>
  <c r="CC117" i="57"/>
  <c r="CC127" i="57"/>
  <c r="CE117" i="57"/>
  <c r="CC129" i="57"/>
  <c r="CD117" i="57"/>
  <c r="CE122" i="57"/>
  <c r="CC130" i="57"/>
  <c r="CC124" i="57"/>
  <c r="CC119" i="57"/>
  <c r="CD129" i="57"/>
  <c r="CC125" i="57"/>
  <c r="CC126" i="57"/>
  <c r="CC128" i="57"/>
  <c r="CC120" i="57"/>
  <c r="CC123" i="57"/>
  <c r="CC116" i="57"/>
  <c r="CE126" i="57"/>
  <c r="CD121" i="57"/>
  <c r="CE121" i="57"/>
  <c r="CD119" i="57"/>
  <c r="CD123" i="57"/>
  <c r="CE129" i="57"/>
  <c r="CE124" i="57"/>
  <c r="CD124" i="57"/>
  <c r="CG125" i="57"/>
  <c r="CC122" i="57"/>
  <c r="CC121" i="57"/>
  <c r="CE118" i="57"/>
  <c r="CC118" i="57"/>
  <c r="CE127" i="57"/>
  <c r="CD126" i="57"/>
  <c r="CE125" i="57"/>
  <c r="CE123" i="57"/>
  <c r="CF116" i="57"/>
  <c r="CE116" i="57"/>
  <c r="CE120" i="57"/>
  <c r="CF129" i="57"/>
  <c r="CG121" i="57"/>
  <c r="CF123" i="57"/>
  <c r="CF119" i="57"/>
  <c r="CF128" i="57"/>
  <c r="CE128" i="57"/>
  <c r="CG123" i="57"/>
  <c r="CG128" i="57"/>
  <c r="CH125" i="57"/>
  <c r="CE130" i="57"/>
  <c r="CG122" i="57"/>
  <c r="CF127" i="57"/>
  <c r="CG124" i="57"/>
  <c r="CF124" i="57"/>
  <c r="CF126" i="57"/>
  <c r="CF121" i="57"/>
  <c r="CG119" i="57"/>
  <c r="CG116" i="57"/>
  <c r="CF122" i="57"/>
  <c r="CG118" i="57"/>
  <c r="CF118" i="57"/>
  <c r="CJ129" i="57"/>
  <c r="CH122" i="57"/>
  <c r="CG126" i="57"/>
  <c r="CG130" i="57"/>
  <c r="CH116" i="57"/>
  <c r="CH120" i="57"/>
  <c r="CF130" i="57"/>
  <c r="CF125" i="57"/>
  <c r="CG117" i="57"/>
  <c r="CG127" i="57"/>
  <c r="CE119" i="57"/>
  <c r="CF117" i="57"/>
  <c r="CF120" i="57"/>
  <c r="CH127" i="57"/>
  <c r="CH117" i="57"/>
  <c r="CH126" i="57"/>
  <c r="CI117" i="57"/>
  <c r="CJ121" i="57"/>
  <c r="CH123" i="57"/>
  <c r="CG120" i="57"/>
  <c r="CH121" i="57"/>
  <c r="CH124" i="57"/>
  <c r="CJ122" i="57"/>
  <c r="CH119" i="57"/>
  <c r="CH128" i="57"/>
  <c r="CH130" i="57"/>
  <c r="CG129" i="57"/>
  <c r="CH129" i="57"/>
  <c r="CH118" i="57"/>
  <c r="CJ120" i="57"/>
  <c r="CJ116" i="57"/>
  <c r="CI130" i="57"/>
  <c r="CI118" i="57"/>
  <c r="CI126" i="57"/>
  <c r="CJ128" i="57"/>
  <c r="CI122" i="57"/>
  <c r="CK126" i="57"/>
  <c r="CI116" i="57"/>
  <c r="CI125" i="57"/>
  <c r="CI119" i="57"/>
  <c r="CI124" i="57"/>
  <c r="CI128" i="57"/>
  <c r="CI121" i="57"/>
  <c r="CK127" i="57"/>
  <c r="CI123" i="57"/>
  <c r="CJ119" i="57"/>
  <c r="CJ123" i="57"/>
  <c r="CJ117" i="57"/>
  <c r="CJ127" i="57"/>
  <c r="CI120" i="57"/>
  <c r="CJ130" i="57"/>
  <c r="CK124" i="57"/>
  <c r="CJ124" i="57"/>
  <c r="CI127" i="57"/>
  <c r="CJ126" i="57"/>
  <c r="CJ118" i="57"/>
  <c r="CI129" i="57"/>
  <c r="CJ125" i="57"/>
  <c r="CL128" i="57"/>
  <c r="CK122" i="57"/>
  <c r="CK118" i="57"/>
  <c r="CK130" i="57"/>
  <c r="CK125" i="57"/>
  <c r="CL122" i="57"/>
  <c r="CK128" i="57"/>
  <c r="CK121" i="57"/>
  <c r="CL124" i="57"/>
  <c r="CL130" i="57"/>
  <c r="CK119" i="57"/>
  <c r="CK123" i="57"/>
  <c r="CK129" i="57"/>
  <c r="CK120" i="57"/>
  <c r="CK117" i="57"/>
  <c r="CL117" i="57"/>
  <c r="CK116" i="57"/>
  <c r="CL118" i="57"/>
  <c r="CM121" i="57"/>
  <c r="CL116" i="57"/>
  <c r="CM122" i="57"/>
  <c r="CM124" i="57"/>
  <c r="CM118" i="57"/>
  <c r="CL125" i="57"/>
  <c r="CN123" i="57"/>
  <c r="CM120" i="57"/>
  <c r="CM125" i="57"/>
  <c r="CM127" i="57"/>
  <c r="CM128" i="57"/>
  <c r="CL129" i="57"/>
  <c r="CL121" i="57"/>
  <c r="CM123" i="57"/>
  <c r="CL123" i="57"/>
  <c r="CM117" i="57"/>
  <c r="CM119" i="57"/>
  <c r="CL127" i="57"/>
  <c r="CL120" i="57"/>
  <c r="CL119" i="57"/>
  <c r="CM126" i="57"/>
  <c r="CN120" i="57"/>
  <c r="CL126" i="57"/>
  <c r="CM116" i="57"/>
  <c r="CN121" i="57"/>
  <c r="CO129" i="57"/>
  <c r="CO121" i="57"/>
  <c r="CO124" i="57"/>
  <c r="CN127" i="57"/>
  <c r="CN125" i="57"/>
  <c r="CO122" i="57"/>
  <c r="CO116" i="57"/>
  <c r="CN128" i="57"/>
  <c r="CO123" i="57"/>
  <c r="CN130" i="57"/>
  <c r="CN119" i="57"/>
  <c r="CN122" i="57"/>
  <c r="CN126" i="57"/>
  <c r="CM130" i="57"/>
  <c r="CO118" i="57"/>
  <c r="CO127" i="57"/>
  <c r="CM129" i="57"/>
  <c r="CO126" i="57"/>
  <c r="CN118" i="57"/>
  <c r="CO119" i="57"/>
  <c r="CN124" i="57"/>
  <c r="CN129" i="57"/>
  <c r="CO130" i="57"/>
  <c r="CP120" i="57"/>
  <c r="CN117" i="57"/>
  <c r="CP116" i="57"/>
  <c r="CN116" i="57"/>
  <c r="CP118" i="57"/>
  <c r="CP124" i="57"/>
  <c r="CP123" i="57"/>
  <c r="CP130" i="57"/>
  <c r="CP129" i="57"/>
  <c r="CP119" i="57"/>
  <c r="CP121" i="57"/>
  <c r="CP127" i="57"/>
  <c r="CP117" i="57"/>
  <c r="CO128" i="57"/>
  <c r="CP122" i="57"/>
  <c r="CP125" i="57"/>
  <c r="CO120" i="57"/>
  <c r="CP126" i="57"/>
  <c r="CP128" i="57"/>
  <c r="CO117" i="57"/>
  <c r="CO125" i="57"/>
  <c r="CP156" i="5"/>
  <c r="AP156" i="5"/>
  <c r="CN152" i="5"/>
  <c r="AN152" i="5"/>
  <c r="CM157" i="5"/>
  <c r="AM157" i="5"/>
  <c r="AN159" i="5"/>
  <c r="CN159" i="5"/>
  <c r="AL159" i="5"/>
  <c r="CL159" i="5"/>
  <c r="CK149" i="5"/>
  <c r="AK149" i="5"/>
  <c r="AI152" i="5"/>
  <c r="CI152" i="5"/>
  <c r="CJ154" i="5"/>
  <c r="AJ154" i="5"/>
  <c r="CK151" i="5"/>
  <c r="AK151" i="5"/>
  <c r="AI154" i="5"/>
  <c r="CI154" i="5"/>
  <c r="CP154" i="5"/>
  <c r="AP154" i="5"/>
  <c r="AP157" i="5"/>
  <c r="CP157" i="5"/>
  <c r="AO156" i="5"/>
  <c r="CO156" i="5"/>
  <c r="AN157" i="5"/>
  <c r="CN157" i="5"/>
  <c r="CN158" i="5"/>
  <c r="AN158" i="5"/>
  <c r="CN150" i="5"/>
  <c r="AN150" i="5"/>
  <c r="AO154" i="5"/>
  <c r="CO154" i="5"/>
  <c r="AM156" i="5"/>
  <c r="CM156" i="5"/>
  <c r="CL160" i="5"/>
  <c r="AL160" i="5"/>
  <c r="CL148" i="5"/>
  <c r="AL148" i="5"/>
  <c r="AL149" i="5"/>
  <c r="CL149" i="5"/>
  <c r="AL161" i="5"/>
  <c r="CL161" i="5"/>
  <c r="AJ157" i="5"/>
  <c r="CJ157" i="5"/>
  <c r="CJ158" i="5"/>
  <c r="AJ158" i="5"/>
  <c r="AK154" i="5"/>
  <c r="CK154" i="5"/>
  <c r="CJ150" i="5"/>
  <c r="AJ150" i="5"/>
  <c r="AK148" i="5"/>
  <c r="CK148" i="5"/>
  <c r="CK157" i="5"/>
  <c r="AK157" i="5"/>
  <c r="AK150" i="5"/>
  <c r="CK150" i="5"/>
  <c r="CH162" i="5"/>
  <c r="AH162" i="5"/>
  <c r="AG152" i="5"/>
  <c r="CG152" i="5"/>
  <c r="CG161" i="5"/>
  <c r="AG161" i="5"/>
  <c r="CF148" i="5"/>
  <c r="AF148" i="5"/>
  <c r="AF159" i="5"/>
  <c r="CF159" i="5"/>
  <c r="CF154" i="5"/>
  <c r="AF154" i="5"/>
  <c r="CE159" i="5"/>
  <c r="AE159" i="5"/>
  <c r="CD160" i="5"/>
  <c r="AD160" i="5"/>
  <c r="AE162" i="5"/>
  <c r="CE162" i="5"/>
  <c r="AE148" i="5"/>
  <c r="CE148" i="5"/>
  <c r="AE152" i="5"/>
  <c r="CE152" i="5"/>
  <c r="CC159" i="5"/>
  <c r="AC159" i="5"/>
  <c r="AC148" i="5"/>
  <c r="CC148" i="5"/>
  <c r="CB148" i="5"/>
  <c r="AB148" i="5"/>
  <c r="CB158" i="5"/>
  <c r="AB158" i="5"/>
  <c r="AD155" i="5"/>
  <c r="CD155" i="5"/>
  <c r="BZ148" i="5"/>
  <c r="Z148" i="5"/>
  <c r="CA153" i="5"/>
  <c r="AA153" i="5"/>
  <c r="Y158" i="5"/>
  <c r="BY158" i="5"/>
  <c r="BY151" i="5"/>
  <c r="Y151" i="5"/>
  <c r="Y156" i="5"/>
  <c r="BY156" i="5"/>
  <c r="BW151" i="5"/>
  <c r="W151" i="5"/>
  <c r="BX154" i="5"/>
  <c r="X154" i="5"/>
  <c r="BW159" i="5"/>
  <c r="W159" i="5"/>
  <c r="X155" i="5"/>
  <c r="BX155" i="5"/>
  <c r="X149" i="5"/>
  <c r="BX149" i="5"/>
  <c r="W148" i="5"/>
  <c r="BW148" i="5"/>
  <c r="BX150" i="5"/>
  <c r="X150" i="5"/>
  <c r="X157" i="5"/>
  <c r="BX157" i="5"/>
  <c r="BV152" i="5"/>
  <c r="V152" i="5"/>
  <c r="BW155" i="5"/>
  <c r="W155" i="5"/>
  <c r="BU149" i="5"/>
  <c r="U149" i="5"/>
  <c r="U156" i="5"/>
  <c r="BU156" i="5"/>
  <c r="U154" i="5"/>
  <c r="BU154" i="5"/>
  <c r="T155" i="5"/>
  <c r="BT155" i="5"/>
  <c r="BT156" i="5"/>
  <c r="T156" i="5"/>
  <c r="S158" i="5"/>
  <c r="BS158" i="5"/>
  <c r="AS148" i="5"/>
  <c r="CS148" i="5"/>
  <c r="BS151" i="5"/>
  <c r="S151" i="5"/>
  <c r="CS153" i="5"/>
  <c r="AS153" i="5"/>
  <c r="BQ155" i="5"/>
  <c r="Q155" i="5"/>
  <c r="AR153" i="5"/>
  <c r="CR153" i="5"/>
  <c r="CQ153" i="5"/>
  <c r="AQ153" i="5"/>
  <c r="P153" i="5"/>
  <c r="BP153" i="5"/>
  <c r="CR160" i="5"/>
  <c r="AR160" i="5"/>
  <c r="BP158" i="5"/>
  <c r="P158" i="5"/>
  <c r="CR154" i="5"/>
  <c r="AR154" i="5"/>
  <c r="Q156" i="5"/>
  <c r="BQ156" i="5"/>
  <c r="BO149" i="5"/>
  <c r="O149" i="5"/>
  <c r="AB9" i="5"/>
  <c r="AQ148" i="5"/>
  <c r="CQ148" i="5"/>
  <c r="R151" i="5"/>
  <c r="BR151" i="5"/>
  <c r="AS162" i="5"/>
  <c r="CS162" i="5"/>
  <c r="BO151" i="5"/>
  <c r="O151" i="5"/>
  <c r="AB11" i="5"/>
  <c r="Q148" i="5"/>
  <c r="BQ148" i="5"/>
  <c r="CN156" i="5"/>
  <c r="AN156" i="5"/>
  <c r="CN154" i="5"/>
  <c r="AN154" i="5"/>
  <c r="AO158" i="5"/>
  <c r="CO158" i="5"/>
  <c r="AM162" i="5"/>
  <c r="CM162" i="5"/>
  <c r="CL150" i="5"/>
  <c r="AL150" i="5"/>
  <c r="AJ149" i="5"/>
  <c r="CJ149" i="5"/>
  <c r="AJ161" i="5"/>
  <c r="CJ161" i="5"/>
  <c r="CJ162" i="5"/>
  <c r="AJ162" i="5"/>
  <c r="CI151" i="5"/>
  <c r="AI151" i="5"/>
  <c r="CG157" i="5"/>
  <c r="AG157" i="5"/>
  <c r="CP152" i="5"/>
  <c r="AP152" i="5"/>
  <c r="AM150" i="5"/>
  <c r="CM150" i="5"/>
  <c r="CL158" i="5"/>
  <c r="AL158" i="5"/>
  <c r="CK153" i="5"/>
  <c r="AK153" i="5"/>
  <c r="AK160" i="5"/>
  <c r="CK160" i="5"/>
  <c r="CH158" i="5"/>
  <c r="AH158" i="5"/>
  <c r="CP150" i="5"/>
  <c r="AP150" i="5"/>
  <c r="AP159" i="5"/>
  <c r="CP159" i="5"/>
  <c r="AP155" i="5"/>
  <c r="CP155" i="5"/>
  <c r="CO151" i="5"/>
  <c r="AO151" i="5"/>
  <c r="CO149" i="5"/>
  <c r="AO149" i="5"/>
  <c r="AO160" i="5"/>
  <c r="CO160" i="5"/>
  <c r="CP160" i="5"/>
  <c r="AP160" i="5"/>
  <c r="AN155" i="5"/>
  <c r="CN155" i="5"/>
  <c r="AN149" i="5"/>
  <c r="CN149" i="5"/>
  <c r="AM158" i="5"/>
  <c r="CM158" i="5"/>
  <c r="CM155" i="5"/>
  <c r="AM155" i="5"/>
  <c r="AK152" i="5"/>
  <c r="CK152" i="5"/>
  <c r="CJ160" i="5"/>
  <c r="AJ160" i="5"/>
  <c r="AJ159" i="5"/>
  <c r="CJ159" i="5"/>
  <c r="CK155" i="5"/>
  <c r="AK155" i="5"/>
  <c r="AI156" i="5"/>
  <c r="CI156" i="5"/>
  <c r="CI161" i="5"/>
  <c r="AI161" i="5"/>
  <c r="AG158" i="5"/>
  <c r="CG158" i="5"/>
  <c r="AI158" i="5"/>
  <c r="CI158" i="5"/>
  <c r="AH157" i="5"/>
  <c r="CH157" i="5"/>
  <c r="AH155" i="5"/>
  <c r="CH155" i="5"/>
  <c r="AH151" i="5"/>
  <c r="CH151" i="5"/>
  <c r="CG153" i="5"/>
  <c r="AG153" i="5"/>
  <c r="CF152" i="5"/>
  <c r="AF152" i="5"/>
  <c r="CF160" i="5"/>
  <c r="AF160" i="5"/>
  <c r="CG149" i="5"/>
  <c r="AG149" i="5"/>
  <c r="AG154" i="5"/>
  <c r="CG154" i="5"/>
  <c r="CD154" i="5"/>
  <c r="AD154" i="5"/>
  <c r="CD148" i="5"/>
  <c r="AD148" i="5"/>
  <c r="CE161" i="5"/>
  <c r="AE161" i="5"/>
  <c r="CD156" i="5"/>
  <c r="AD156" i="5"/>
  <c r="CC155" i="5"/>
  <c r="AC155" i="5"/>
  <c r="AC162" i="5"/>
  <c r="CC162" i="5"/>
  <c r="CD152" i="5"/>
  <c r="AD152" i="5"/>
  <c r="CC151" i="5"/>
  <c r="AC151" i="5"/>
  <c r="Z157" i="5"/>
  <c r="BZ157" i="5"/>
  <c r="CA149" i="5"/>
  <c r="AA149" i="5"/>
  <c r="AA148" i="5"/>
  <c r="CA148" i="5"/>
  <c r="BY149" i="5"/>
  <c r="Y149" i="5"/>
  <c r="X151" i="5"/>
  <c r="BX151" i="5"/>
  <c r="BX152" i="5"/>
  <c r="X152" i="5"/>
  <c r="BV154" i="5"/>
  <c r="V154" i="5"/>
  <c r="V161" i="5"/>
  <c r="BV161" i="5"/>
  <c r="BU155" i="5"/>
  <c r="U155" i="5"/>
  <c r="BU153" i="5"/>
  <c r="U153" i="5"/>
  <c r="U148" i="5"/>
  <c r="BU148" i="5"/>
  <c r="Q158" i="5"/>
  <c r="BQ158" i="5"/>
  <c r="BU159" i="5"/>
  <c r="U159" i="5"/>
  <c r="BQ159" i="5"/>
  <c r="Q159" i="5"/>
  <c r="U152" i="5"/>
  <c r="BU152" i="5"/>
  <c r="CR158" i="5"/>
  <c r="AR158" i="5"/>
  <c r="BQ157" i="5"/>
  <c r="Q157" i="5"/>
  <c r="P151" i="5"/>
  <c r="BP151" i="5"/>
  <c r="BP148" i="5"/>
  <c r="P148" i="5"/>
  <c r="P149" i="5"/>
  <c r="BP149" i="5"/>
  <c r="CS149" i="5"/>
  <c r="AS149" i="5"/>
  <c r="R161" i="5"/>
  <c r="BR161" i="5"/>
  <c r="BP156" i="5"/>
  <c r="P156" i="5"/>
  <c r="AQ156" i="5"/>
  <c r="CQ156" i="5"/>
  <c r="BO157" i="5"/>
  <c r="O157" i="5"/>
  <c r="AB17" i="5"/>
  <c r="BO155" i="5"/>
  <c r="O155" i="5"/>
  <c r="AB15" i="5"/>
  <c r="CR162" i="5"/>
  <c r="AR162" i="5"/>
  <c r="R149" i="5"/>
  <c r="BR149" i="5"/>
  <c r="AR155" i="5"/>
  <c r="CR155" i="5"/>
  <c r="AR157" i="5"/>
  <c r="CR157" i="5"/>
  <c r="CQ149" i="5"/>
  <c r="AQ149" i="5"/>
  <c r="AQ152" i="5"/>
  <c r="CQ152" i="5"/>
  <c r="O154" i="5"/>
  <c r="BO154" i="5"/>
  <c r="AB14" i="5"/>
  <c r="CO157" i="5"/>
  <c r="AO157" i="5"/>
  <c r="CP162" i="5"/>
  <c r="AP162" i="5"/>
  <c r="CO159" i="5"/>
  <c r="AO159" i="5"/>
  <c r="CL156" i="5"/>
  <c r="AL156" i="5"/>
  <c r="AK156" i="5"/>
  <c r="CK156" i="5"/>
  <c r="AJ155" i="5"/>
  <c r="CJ155" i="5"/>
  <c r="CK161" i="5"/>
  <c r="AK161" i="5"/>
  <c r="CI149" i="5"/>
  <c r="AI149" i="5"/>
  <c r="CI157" i="5"/>
  <c r="AI157" i="5"/>
  <c r="AH149" i="5"/>
  <c r="CH149" i="5"/>
  <c r="CH154" i="5"/>
  <c r="AH154" i="5"/>
  <c r="AF157" i="5"/>
  <c r="CF157" i="5"/>
  <c r="CF158" i="5"/>
  <c r="AF158" i="5"/>
  <c r="AF155" i="5"/>
  <c r="CF155" i="5"/>
  <c r="AG160" i="5"/>
  <c r="CG160" i="5"/>
  <c r="AD149" i="5"/>
  <c r="CD149" i="5"/>
  <c r="AE154" i="5"/>
  <c r="CE154" i="5"/>
  <c r="AE150" i="5"/>
  <c r="CE150" i="5"/>
  <c r="AD161" i="5"/>
  <c r="CD161" i="5"/>
  <c r="CB160" i="5"/>
  <c r="AB160" i="5"/>
  <c r="AB161" i="5"/>
  <c r="CB161" i="5"/>
  <c r="Z151" i="5"/>
  <c r="BZ151" i="5"/>
  <c r="AA162" i="5"/>
  <c r="CA162" i="5"/>
  <c r="BZ154" i="5"/>
  <c r="Z154" i="5"/>
  <c r="Z149" i="5"/>
  <c r="BZ149" i="5"/>
  <c r="CA151" i="5"/>
  <c r="AA151" i="5"/>
  <c r="Z153" i="5"/>
  <c r="BZ153" i="5"/>
  <c r="AA156" i="5"/>
  <c r="CA156" i="5"/>
  <c r="Y152" i="5"/>
  <c r="BY152" i="5"/>
  <c r="BY157" i="5"/>
  <c r="Y157" i="5"/>
  <c r="BY155" i="5"/>
  <c r="Y155" i="5"/>
  <c r="W158" i="5"/>
  <c r="BW158" i="5"/>
  <c r="X159" i="5"/>
  <c r="BX159" i="5"/>
  <c r="W152" i="5"/>
  <c r="BW152" i="5"/>
  <c r="Y148" i="5"/>
  <c r="BY148" i="5"/>
  <c r="BY159" i="5"/>
  <c r="Y159" i="5"/>
  <c r="BV156" i="5"/>
  <c r="V156" i="5"/>
  <c r="V153" i="5"/>
  <c r="BV153" i="5"/>
  <c r="BX158" i="5"/>
  <c r="X158" i="5"/>
  <c r="BT154" i="5"/>
  <c r="T154" i="5"/>
  <c r="BT158" i="5"/>
  <c r="T158" i="5"/>
  <c r="BS153" i="5"/>
  <c r="S153" i="5"/>
  <c r="T153" i="5"/>
  <c r="BT153" i="5"/>
  <c r="S156" i="5"/>
  <c r="BS156" i="5"/>
  <c r="Q154" i="5"/>
  <c r="BQ154" i="5"/>
  <c r="S162" i="5"/>
  <c r="BS162" i="5"/>
  <c r="S160" i="5"/>
  <c r="BS160" i="5"/>
  <c r="BR154" i="5"/>
  <c r="R154" i="5"/>
  <c r="R159" i="5"/>
  <c r="BR159" i="5"/>
  <c r="R153" i="5"/>
  <c r="BR153" i="5"/>
  <c r="BT148" i="5"/>
  <c r="T148" i="5"/>
  <c r="AQ162" i="5"/>
  <c r="CQ162" i="5"/>
  <c r="BR156" i="5"/>
  <c r="R156" i="5"/>
  <c r="Q150" i="5"/>
  <c r="BQ150" i="5"/>
  <c r="BP160" i="5"/>
  <c r="P160" i="5"/>
  <c r="AQ150" i="5"/>
  <c r="CQ150" i="5"/>
  <c r="Q152" i="5"/>
  <c r="BQ152" i="5"/>
  <c r="CQ161" i="5"/>
  <c r="AQ161" i="5"/>
  <c r="AR161" i="5"/>
  <c r="CR161" i="5"/>
  <c r="CQ151" i="5"/>
  <c r="AQ151" i="5"/>
  <c r="AS154" i="5"/>
  <c r="CS154" i="5"/>
  <c r="AO150" i="5"/>
  <c r="CO150" i="5"/>
  <c r="CO155" i="5"/>
  <c r="AO155" i="5"/>
  <c r="AL153" i="5"/>
  <c r="CL153" i="5"/>
  <c r="CI155" i="5"/>
  <c r="AI155" i="5"/>
  <c r="CI159" i="5"/>
  <c r="AI159" i="5"/>
  <c r="CH156" i="5"/>
  <c r="AH156" i="5"/>
  <c r="AF149" i="5"/>
  <c r="CF149" i="5"/>
  <c r="CG155" i="5"/>
  <c r="AG155" i="5"/>
  <c r="AG150" i="5"/>
  <c r="CG150" i="5"/>
  <c r="CD162" i="5"/>
  <c r="AD162" i="5"/>
  <c r="CD150" i="5"/>
  <c r="AD150" i="5"/>
  <c r="AE156" i="5"/>
  <c r="CE156" i="5"/>
  <c r="CE153" i="5"/>
  <c r="AE153" i="5"/>
  <c r="CE151" i="5"/>
  <c r="AE151" i="5"/>
  <c r="CE155" i="5"/>
  <c r="AE155" i="5"/>
  <c r="CC157" i="5"/>
  <c r="AC157" i="5"/>
  <c r="CC153" i="5"/>
  <c r="AC153" i="5"/>
  <c r="AB157" i="5"/>
  <c r="CB157" i="5"/>
  <c r="AC160" i="5"/>
  <c r="CC160" i="5"/>
  <c r="AB151" i="5"/>
  <c r="CB151" i="5"/>
  <c r="CB154" i="5"/>
  <c r="AB154" i="5"/>
  <c r="AC154" i="5"/>
  <c r="CC154" i="5"/>
  <c r="AC150" i="5"/>
  <c r="CC150" i="5"/>
  <c r="CB162" i="5"/>
  <c r="AB162" i="5"/>
  <c r="CB156" i="5"/>
  <c r="AB156" i="5"/>
  <c r="AA160" i="5"/>
  <c r="CA160" i="5"/>
  <c r="CA157" i="5"/>
  <c r="AA157" i="5"/>
  <c r="BZ150" i="5"/>
  <c r="Z150" i="5"/>
  <c r="CA159" i="5"/>
  <c r="AA159" i="5"/>
  <c r="BZ152" i="5"/>
  <c r="Z152" i="5"/>
  <c r="CA161" i="5"/>
  <c r="AA161" i="5"/>
  <c r="Y154" i="5"/>
  <c r="BY154" i="5"/>
  <c r="BW157" i="5"/>
  <c r="W157" i="5"/>
  <c r="BW153" i="5"/>
  <c r="W153" i="5"/>
  <c r="BX160" i="5"/>
  <c r="X160" i="5"/>
  <c r="BX162" i="5"/>
  <c r="X162" i="5"/>
  <c r="V149" i="5"/>
  <c r="BV149" i="5"/>
  <c r="X161" i="5"/>
  <c r="BX161" i="5"/>
  <c r="V159" i="5"/>
  <c r="BV159" i="5"/>
  <c r="BV162" i="5"/>
  <c r="V162" i="5"/>
  <c r="BV158" i="5"/>
  <c r="V158" i="5"/>
  <c r="BV150" i="5"/>
  <c r="V150" i="5"/>
  <c r="T159" i="5"/>
  <c r="BT159" i="5"/>
  <c r="T149" i="5"/>
  <c r="BT149" i="5"/>
  <c r="U160" i="5"/>
  <c r="BU160" i="5"/>
  <c r="U162" i="5"/>
  <c r="BU162" i="5"/>
  <c r="T161" i="5"/>
  <c r="BT161" i="5"/>
  <c r="T157" i="5"/>
  <c r="BT157" i="5"/>
  <c r="S152" i="5"/>
  <c r="BS152" i="5"/>
  <c r="BT160" i="5"/>
  <c r="T160" i="5"/>
  <c r="U150" i="5"/>
  <c r="BU150" i="5"/>
  <c r="BS155" i="5"/>
  <c r="S155" i="5"/>
  <c r="BR162" i="5"/>
  <c r="R162" i="5"/>
  <c r="O160" i="5"/>
  <c r="BO160" i="5"/>
  <c r="AB20" i="5"/>
  <c r="R155" i="5"/>
  <c r="BR155" i="5"/>
  <c r="AS156" i="5"/>
  <c r="CS156" i="5"/>
  <c r="CR148" i="5"/>
  <c r="AR148" i="5"/>
  <c r="BQ151" i="5"/>
  <c r="Q151" i="5"/>
  <c r="AS160" i="5"/>
  <c r="CS160" i="5"/>
  <c r="O156" i="5"/>
  <c r="BO156" i="5"/>
  <c r="AB16" i="5"/>
  <c r="BR160" i="5"/>
  <c r="R160" i="5"/>
  <c r="O148" i="5"/>
  <c r="BO148" i="5"/>
  <c r="AB8" i="5"/>
  <c r="P159" i="5"/>
  <c r="BP159" i="5"/>
  <c r="CR150" i="5"/>
  <c r="AR150" i="5"/>
  <c r="BP154" i="5"/>
  <c r="P154" i="5"/>
  <c r="AQ160" i="5"/>
  <c r="CQ160" i="5"/>
  <c r="AQ158" i="5"/>
  <c r="CQ158" i="5"/>
  <c r="CR156" i="5"/>
  <c r="AR156" i="5"/>
  <c r="AS158" i="5"/>
  <c r="CS158" i="5"/>
  <c r="CP158" i="5"/>
  <c r="AP158" i="5"/>
  <c r="CN162" i="5"/>
  <c r="AN162" i="5"/>
  <c r="AP151" i="5"/>
  <c r="CP151" i="5"/>
  <c r="AO162" i="5"/>
  <c r="CO162" i="5"/>
  <c r="AP161" i="5"/>
  <c r="CP161" i="5"/>
  <c r="CK159" i="5"/>
  <c r="AK159" i="5"/>
  <c r="AH153" i="5"/>
  <c r="CH153" i="5"/>
  <c r="CF162" i="5"/>
  <c r="AF162" i="5"/>
  <c r="CM149" i="5"/>
  <c r="AM149" i="5"/>
  <c r="AL151" i="5"/>
  <c r="CL151" i="5"/>
  <c r="CJ148" i="5"/>
  <c r="AJ148" i="5"/>
  <c r="CJ156" i="5"/>
  <c r="AJ156" i="5"/>
  <c r="CH160" i="5"/>
  <c r="AH160" i="5"/>
  <c r="AG148" i="5"/>
  <c r="CG148" i="5"/>
  <c r="CF150" i="5"/>
  <c r="AF150" i="5"/>
  <c r="CH150" i="5"/>
  <c r="AH150" i="5"/>
  <c r="CG151" i="5"/>
  <c r="AG151" i="5"/>
  <c r="AG162" i="5"/>
  <c r="CG162" i="5"/>
  <c r="CF156" i="5"/>
  <c r="AF156" i="5"/>
  <c r="CD158" i="5"/>
  <c r="AD158" i="5"/>
  <c r="CE149" i="5"/>
  <c r="AE149" i="5"/>
  <c r="CC161" i="5"/>
  <c r="AC161" i="5"/>
  <c r="AC152" i="5"/>
  <c r="CC152" i="5"/>
  <c r="CE157" i="5"/>
  <c r="AE157" i="5"/>
  <c r="AB155" i="5"/>
  <c r="CB155" i="5"/>
  <c r="AC156" i="5"/>
  <c r="CC156" i="5"/>
  <c r="AD159" i="5"/>
  <c r="CD159" i="5"/>
  <c r="AB149" i="5"/>
  <c r="CB149" i="5"/>
  <c r="CB150" i="5"/>
  <c r="AB150" i="5"/>
  <c r="AD157" i="5"/>
  <c r="CD157" i="5"/>
  <c r="BZ156" i="5"/>
  <c r="Z156" i="5"/>
  <c r="AA150" i="5"/>
  <c r="CA150" i="5"/>
  <c r="AB159" i="5"/>
  <c r="CB159" i="5"/>
  <c r="AC158" i="5"/>
  <c r="CC158" i="5"/>
  <c r="BZ162" i="5"/>
  <c r="Z162" i="5"/>
  <c r="CA155" i="5"/>
  <c r="AA155" i="5"/>
  <c r="Z159" i="5"/>
  <c r="BZ159" i="5"/>
  <c r="BZ160" i="5"/>
  <c r="Z160" i="5"/>
  <c r="AA158" i="5"/>
  <c r="CA158" i="5"/>
  <c r="Y160" i="5"/>
  <c r="BY160" i="5"/>
  <c r="CC149" i="5"/>
  <c r="AC149" i="5"/>
  <c r="BY153" i="5"/>
  <c r="Y153" i="5"/>
  <c r="BW149" i="5"/>
  <c r="W149" i="5"/>
  <c r="BX156" i="5"/>
  <c r="X156" i="5"/>
  <c r="BX148" i="5"/>
  <c r="X148" i="5"/>
  <c r="W160" i="5"/>
  <c r="BW160" i="5"/>
  <c r="W154" i="5"/>
  <c r="BW154" i="5"/>
  <c r="BV160" i="5"/>
  <c r="V160" i="5"/>
  <c r="X153" i="5"/>
  <c r="BX153" i="5"/>
  <c r="V155" i="5"/>
  <c r="BV155" i="5"/>
  <c r="V157" i="5"/>
  <c r="BV157" i="5"/>
  <c r="BV148" i="5"/>
  <c r="V148" i="5"/>
  <c r="W162" i="5"/>
  <c r="BW162" i="5"/>
  <c r="BT150" i="5"/>
  <c r="T150" i="5"/>
  <c r="U158" i="5"/>
  <c r="BU158" i="5"/>
  <c r="T151" i="5"/>
  <c r="BT151" i="5"/>
  <c r="BS149" i="5"/>
  <c r="S149" i="5"/>
  <c r="AS152" i="5"/>
  <c r="CS152" i="5"/>
  <c r="BS161" i="5"/>
  <c r="S161" i="5"/>
  <c r="BT162" i="5"/>
  <c r="T162" i="5"/>
  <c r="S150" i="5"/>
  <c r="BS150" i="5"/>
  <c r="S154" i="5"/>
  <c r="BS154" i="5"/>
  <c r="O150" i="5"/>
  <c r="BO150" i="5"/>
  <c r="AB10" i="5"/>
  <c r="CS157" i="5"/>
  <c r="AS157" i="5"/>
  <c r="CQ155" i="5"/>
  <c r="AQ155" i="5"/>
  <c r="BP150" i="5"/>
  <c r="P150" i="5"/>
  <c r="AR159" i="5"/>
  <c r="CR159" i="5"/>
  <c r="CR152" i="5"/>
  <c r="AR152" i="5"/>
  <c r="P161" i="5"/>
  <c r="BP161" i="5"/>
  <c r="BP162" i="5"/>
  <c r="P162" i="5"/>
  <c r="BQ149" i="5"/>
  <c r="Q149" i="5"/>
  <c r="O158" i="5"/>
  <c r="BO158" i="5"/>
  <c r="AB18" i="5"/>
  <c r="O152" i="5"/>
  <c r="BO152" i="5"/>
  <c r="AB12" i="5"/>
  <c r="P155" i="5"/>
  <c r="BP155" i="5"/>
  <c r="AQ154" i="5"/>
  <c r="CQ154" i="5"/>
  <c r="CS155" i="5"/>
  <c r="AS155" i="5"/>
  <c r="BP152" i="5"/>
  <c r="P152" i="5"/>
  <c r="CS161" i="5"/>
  <c r="AS161" i="5"/>
  <c r="BR150" i="5"/>
  <c r="R150" i="5"/>
  <c r="Q162" i="5"/>
  <c r="BQ162" i="5"/>
  <c r="AO152" i="5"/>
  <c r="CO152" i="5"/>
  <c r="AN153" i="5"/>
  <c r="CN153" i="5"/>
  <c r="AP149" i="5"/>
  <c r="CP149" i="5"/>
  <c r="CM153" i="5"/>
  <c r="AM153" i="5"/>
  <c r="AK162" i="5"/>
  <c r="CK162" i="5"/>
  <c r="AI148" i="5"/>
  <c r="CI148" i="5"/>
  <c r="AH159" i="5"/>
  <c r="CH159" i="5"/>
  <c r="CO161" i="5"/>
  <c r="AO161" i="5"/>
  <c r="CL162" i="5"/>
  <c r="AL162" i="5"/>
  <c r="CN160" i="5"/>
  <c r="AN160" i="5"/>
  <c r="AL157" i="5"/>
  <c r="CL157" i="5"/>
  <c r="AM148" i="5"/>
  <c r="CM148" i="5"/>
  <c r="AI162" i="5"/>
  <c r="CI162" i="5"/>
  <c r="AJ151" i="5"/>
  <c r="CJ151" i="5"/>
  <c r="AP153" i="5"/>
  <c r="CP153" i="5"/>
  <c r="AN151" i="5"/>
  <c r="CN151" i="5"/>
  <c r="CO153" i="5"/>
  <c r="AO153" i="5"/>
  <c r="CP148" i="5"/>
  <c r="AP148" i="5"/>
  <c r="CN148" i="5"/>
  <c r="AN148" i="5"/>
  <c r="AN161" i="5"/>
  <c r="CN161" i="5"/>
  <c r="AO148" i="5"/>
  <c r="CO148" i="5"/>
  <c r="CL152" i="5"/>
  <c r="AL152" i="5"/>
  <c r="AM154" i="5"/>
  <c r="CM154" i="5"/>
  <c r="CM161" i="5"/>
  <c r="AM161" i="5"/>
  <c r="CM151" i="5"/>
  <c r="AM151" i="5"/>
  <c r="CM159" i="5"/>
  <c r="AM159" i="5"/>
  <c r="AM160" i="5"/>
  <c r="CM160" i="5"/>
  <c r="AM152" i="5"/>
  <c r="CM152" i="5"/>
  <c r="CL154" i="5"/>
  <c r="AL154" i="5"/>
  <c r="CJ152" i="5"/>
  <c r="AJ152" i="5"/>
  <c r="AL155" i="5"/>
  <c r="CL155" i="5"/>
  <c r="AK158" i="5"/>
  <c r="CK158" i="5"/>
  <c r="AJ153" i="5"/>
  <c r="CJ153" i="5"/>
  <c r="CI153" i="5"/>
  <c r="AI153" i="5"/>
  <c r="AI150" i="5"/>
  <c r="CI150" i="5"/>
  <c r="AI160" i="5"/>
  <c r="CI160" i="5"/>
  <c r="CH148" i="5"/>
  <c r="AH148" i="5"/>
  <c r="AH161" i="5"/>
  <c r="CH161" i="5"/>
  <c r="AG156" i="5"/>
  <c r="CG156" i="5"/>
  <c r="CH152" i="5"/>
  <c r="AH152" i="5"/>
  <c r="AF153" i="5"/>
  <c r="CF153" i="5"/>
  <c r="CG159" i="5"/>
  <c r="AG159" i="5"/>
  <c r="AF161" i="5"/>
  <c r="CF161" i="5"/>
  <c r="AF151" i="5"/>
  <c r="CF151" i="5"/>
  <c r="AE158" i="5"/>
  <c r="CE158" i="5"/>
  <c r="AD151" i="5"/>
  <c r="CD151" i="5"/>
  <c r="AE160" i="5"/>
  <c r="CE160" i="5"/>
  <c r="AD153" i="5"/>
  <c r="CD153" i="5"/>
  <c r="AB153" i="5"/>
  <c r="CB153" i="5"/>
  <c r="CB152" i="5"/>
  <c r="AB152" i="5"/>
  <c r="Z155" i="5"/>
  <c r="BZ155" i="5"/>
  <c r="BZ158" i="5"/>
  <c r="Z158" i="5"/>
  <c r="AA152" i="5"/>
  <c r="CA152" i="5"/>
  <c r="Z161" i="5"/>
  <c r="BZ161" i="5"/>
  <c r="AA154" i="5"/>
  <c r="CA154" i="5"/>
  <c r="Y162" i="5"/>
  <c r="BY162" i="5"/>
  <c r="Y150" i="5"/>
  <c r="BY150" i="5"/>
  <c r="BY161" i="5"/>
  <c r="Y161" i="5"/>
  <c r="W150" i="5"/>
  <c r="BW150" i="5"/>
  <c r="BW161" i="5"/>
  <c r="W161" i="5"/>
  <c r="W156" i="5"/>
  <c r="BW156" i="5"/>
  <c r="V151" i="5"/>
  <c r="BV151" i="5"/>
  <c r="BU151" i="5"/>
  <c r="U151" i="5"/>
  <c r="BT152" i="5"/>
  <c r="T152" i="5"/>
  <c r="BU157" i="5"/>
  <c r="U157" i="5"/>
  <c r="BQ161" i="5"/>
  <c r="Q161" i="5"/>
  <c r="S148" i="5"/>
  <c r="BS148" i="5"/>
  <c r="BU161" i="5"/>
  <c r="U161" i="5"/>
  <c r="BR152" i="5"/>
  <c r="R152" i="5"/>
  <c r="BS159" i="5"/>
  <c r="S159" i="5"/>
  <c r="BS157" i="5"/>
  <c r="S157" i="5"/>
  <c r="P157" i="5"/>
  <c r="BP157" i="5"/>
  <c r="CS159" i="5"/>
  <c r="AS159" i="5"/>
  <c r="AR149" i="5"/>
  <c r="CR149" i="5"/>
  <c r="BO153" i="5"/>
  <c r="O153" i="5"/>
  <c r="AB13" i="5"/>
  <c r="Q160" i="5"/>
  <c r="BQ160" i="5"/>
  <c r="AR151" i="5"/>
  <c r="CR151" i="5"/>
  <c r="CQ159" i="5"/>
  <c r="AQ159" i="5"/>
  <c r="AS150" i="5"/>
  <c r="CS150" i="5"/>
  <c r="CS151" i="5"/>
  <c r="AS151" i="5"/>
  <c r="CQ157" i="5"/>
  <c r="AQ157" i="5"/>
  <c r="BO159" i="5"/>
  <c r="O159" i="5"/>
  <c r="AB19" i="5"/>
  <c r="BR148" i="5"/>
  <c r="R148" i="5"/>
  <c r="R157" i="5"/>
  <c r="BR157" i="5"/>
  <c r="BO161" i="5"/>
  <c r="O161" i="5"/>
  <c r="AB21" i="5"/>
  <c r="BQ153" i="5"/>
  <c r="Q153" i="5"/>
  <c r="BR158" i="5"/>
  <c r="R158" i="5"/>
  <c r="O162" i="5"/>
  <c r="BO162" i="5"/>
  <c r="AB22" i="5"/>
  <c r="Y173" i="5"/>
  <c r="S182" i="5"/>
  <c r="O179" i="5"/>
  <c r="Y181" i="5"/>
  <c r="AB175" i="5"/>
  <c r="V172" i="5"/>
  <c r="O170" i="5"/>
  <c r="O171" i="5"/>
  <c r="AA180" i="5"/>
  <c r="O174" i="5"/>
  <c r="AB176" i="5"/>
  <c r="S171" i="5"/>
  <c r="Y172" i="5"/>
  <c r="AA176" i="5"/>
  <c r="Y178" i="5"/>
  <c r="X177" i="5"/>
  <c r="S181" i="5"/>
  <c r="S174" i="5"/>
  <c r="Y182" i="5"/>
  <c r="AA177" i="5"/>
  <c r="V175" i="5"/>
  <c r="S176" i="5"/>
  <c r="Y177" i="5"/>
  <c r="AB170" i="5"/>
  <c r="U172" i="5"/>
  <c r="AA184" i="5"/>
  <c r="Y174" i="5"/>
  <c r="U180" i="5"/>
  <c r="AB183" i="5"/>
  <c r="AA178" i="5"/>
  <c r="P175" i="5"/>
  <c r="AA170" i="5"/>
  <c r="AA175" i="5"/>
  <c r="P179" i="5"/>
  <c r="S179" i="5"/>
  <c r="P170" i="5"/>
  <c r="P171" i="5"/>
  <c r="S172" i="5"/>
  <c r="V180" i="5"/>
  <c r="AA181" i="5"/>
  <c r="X182" i="5"/>
  <c r="S184" i="5"/>
  <c r="P172" i="5"/>
  <c r="S173" i="5"/>
  <c r="O184" i="5"/>
  <c r="U179" i="5"/>
  <c r="P181" i="5"/>
  <c r="S180" i="5"/>
  <c r="AB174" i="5"/>
  <c r="AA171" i="5"/>
  <c r="AB181" i="5"/>
  <c r="X183" i="5"/>
  <c r="S170" i="5"/>
  <c r="AA182" i="5"/>
  <c r="R179" i="5"/>
  <c r="X176" i="5"/>
  <c r="U177" i="5"/>
  <c r="V178" i="5"/>
  <c r="O181" i="5"/>
  <c r="U181" i="5"/>
  <c r="V177" i="5"/>
  <c r="U173" i="5"/>
  <c r="V183" i="5"/>
  <c r="R174" i="5"/>
  <c r="U178" i="5"/>
  <c r="U175" i="5"/>
  <c r="AB177" i="5"/>
  <c r="R182" i="5"/>
  <c r="U183" i="5"/>
  <c r="X180" i="5"/>
  <c r="V184" i="5"/>
  <c r="R177" i="5"/>
  <c r="R176" i="5"/>
  <c r="O183" i="5"/>
  <c r="X181" i="5"/>
  <c r="R178" i="5"/>
  <c r="U170" i="5"/>
  <c r="R171" i="5"/>
  <c r="X174" i="5"/>
  <c r="S175" i="5"/>
  <c r="Y183" i="5"/>
  <c r="U176" i="5"/>
  <c r="U182" i="5"/>
  <c r="AA172" i="5"/>
  <c r="R183" i="5"/>
  <c r="Y184" i="5"/>
  <c r="AB182" i="5"/>
  <c r="R175" i="5"/>
  <c r="S178" i="5"/>
  <c r="O182" i="5"/>
  <c r="O177" i="5"/>
  <c r="P182" i="5"/>
  <c r="O175" i="5"/>
  <c r="R181" i="5"/>
  <c r="V173" i="5"/>
  <c r="AB171" i="5"/>
  <c r="R173" i="5"/>
  <c r="U184" i="5"/>
  <c r="Y180" i="5"/>
  <c r="R172" i="5"/>
  <c r="X171" i="5"/>
  <c r="X178" i="5"/>
  <c r="V179" i="5"/>
  <c r="V182" i="5"/>
  <c r="O173" i="5"/>
  <c r="X179" i="5"/>
  <c r="P180" i="5"/>
  <c r="Y179" i="5"/>
  <c r="Y170" i="5"/>
  <c r="V171" i="5"/>
  <c r="X170" i="5"/>
  <c r="Y171" i="5"/>
  <c r="R184" i="5"/>
  <c r="P183" i="5"/>
  <c r="V181" i="5"/>
  <c r="AB173" i="5"/>
  <c r="O172" i="5"/>
  <c r="O180" i="5"/>
  <c r="AA174" i="5"/>
  <c r="AA183" i="5"/>
  <c r="P174" i="5"/>
  <c r="P173" i="5"/>
  <c r="Y176" i="5"/>
  <c r="P178" i="5"/>
  <c r="O176" i="5"/>
  <c r="S177" i="5"/>
  <c r="X184" i="5"/>
  <c r="P177" i="5"/>
  <c r="O178" i="5"/>
  <c r="P176" i="5"/>
  <c r="X173" i="5"/>
  <c r="U174" i="5"/>
  <c r="AB172" i="5"/>
  <c r="V170" i="5"/>
  <c r="V174" i="5"/>
  <c r="AB178" i="5"/>
  <c r="AB179" i="5"/>
  <c r="P184" i="5"/>
  <c r="AB184" i="5"/>
  <c r="AA173" i="5"/>
  <c r="R180" i="5"/>
  <c r="U171" i="5"/>
  <c r="AA179" i="5"/>
  <c r="Y175" i="5"/>
  <c r="S183" i="5"/>
  <c r="X175" i="5"/>
  <c r="R170" i="5"/>
  <c r="X172" i="5"/>
  <c r="AB180" i="5"/>
  <c r="V176" i="5"/>
  <c r="DS43" i="57" l="1"/>
  <c r="DR44" i="57"/>
  <c r="DR42" i="57"/>
  <c r="W172" i="5"/>
  <c r="AC182" i="5"/>
  <c r="AC170" i="5"/>
  <c r="Z184" i="5"/>
  <c r="W176" i="5"/>
  <c r="Z179" i="5"/>
  <c r="Q179" i="5"/>
  <c r="W171" i="5"/>
  <c r="Z174" i="5"/>
  <c r="Q173" i="5"/>
  <c r="W178" i="5"/>
  <c r="Q184" i="5"/>
  <c r="Q183" i="5"/>
  <c r="AC181" i="5"/>
  <c r="Q174" i="5"/>
  <c r="T177" i="5"/>
  <c r="T178" i="5"/>
  <c r="Q176" i="5"/>
  <c r="T183" i="5"/>
  <c r="AC184" i="5"/>
  <c r="W173" i="5"/>
  <c r="T180" i="5"/>
  <c r="Q181" i="5"/>
  <c r="W184" i="5"/>
  <c r="Z173" i="5"/>
  <c r="Z175" i="5"/>
  <c r="AC176" i="5"/>
  <c r="Z178" i="5"/>
  <c r="Z171" i="5"/>
  <c r="T175" i="5"/>
  <c r="W170" i="5"/>
  <c r="W174" i="5"/>
  <c r="Z177" i="5"/>
  <c r="AC177" i="5"/>
  <c r="Z181" i="5"/>
  <c r="W183" i="5"/>
  <c r="AC173" i="5"/>
  <c r="AC175" i="5"/>
  <c r="W182" i="5"/>
  <c r="Q178" i="5"/>
  <c r="W177" i="5"/>
  <c r="Z180" i="5"/>
  <c r="Q177" i="5"/>
  <c r="AC172" i="5"/>
  <c r="Q171" i="5"/>
  <c r="Z170" i="5"/>
  <c r="AC179" i="5"/>
  <c r="T179" i="5"/>
  <c r="Z183" i="5"/>
  <c r="AC174" i="5"/>
  <c r="Q180" i="5"/>
  <c r="W175" i="5"/>
  <c r="Z172" i="5"/>
  <c r="AC171" i="5"/>
  <c r="Q170" i="5"/>
  <c r="Q182" i="5"/>
  <c r="T181" i="5"/>
  <c r="Z182" i="5"/>
  <c r="W180" i="5"/>
  <c r="AC178" i="5"/>
  <c r="T170" i="5"/>
  <c r="Q175" i="5"/>
  <c r="T174" i="5"/>
  <c r="AC183" i="5"/>
  <c r="T172" i="5"/>
  <c r="Q172" i="5"/>
  <c r="T182" i="5"/>
  <c r="T184" i="5"/>
  <c r="T176" i="5"/>
  <c r="W181" i="5"/>
  <c r="W179" i="5"/>
  <c r="T171" i="5"/>
  <c r="AC180" i="5"/>
  <c r="T173" i="5"/>
  <c r="Z176" i="5"/>
  <c r="AT157" i="5"/>
  <c r="AI17" i="5" s="1"/>
  <c r="AT151" i="5"/>
  <c r="AI11" i="5" s="1"/>
  <c r="AT162" i="5"/>
  <c r="AI22" i="5" s="1"/>
  <c r="AT161" i="5"/>
  <c r="AI21" i="5" s="1"/>
  <c r="AT152" i="5"/>
  <c r="AI12" i="5" s="1"/>
  <c r="AT154" i="5"/>
  <c r="AI14" i="5" s="1"/>
  <c r="AT159" i="5"/>
  <c r="AI19" i="5" s="1"/>
  <c r="AT156" i="5"/>
  <c r="AI16" i="5" s="1"/>
  <c r="AT155" i="5"/>
  <c r="AI15" i="5" s="1"/>
  <c r="AT149" i="5"/>
  <c r="AI9" i="5" s="1"/>
  <c r="AT158" i="5"/>
  <c r="AI18" i="5" s="1"/>
  <c r="AT148" i="5"/>
  <c r="AI8" i="5" s="1"/>
  <c r="AT160" i="5"/>
  <c r="AI20" i="5" s="1"/>
  <c r="AT153" i="5"/>
  <c r="AI13" i="5" s="1"/>
  <c r="AT150" i="5"/>
  <c r="AI10" i="5" s="1"/>
  <c r="DS44" i="57" l="1"/>
  <c r="DT43" i="57"/>
  <c r="DS42" i="57"/>
  <c r="AH172" i="5"/>
  <c r="AA10" i="5" s="1"/>
  <c r="AC10" i="5" s="1"/>
  <c r="AE10" i="5" s="1"/>
  <c r="AH180" i="5"/>
  <c r="AA18" i="5" s="1"/>
  <c r="AC18" i="5" s="1"/>
  <c r="AE18" i="5" s="1"/>
  <c r="AH171" i="5"/>
  <c r="AA9" i="5" s="1"/>
  <c r="AC9" i="5" s="1"/>
  <c r="AE9" i="5" s="1"/>
  <c r="AH176" i="5"/>
  <c r="AA14" i="5" s="1"/>
  <c r="AC14" i="5" s="1"/>
  <c r="AE14" i="5" s="1"/>
  <c r="AH184" i="5"/>
  <c r="AA22" i="5" s="1"/>
  <c r="AC22" i="5" s="1"/>
  <c r="AE22" i="5" s="1"/>
  <c r="AH181" i="5"/>
  <c r="AA19" i="5" s="1"/>
  <c r="AC19" i="5" s="1"/>
  <c r="AE19" i="5" s="1"/>
  <c r="AH178" i="5"/>
  <c r="AA16" i="5" s="1"/>
  <c r="AC16" i="5" s="1"/>
  <c r="AE16" i="5" s="1"/>
  <c r="AH173" i="5"/>
  <c r="AA11" i="5" s="1"/>
  <c r="AC11" i="5" s="1"/>
  <c r="AE11" i="5" s="1"/>
  <c r="AH174" i="5"/>
  <c r="AA12" i="5" s="1"/>
  <c r="AC12" i="5" s="1"/>
  <c r="AE12" i="5" s="1"/>
  <c r="AH175" i="5"/>
  <c r="AA13" i="5" s="1"/>
  <c r="AC13" i="5" s="1"/>
  <c r="AE13" i="5" s="1"/>
  <c r="AH182" i="5"/>
  <c r="AA20" i="5" s="1"/>
  <c r="AC20" i="5" s="1"/>
  <c r="AE20" i="5" s="1"/>
  <c r="AH170" i="5"/>
  <c r="AA8" i="5" s="1"/>
  <c r="AH177" i="5"/>
  <c r="AA15" i="5" s="1"/>
  <c r="AC15" i="5" s="1"/>
  <c r="AE15" i="5" s="1"/>
  <c r="AH183" i="5"/>
  <c r="AA21" i="5" s="1"/>
  <c r="AC21" i="5" s="1"/>
  <c r="AE21" i="5" s="1"/>
  <c r="AH179" i="5"/>
  <c r="AA17" i="5" s="1"/>
  <c r="AC17" i="5" s="1"/>
  <c r="AE17" i="5" s="1"/>
  <c r="AC8" i="5" l="1"/>
  <c r="AE8" i="5" s="1"/>
  <c r="DT44" i="57"/>
  <c r="DT42" i="57"/>
  <c r="DU43" i="57"/>
  <c r="DU42" i="57" l="1"/>
  <c r="DU44" i="57"/>
  <c r="DV43" i="57"/>
  <c r="DV44" i="57" l="1"/>
  <c r="DW43" i="57"/>
  <c r="DV42" i="57"/>
  <c r="DW42" i="57" l="1"/>
  <c r="DX43" i="57"/>
  <c r="DW44" i="57"/>
  <c r="DY43" i="57" l="1"/>
  <c r="DX44" i="57"/>
  <c r="DX42" i="57"/>
  <c r="DZ43" i="57" l="1"/>
  <c r="DY44" i="57"/>
  <c r="DY42" i="57"/>
  <c r="DZ44" i="57" l="1"/>
  <c r="DZ42" i="57"/>
  <c r="EA43" i="57"/>
  <c r="EA44" i="57" l="1"/>
  <c r="EA42" i="57"/>
  <c r="EB43" i="57"/>
  <c r="EB42" i="57" l="1"/>
  <c r="EC43" i="57"/>
  <c r="EB44" i="57"/>
  <c r="EC44" i="57" l="1"/>
  <c r="EC42" i="57"/>
  <c r="ED43" i="57"/>
  <c r="ED42" i="57" l="1"/>
  <c r="ED44" i="57"/>
  <c r="EE43" i="57"/>
  <c r="EF43" i="57" l="1"/>
  <c r="EE44" i="57"/>
  <c r="EE42" i="57"/>
  <c r="EF42" i="57" l="1"/>
  <c r="EF44" i="57"/>
  <c r="EG43" i="57"/>
  <c r="EG44" i="57" l="1"/>
  <c r="EG42" i="57"/>
  <c r="EH43" i="57"/>
  <c r="EH44" i="57" l="1"/>
  <c r="EH42" i="57"/>
  <c r="EI43" i="57"/>
  <c r="EI44" i="57" l="1"/>
  <c r="EI42" i="57"/>
  <c r="EJ43" i="57"/>
  <c r="EK43" i="57" l="1"/>
  <c r="EJ44" i="57"/>
  <c r="EJ42" i="57"/>
  <c r="EL43" i="57" l="1"/>
  <c r="EK44" i="57"/>
  <c r="EK42" i="57"/>
  <c r="EL44" i="57" l="1"/>
  <c r="EL42" i="57"/>
  <c r="EM43" i="57"/>
  <c r="EM44" i="57" l="1"/>
  <c r="EM42" i="57"/>
  <c r="EN43" i="57"/>
  <c r="EN44" i="57" l="1"/>
  <c r="EN42" i="57"/>
  <c r="EO43" i="57"/>
  <c r="EO44" i="57" l="1"/>
  <c r="EP43" i="57"/>
  <c r="EO42" i="57"/>
  <c r="EP44" i="57" l="1"/>
  <c r="EQ43" i="57"/>
  <c r="EP42" i="57"/>
  <c r="ER43" i="57" l="1"/>
  <c r="EQ42" i="57"/>
  <c r="EQ44" i="57"/>
  <c r="ER42" i="57" l="1"/>
  <c r="ES43" i="57"/>
  <c r="ER44" i="57"/>
  <c r="ES42" i="57" l="1"/>
  <c r="ES44" i="57"/>
  <c r="ET43" i="57"/>
  <c r="ET44" i="57" l="1"/>
  <c r="ET42" i="57"/>
  <c r="EU43" i="57"/>
  <c r="EU42" i="57" l="1"/>
  <c r="EU44" i="57"/>
  <c r="EV43" i="57"/>
  <c r="EV44" i="57" l="1"/>
  <c r="EW43" i="57"/>
  <c r="EV42" i="57"/>
  <c r="EW44" i="57" l="1"/>
  <c r="EX43" i="57"/>
  <c r="EW42" i="57"/>
  <c r="EX42" i="57" l="1"/>
  <c r="EX44" i="57"/>
  <c r="EY43" i="57"/>
  <c r="EY42" i="57" l="1"/>
  <c r="EZ43" i="57"/>
  <c r="EY44" i="57"/>
  <c r="EZ44" i="57" l="1"/>
  <c r="EZ42" i="57"/>
  <c r="FA43" i="57"/>
  <c r="FB43" i="57" l="1"/>
  <c r="FA44" i="57"/>
  <c r="FA42" i="57"/>
  <c r="FC43" i="57" l="1"/>
  <c r="FB44" i="57"/>
  <c r="FB42" i="57"/>
  <c r="FD43" i="57" l="1"/>
  <c r="FC44" i="57"/>
  <c r="FC42" i="57"/>
  <c r="FD44" i="57" l="1"/>
  <c r="FD42" i="57"/>
  <c r="FE43" i="57"/>
  <c r="FE42" i="57" l="1"/>
  <c r="FE44" i="57"/>
  <c r="FF43" i="57"/>
  <c r="FF44" i="57" l="1"/>
  <c r="FF42" i="57"/>
  <c r="FG43" i="57"/>
  <c r="FG42" i="57" l="1"/>
  <c r="FH43" i="57"/>
  <c r="FG44" i="57"/>
  <c r="FI43" i="57" l="1"/>
  <c r="FH44" i="57"/>
  <c r="FH42" i="57"/>
  <c r="FJ43" i="57" l="1"/>
  <c r="FI44" i="57"/>
  <c r="FI42" i="57"/>
  <c r="FJ44" i="57" l="1"/>
  <c r="FJ42" i="57"/>
  <c r="FK43" i="57"/>
  <c r="FK44" i="57" l="1"/>
  <c r="FK42" i="57"/>
  <c r="FL43" i="57"/>
  <c r="FL44" i="57" l="1"/>
  <c r="FL42" i="57"/>
  <c r="FM43" i="57"/>
  <c r="FN43" i="57" l="1"/>
  <c r="FM44" i="57"/>
  <c r="FM42" i="57"/>
  <c r="FO43" i="57" l="1"/>
  <c r="FN42" i="57"/>
  <c r="FN44" i="57"/>
  <c r="FP43" i="57" l="1"/>
  <c r="FO44" i="57"/>
  <c r="FO42" i="57"/>
  <c r="FP42" i="57" l="1"/>
  <c r="FP44" i="57"/>
  <c r="FQ43" i="57"/>
  <c r="FQ44" i="57" l="1"/>
  <c r="FQ42" i="57"/>
  <c r="FR43" i="57"/>
  <c r="FR44" i="57" l="1"/>
  <c r="FR42" i="57"/>
  <c r="FS43" i="57"/>
  <c r="FS44" i="57" l="1"/>
  <c r="FS42" i="57"/>
  <c r="FT43" i="57"/>
  <c r="FU43" i="57" l="1"/>
  <c r="FT42" i="57"/>
  <c r="FT44" i="57"/>
  <c r="FV43" i="57" l="1"/>
  <c r="FU44" i="57"/>
  <c r="FU42" i="57"/>
  <c r="FV42" i="57" l="1"/>
  <c r="FV44" i="57"/>
  <c r="FW43" i="57"/>
  <c r="FW44" i="57" l="1"/>
  <c r="FW42" i="57"/>
  <c r="FX43" i="57"/>
  <c r="FX44" i="57" l="1"/>
  <c r="FX42" i="57"/>
  <c r="FY43" i="57"/>
  <c r="FY44" i="57" l="1"/>
  <c r="FZ43" i="57"/>
  <c r="FY42" i="57"/>
  <c r="FZ44" i="57" l="1"/>
  <c r="GA43" i="57"/>
  <c r="FZ42" i="57"/>
  <c r="GB43" i="57" l="1"/>
  <c r="GA44" i="57"/>
  <c r="GA42" i="57"/>
  <c r="GB42" i="57" l="1"/>
  <c r="GB44" i="57"/>
  <c r="GC43" i="57"/>
  <c r="GC42" i="57" l="1"/>
  <c r="GD43" i="57"/>
  <c r="GC44" i="57"/>
  <c r="GD44" i="57" l="1"/>
  <c r="GD42" i="57"/>
  <c r="GE43" i="57"/>
  <c r="GE42" i="57" l="1"/>
  <c r="GF43" i="57"/>
  <c r="GE44" i="57"/>
  <c r="GF44" i="57" l="1"/>
  <c r="GG43" i="57"/>
  <c r="GF42" i="57"/>
  <c r="GG44" i="57" l="1"/>
  <c r="GH43" i="57"/>
  <c r="GG42" i="57"/>
  <c r="GH42" i="57" l="1"/>
  <c r="GI43" i="57"/>
  <c r="GH44" i="57"/>
  <c r="GI42" i="57" l="1"/>
  <c r="GI44" i="57"/>
  <c r="GJ43" i="57"/>
  <c r="GJ44" i="57" l="1"/>
  <c r="GJ42" i="57"/>
  <c r="GK43" i="57"/>
  <c r="GL43" i="57" l="1"/>
  <c r="GK44" i="57"/>
  <c r="GK42" i="57"/>
  <c r="GM43" i="57" l="1"/>
  <c r="GL44" i="57"/>
  <c r="GL42" i="57"/>
  <c r="GN43" i="57" l="1"/>
  <c r="GM44" i="57"/>
  <c r="GM42" i="57"/>
  <c r="GN44" i="57" l="1"/>
  <c r="GN42" i="57"/>
  <c r="GO43" i="57"/>
  <c r="GO42" i="57" l="1"/>
  <c r="GP43" i="57"/>
  <c r="GO44" i="57"/>
  <c r="GP44" i="57" l="1"/>
  <c r="GP42" i="57"/>
  <c r="GQ43" i="57"/>
  <c r="GQ42" i="57" l="1"/>
  <c r="GQ44" i="57"/>
  <c r="GR43" i="57"/>
  <c r="GS43" i="57" l="1"/>
  <c r="GR44" i="57"/>
  <c r="GR42" i="57"/>
  <c r="GT43" i="57" l="1"/>
  <c r="GS44" i="57"/>
  <c r="GS42" i="57"/>
  <c r="GT44" i="57" l="1"/>
  <c r="GT42" i="57"/>
  <c r="GU43" i="57"/>
  <c r="GU44" i="57" l="1"/>
  <c r="GU42" i="57"/>
  <c r="GV43" i="57"/>
  <c r="GV44" i="57" l="1"/>
  <c r="GV42" i="57"/>
  <c r="GW43" i="57"/>
  <c r="GX43" i="57" l="1"/>
  <c r="GW44" i="57"/>
  <c r="GW42" i="57"/>
  <c r="GY43" i="57" l="1"/>
  <c r="GX42" i="57"/>
  <c r="GX44" i="57"/>
  <c r="GZ43" i="57" l="1"/>
  <c r="GY44" i="57"/>
  <c r="GY42" i="57"/>
  <c r="GZ44" i="57" l="1"/>
  <c r="GZ42" i="57"/>
  <c r="HA43" i="57"/>
  <c r="HA44" i="57" l="1"/>
  <c r="HA42" i="57"/>
  <c r="HB43" i="57"/>
  <c r="HB44" i="57" l="1"/>
  <c r="HB42" i="57"/>
  <c r="HC43" i="57"/>
  <c r="HC44" i="57" l="1"/>
  <c r="HC42" i="57"/>
  <c r="HD43" i="57"/>
  <c r="HE43" i="57" l="1"/>
  <c r="HD44" i="57"/>
  <c r="HD42" i="57"/>
  <c r="HF43" i="57" l="1"/>
  <c r="HE44" i="57"/>
  <c r="HE42" i="57"/>
  <c r="HG43" i="57" l="1"/>
  <c r="HF44" i="57"/>
  <c r="HF42" i="57"/>
  <c r="HG44" i="57" l="1"/>
  <c r="HG42" i="57"/>
  <c r="HH43" i="57"/>
  <c r="HH44" i="57" l="1"/>
  <c r="HH42" i="57"/>
  <c r="HI43" i="57"/>
  <c r="HI44" i="57" l="1"/>
  <c r="HJ43" i="57"/>
  <c r="HI42" i="57"/>
  <c r="HK43" i="57" l="1"/>
  <c r="HJ44" i="57"/>
  <c r="HJ42" i="57"/>
  <c r="HL43" i="57" l="1"/>
  <c r="HK44" i="57"/>
  <c r="HK42" i="57"/>
  <c r="HM43" i="57" l="1"/>
  <c r="HL42" i="57"/>
  <c r="HL44" i="57"/>
  <c r="HN43" i="57" l="1"/>
  <c r="HM42" i="57"/>
  <c r="HM44" i="57"/>
  <c r="HN44" i="57" l="1"/>
  <c r="HN42" i="57"/>
  <c r="HO43" i="57"/>
  <c r="HO42" i="57" l="1"/>
  <c r="HP43" i="57"/>
  <c r="HO44" i="57"/>
  <c r="HP42" i="57" l="1"/>
  <c r="HP44" i="57"/>
  <c r="AQ131" i="57" l="1"/>
  <c r="AQ132" i="57"/>
  <c r="AQ141" i="57"/>
  <c r="AQ139" i="57"/>
  <c r="AQ143" i="57"/>
  <c r="AQ144" i="57"/>
  <c r="AS140" i="57"/>
  <c r="AQ136" i="57"/>
  <c r="AQ145" i="57"/>
  <c r="AQ134" i="57"/>
  <c r="AQ133" i="57"/>
  <c r="AQ137" i="57"/>
  <c r="AQ135" i="57"/>
  <c r="AQ142" i="57"/>
  <c r="O135" i="57"/>
  <c r="AR143" i="57"/>
  <c r="AQ138" i="57"/>
  <c r="AQ140" i="57"/>
  <c r="AR139" i="57"/>
  <c r="AS139" i="57"/>
  <c r="AR134" i="57"/>
  <c r="AR145" i="57"/>
  <c r="AR132" i="57"/>
  <c r="O143" i="57"/>
  <c r="AS136" i="57"/>
  <c r="AR141" i="57"/>
  <c r="AR137" i="57"/>
  <c r="AR133" i="57"/>
  <c r="O140" i="57"/>
  <c r="AS131" i="57"/>
  <c r="O133" i="57"/>
  <c r="O145" i="57"/>
  <c r="AR140" i="57"/>
  <c r="AS137" i="57"/>
  <c r="P141" i="57"/>
  <c r="AS138" i="57"/>
  <c r="AS132" i="57"/>
  <c r="AS143" i="57"/>
  <c r="AS133" i="57"/>
  <c r="AS142" i="57"/>
  <c r="P143" i="57"/>
  <c r="AR136" i="57"/>
  <c r="Q133" i="57"/>
  <c r="O138" i="57"/>
  <c r="O136" i="57"/>
  <c r="O142" i="57"/>
  <c r="O141" i="57"/>
  <c r="AR135" i="57"/>
  <c r="AR131" i="57"/>
  <c r="O139" i="57"/>
  <c r="O144" i="57"/>
  <c r="AS141" i="57"/>
  <c r="O137" i="57"/>
  <c r="AS134" i="57"/>
  <c r="O134" i="57"/>
  <c r="O132" i="57"/>
  <c r="AR144" i="57"/>
  <c r="AS145" i="57"/>
  <c r="AS144" i="57"/>
  <c r="AR138" i="57"/>
  <c r="AR142" i="57"/>
  <c r="AS135" i="57"/>
  <c r="O131" i="57"/>
  <c r="Q137" i="57"/>
  <c r="Q136" i="57"/>
  <c r="P144" i="57"/>
  <c r="Q134" i="57"/>
  <c r="P134" i="57"/>
  <c r="P139" i="57"/>
  <c r="Q145" i="57"/>
  <c r="R132" i="57"/>
  <c r="P135" i="57"/>
  <c r="R142" i="57"/>
  <c r="P140" i="57"/>
  <c r="Q135" i="57"/>
  <c r="Q138" i="57"/>
  <c r="P138" i="57"/>
  <c r="Q141" i="57"/>
  <c r="Q144" i="57"/>
  <c r="P142" i="57"/>
  <c r="P133" i="57"/>
  <c r="Q132" i="57"/>
  <c r="Q143" i="57"/>
  <c r="P137" i="57"/>
  <c r="P145" i="57"/>
  <c r="Q139" i="57"/>
  <c r="Q142" i="57"/>
  <c r="Q131" i="57"/>
  <c r="P131" i="57"/>
  <c r="P136" i="57"/>
  <c r="Q140" i="57"/>
  <c r="P132" i="57"/>
  <c r="S144" i="57"/>
  <c r="R140" i="57"/>
  <c r="R134" i="57"/>
  <c r="R144" i="57"/>
  <c r="R139" i="57"/>
  <c r="R131" i="57"/>
  <c r="R138" i="57"/>
  <c r="R133" i="57"/>
  <c r="R136" i="57"/>
  <c r="T142" i="57"/>
  <c r="R135" i="57"/>
  <c r="R145" i="57"/>
  <c r="R143" i="57"/>
  <c r="R137" i="57"/>
  <c r="S131" i="57"/>
  <c r="T132" i="57"/>
  <c r="T145" i="57"/>
  <c r="S143" i="57"/>
  <c r="S140" i="57"/>
  <c r="S134" i="57"/>
  <c r="S145" i="57"/>
  <c r="T135" i="57"/>
  <c r="S132" i="57"/>
  <c r="S139" i="57"/>
  <c r="S141" i="57"/>
  <c r="T134" i="57"/>
  <c r="T144" i="57"/>
  <c r="S137" i="57"/>
  <c r="S136" i="57"/>
  <c r="S135" i="57"/>
  <c r="T143" i="57"/>
  <c r="R141" i="57"/>
  <c r="S138" i="57"/>
  <c r="S142" i="57"/>
  <c r="T131" i="57"/>
  <c r="T139" i="57"/>
  <c r="T141" i="57"/>
  <c r="T133" i="57"/>
  <c r="S133" i="57"/>
  <c r="T137" i="57"/>
  <c r="U145" i="57"/>
  <c r="T140" i="57"/>
  <c r="U133" i="57"/>
  <c r="U134" i="57"/>
  <c r="T136" i="57"/>
  <c r="U141" i="57"/>
  <c r="U136" i="57"/>
  <c r="U139" i="57"/>
  <c r="U142" i="57"/>
  <c r="U132" i="57"/>
  <c r="U144" i="57"/>
  <c r="T138" i="57"/>
  <c r="U143" i="57"/>
  <c r="U138" i="57"/>
  <c r="U135" i="57"/>
  <c r="V144" i="57"/>
  <c r="V139" i="57"/>
  <c r="U140" i="57"/>
  <c r="U131" i="57"/>
  <c r="V131" i="57"/>
  <c r="V145" i="57"/>
  <c r="V132" i="57"/>
  <c r="U137" i="57"/>
  <c r="V136" i="57"/>
  <c r="V142" i="57"/>
  <c r="V143" i="57"/>
  <c r="V137" i="57"/>
  <c r="W145" i="57"/>
  <c r="W134" i="57"/>
  <c r="W136" i="57"/>
  <c r="V141" i="57"/>
  <c r="W143" i="57"/>
  <c r="W133" i="57"/>
  <c r="W144" i="57"/>
  <c r="W132" i="57"/>
  <c r="W135" i="57"/>
  <c r="V134" i="57"/>
  <c r="V138" i="57"/>
  <c r="V135" i="57"/>
  <c r="V133" i="57"/>
  <c r="W139" i="57"/>
  <c r="W131" i="57"/>
  <c r="V140" i="57"/>
  <c r="W137" i="57"/>
  <c r="X133" i="57"/>
  <c r="X137" i="57"/>
  <c r="W142" i="57"/>
  <c r="X142" i="57"/>
  <c r="W138" i="57"/>
  <c r="X141" i="57"/>
  <c r="X145" i="57"/>
  <c r="W141" i="57"/>
  <c r="X139" i="57"/>
  <c r="X138" i="57"/>
  <c r="X134" i="57"/>
  <c r="W140" i="57"/>
  <c r="X144" i="57"/>
  <c r="X132" i="57"/>
  <c r="X135" i="57"/>
  <c r="X136" i="57"/>
  <c r="X143" i="57"/>
  <c r="Y142" i="57"/>
  <c r="Y135" i="57"/>
  <c r="Y139" i="57"/>
  <c r="Y133" i="57"/>
  <c r="Y132" i="57"/>
  <c r="Y131" i="57"/>
  <c r="Y134" i="57"/>
  <c r="Y145" i="57"/>
  <c r="Y140" i="57"/>
  <c r="Y141" i="57"/>
  <c r="X131" i="57"/>
  <c r="X140" i="57"/>
  <c r="Z134" i="57"/>
  <c r="Z138" i="57"/>
  <c r="Z136" i="57"/>
  <c r="Z131" i="57"/>
  <c r="Y136" i="57"/>
  <c r="Z142" i="57"/>
  <c r="Z137" i="57"/>
  <c r="Z145" i="57"/>
  <c r="Z133" i="57"/>
  <c r="Z144" i="57"/>
  <c r="Z135" i="57"/>
  <c r="Y143" i="57"/>
  <c r="Y138" i="57"/>
  <c r="Z132" i="57"/>
  <c r="AA132" i="57"/>
  <c r="AA136" i="57"/>
  <c r="Z143" i="57"/>
  <c r="AA145" i="57"/>
  <c r="AA138" i="57"/>
  <c r="AA131" i="57"/>
  <c r="Z139" i="57"/>
  <c r="Y137" i="57"/>
  <c r="Y144" i="57"/>
  <c r="Z140" i="57"/>
  <c r="AA139" i="57"/>
  <c r="AA141" i="57"/>
  <c r="Z141" i="57"/>
  <c r="AA133" i="57"/>
  <c r="AB142" i="57"/>
  <c r="AA137" i="57"/>
  <c r="AB139" i="57"/>
  <c r="AA142" i="57"/>
  <c r="AB143" i="57"/>
  <c r="AA134" i="57"/>
  <c r="AB137" i="57"/>
  <c r="AA144" i="57"/>
  <c r="AB140" i="57"/>
  <c r="AA135" i="57"/>
  <c r="AC132" i="57"/>
  <c r="AC139" i="57"/>
  <c r="AC140" i="57"/>
  <c r="AB131" i="57"/>
  <c r="AA143" i="57"/>
  <c r="AC131" i="57"/>
  <c r="AC137" i="57"/>
  <c r="AA140" i="57"/>
  <c r="AC135" i="57"/>
  <c r="AB136" i="57"/>
  <c r="AC136" i="57"/>
  <c r="AB134" i="57"/>
  <c r="AB141" i="57"/>
  <c r="AB135" i="57"/>
  <c r="AD141" i="57"/>
  <c r="AD139" i="57"/>
  <c r="AB138" i="57"/>
  <c r="AC142" i="57"/>
  <c r="AC133" i="57"/>
  <c r="AB133" i="57"/>
  <c r="AB132" i="57"/>
  <c r="AC145" i="57"/>
  <c r="AC144" i="57"/>
  <c r="AC143" i="57"/>
  <c r="AD143" i="57"/>
  <c r="AD144" i="57"/>
  <c r="AB144" i="57"/>
  <c r="AD137" i="57"/>
  <c r="AD132" i="57"/>
  <c r="AC141" i="57"/>
  <c r="AD138" i="57"/>
  <c r="AD135" i="57"/>
  <c r="AB145" i="57"/>
  <c r="AD136" i="57"/>
  <c r="AC134" i="57"/>
  <c r="AC138" i="57"/>
  <c r="AD140" i="57"/>
  <c r="AD134" i="57"/>
  <c r="AE136" i="57"/>
  <c r="AD142" i="57"/>
  <c r="AE142" i="57"/>
  <c r="AD131" i="57"/>
  <c r="AE132" i="57"/>
  <c r="AE138" i="57"/>
  <c r="AD145" i="57"/>
  <c r="AE144" i="57"/>
  <c r="AE139" i="57"/>
  <c r="AE135" i="57"/>
  <c r="AE137" i="57"/>
  <c r="AE131" i="57"/>
  <c r="AD133" i="57"/>
  <c r="AE134" i="57"/>
  <c r="AE141" i="57"/>
  <c r="AE143" i="57"/>
  <c r="AE133" i="57"/>
  <c r="AF134" i="57"/>
  <c r="AF143" i="57"/>
  <c r="AF145" i="57"/>
  <c r="AF144" i="57"/>
  <c r="AF132" i="57"/>
  <c r="AE145" i="57"/>
  <c r="AF135" i="57"/>
  <c r="AE140" i="57"/>
  <c r="AF140" i="57"/>
  <c r="AF136" i="57"/>
  <c r="AF141" i="57"/>
  <c r="AG143" i="57"/>
  <c r="AG137" i="57"/>
  <c r="AG138" i="57"/>
  <c r="AG141" i="57"/>
  <c r="AF139" i="57"/>
  <c r="AG136" i="57"/>
  <c r="AG134" i="57"/>
  <c r="AF131" i="57"/>
  <c r="AG142" i="57"/>
  <c r="AG132" i="57"/>
  <c r="AF133" i="57"/>
  <c r="AG145" i="57"/>
  <c r="AG133" i="57"/>
  <c r="AG140" i="57"/>
  <c r="AG131" i="57"/>
  <c r="AF138" i="57"/>
  <c r="AF142" i="57"/>
  <c r="AG135" i="57"/>
  <c r="AF137" i="57"/>
  <c r="AG139" i="57"/>
  <c r="AG144" i="57"/>
  <c r="AH140" i="57"/>
  <c r="AH137" i="57"/>
  <c r="AH141" i="57"/>
  <c r="AH145" i="57"/>
  <c r="AH136" i="57"/>
  <c r="AH138" i="57"/>
  <c r="AH143" i="57"/>
  <c r="AH133" i="57"/>
  <c r="AH134" i="57"/>
  <c r="AH142" i="57"/>
  <c r="AH132" i="57"/>
  <c r="AH144" i="57"/>
  <c r="AI143" i="57"/>
  <c r="AI139" i="57"/>
  <c r="AH139" i="57"/>
  <c r="AI137" i="57"/>
  <c r="AH131" i="57"/>
  <c r="AI131" i="57"/>
  <c r="AI134" i="57"/>
  <c r="AI138" i="57"/>
  <c r="AI136" i="57"/>
  <c r="AH135" i="57"/>
  <c r="AI132" i="57"/>
  <c r="AI140" i="57"/>
  <c r="AI133" i="57"/>
  <c r="AJ142" i="57"/>
  <c r="AI142" i="57"/>
  <c r="AI135" i="57"/>
  <c r="AJ137" i="57"/>
  <c r="AJ140" i="57"/>
  <c r="AI141" i="57"/>
  <c r="AJ143" i="57"/>
  <c r="AJ136" i="57"/>
  <c r="AI145" i="57"/>
  <c r="AJ141" i="57"/>
  <c r="AJ145" i="57"/>
  <c r="AI144" i="57"/>
  <c r="AK140" i="57"/>
  <c r="AK144" i="57"/>
  <c r="AJ133" i="57"/>
  <c r="AK145" i="57"/>
  <c r="AJ144" i="57"/>
  <c r="AK143" i="57"/>
  <c r="AK137" i="57"/>
  <c r="AJ131" i="57"/>
  <c r="AJ138" i="57"/>
  <c r="AK139" i="57"/>
  <c r="AK135" i="57"/>
  <c r="AJ139" i="57"/>
  <c r="AK136" i="57"/>
  <c r="AK134" i="57"/>
  <c r="AK132" i="57"/>
  <c r="AK142" i="57"/>
  <c r="AJ135" i="57"/>
  <c r="AJ134" i="57"/>
  <c r="AK141" i="57"/>
  <c r="AK131" i="57"/>
  <c r="AL131" i="57"/>
  <c r="AL144" i="57"/>
  <c r="AL134" i="57"/>
  <c r="AK133" i="57"/>
  <c r="AL135" i="57"/>
  <c r="AL140" i="57"/>
  <c r="AL136" i="57"/>
  <c r="AK138" i="57"/>
  <c r="AL145" i="57"/>
  <c r="AL132" i="57"/>
  <c r="AL141" i="57"/>
  <c r="AM144" i="57"/>
  <c r="AJ132" i="57"/>
  <c r="AL142" i="57"/>
  <c r="AL138" i="57"/>
  <c r="AL133" i="57"/>
  <c r="AM134" i="57"/>
  <c r="AM137" i="57"/>
  <c r="AM138" i="57"/>
  <c r="AM135" i="57"/>
  <c r="AM142" i="57"/>
  <c r="AM132" i="57"/>
  <c r="AL139" i="57"/>
  <c r="AM131" i="57"/>
  <c r="AM143" i="57"/>
  <c r="AL143" i="57"/>
  <c r="AN143" i="57"/>
  <c r="AL137" i="57"/>
  <c r="AN141" i="57"/>
  <c r="AM141" i="57"/>
  <c r="AN134" i="57"/>
  <c r="AN132" i="57"/>
  <c r="AN144" i="57"/>
  <c r="AM145" i="57"/>
  <c r="AN145" i="57"/>
  <c r="AM139" i="57"/>
  <c r="AM140" i="57"/>
  <c r="AN133" i="57"/>
  <c r="AN131" i="57"/>
  <c r="AN137" i="57"/>
  <c r="AM133" i="57"/>
  <c r="AM136" i="57"/>
  <c r="AO139" i="57"/>
  <c r="AO132" i="57"/>
  <c r="AN138" i="57"/>
  <c r="AO140" i="57"/>
  <c r="AN136" i="57"/>
  <c r="AN139" i="57"/>
  <c r="AO134" i="57"/>
  <c r="AO144" i="57"/>
  <c r="AN135" i="57"/>
  <c r="AN140" i="57"/>
  <c r="AO135" i="57"/>
  <c r="AO136" i="57"/>
  <c r="AO141" i="57"/>
  <c r="AP135" i="57"/>
  <c r="AP141" i="57"/>
  <c r="AP145" i="57"/>
  <c r="AO138" i="57"/>
  <c r="AN142" i="57"/>
  <c r="AO143" i="57"/>
  <c r="AO131" i="57"/>
  <c r="AP131" i="57"/>
  <c r="AO145" i="57"/>
  <c r="AP139" i="57"/>
  <c r="AP138" i="57"/>
  <c r="AO133" i="57"/>
  <c r="AO137" i="57"/>
  <c r="AP142" i="57"/>
  <c r="AP136" i="57"/>
  <c r="AP143" i="57"/>
  <c r="AP140" i="57"/>
  <c r="AO142" i="57"/>
  <c r="AP144" i="57"/>
  <c r="AP132" i="57"/>
  <c r="AP133" i="57"/>
  <c r="AP137" i="57"/>
  <c r="AP134" i="57"/>
  <c r="AQ116" i="57"/>
  <c r="AQ118" i="57"/>
  <c r="AQ121" i="57"/>
  <c r="O120" i="57"/>
  <c r="AQ127" i="57"/>
  <c r="AQ129" i="57"/>
  <c r="AQ128" i="57"/>
  <c r="AS127" i="57"/>
  <c r="AQ126" i="57"/>
  <c r="AR122" i="57"/>
  <c r="AQ122" i="57"/>
  <c r="AQ125" i="57"/>
  <c r="P120" i="57"/>
  <c r="O117" i="57"/>
  <c r="AS125" i="57"/>
  <c r="AS129" i="57"/>
  <c r="AS121" i="57"/>
  <c r="AR120" i="57"/>
  <c r="O122" i="57"/>
  <c r="P116" i="57"/>
  <c r="O116" i="57"/>
  <c r="AS126" i="57"/>
  <c r="AQ117" i="57"/>
  <c r="O121" i="57"/>
  <c r="AQ120" i="57"/>
  <c r="AR127" i="57"/>
  <c r="AQ130" i="57"/>
  <c r="AR119" i="57"/>
  <c r="AS120" i="57"/>
  <c r="O130" i="57"/>
  <c r="AR116" i="57"/>
  <c r="AS124" i="57"/>
  <c r="O126" i="57"/>
  <c r="AS116" i="57"/>
  <c r="AQ123" i="57"/>
  <c r="AQ119" i="57"/>
  <c r="AR128" i="57"/>
  <c r="AR124" i="57"/>
  <c r="Q121" i="57"/>
  <c r="AQ124" i="57"/>
  <c r="AS117" i="57"/>
  <c r="AR121" i="57"/>
  <c r="Q117" i="57"/>
  <c r="O129" i="57"/>
  <c r="Q129" i="57"/>
  <c r="AR125" i="57"/>
  <c r="O125" i="57"/>
  <c r="O127" i="57"/>
  <c r="Q127" i="57"/>
  <c r="Q116" i="57"/>
  <c r="O124" i="57"/>
  <c r="Q125" i="57"/>
  <c r="P123" i="57"/>
  <c r="AS119" i="57"/>
  <c r="Q119" i="57"/>
  <c r="AS118" i="57"/>
  <c r="AR130" i="57"/>
  <c r="AR123" i="57"/>
  <c r="P127" i="57"/>
  <c r="O118" i="57"/>
  <c r="P121" i="57"/>
  <c r="AR129" i="57"/>
  <c r="O123" i="57"/>
  <c r="Q126" i="57"/>
  <c r="Q128" i="57"/>
  <c r="P130" i="57"/>
  <c r="AS128" i="57"/>
  <c r="Q123" i="57"/>
  <c r="Q120" i="57"/>
  <c r="AS122" i="57"/>
  <c r="AR117" i="57"/>
  <c r="Q124" i="57"/>
  <c r="O119" i="57"/>
  <c r="P125" i="57"/>
  <c r="AR126" i="57"/>
  <c r="P124" i="57"/>
  <c r="P117" i="57"/>
  <c r="P122" i="57"/>
  <c r="AS130" i="57"/>
  <c r="R127" i="57"/>
  <c r="AS123" i="57"/>
  <c r="Q122" i="57"/>
  <c r="R121" i="57"/>
  <c r="S119" i="57"/>
  <c r="R126" i="57"/>
  <c r="P118" i="57"/>
  <c r="AR118" i="57"/>
  <c r="Q118" i="57"/>
  <c r="R130" i="57"/>
  <c r="R119" i="57"/>
  <c r="R122" i="57"/>
  <c r="P126" i="57"/>
  <c r="R116" i="57"/>
  <c r="S121" i="57"/>
  <c r="S128" i="57"/>
  <c r="P119" i="57"/>
  <c r="O128" i="57"/>
  <c r="S127" i="57"/>
  <c r="S117" i="57"/>
  <c r="R117" i="57"/>
  <c r="S120" i="57"/>
  <c r="P128" i="57"/>
  <c r="Q130" i="57"/>
  <c r="S116" i="57"/>
  <c r="R129" i="57"/>
  <c r="S129" i="57"/>
  <c r="R118" i="57"/>
  <c r="S118" i="57"/>
  <c r="P129" i="57"/>
  <c r="R128" i="57"/>
  <c r="R120" i="57"/>
  <c r="R123" i="57"/>
  <c r="T127" i="57"/>
  <c r="T122" i="57"/>
  <c r="R124" i="57"/>
  <c r="S125" i="57"/>
  <c r="T121" i="57"/>
  <c r="T117" i="57"/>
  <c r="S123" i="57"/>
  <c r="S124" i="57"/>
  <c r="S122" i="57"/>
  <c r="R125" i="57"/>
  <c r="T116" i="57"/>
  <c r="S130" i="57"/>
  <c r="T120" i="57"/>
  <c r="T118" i="57"/>
  <c r="T123" i="57"/>
  <c r="T119" i="57"/>
  <c r="U122" i="57"/>
  <c r="U125" i="57"/>
  <c r="T128" i="57"/>
  <c r="U127" i="57"/>
  <c r="S126" i="57"/>
  <c r="U126" i="57"/>
  <c r="U128" i="57"/>
  <c r="U124" i="57"/>
  <c r="T126" i="57"/>
  <c r="T130" i="57"/>
  <c r="U129" i="57"/>
  <c r="T125" i="57"/>
  <c r="T124" i="57"/>
  <c r="T129" i="57"/>
  <c r="U118" i="57"/>
  <c r="V119" i="57"/>
  <c r="U116" i="57"/>
  <c r="U123" i="57"/>
  <c r="U119" i="57"/>
  <c r="V122" i="57"/>
  <c r="U121" i="57"/>
  <c r="U120" i="57"/>
  <c r="U130" i="57"/>
  <c r="V120" i="57"/>
  <c r="V124" i="57"/>
  <c r="V128" i="57"/>
  <c r="V116" i="57"/>
  <c r="V118" i="57"/>
  <c r="W116" i="57"/>
  <c r="V121" i="57"/>
  <c r="V117" i="57"/>
  <c r="V126" i="57"/>
  <c r="U117" i="57"/>
  <c r="X118" i="57"/>
  <c r="W129" i="57"/>
  <c r="W123" i="57"/>
  <c r="V127" i="57"/>
  <c r="V123" i="57"/>
  <c r="W121" i="57"/>
  <c r="W119" i="57"/>
  <c r="W127" i="57"/>
  <c r="W124" i="57"/>
  <c r="V130" i="57"/>
  <c r="V129" i="57"/>
  <c r="X119" i="57"/>
  <c r="W118" i="57"/>
  <c r="W122" i="57"/>
  <c r="X122" i="57"/>
  <c r="X127" i="57"/>
  <c r="W117" i="57"/>
  <c r="X120" i="57"/>
  <c r="W126" i="57"/>
  <c r="V125" i="57"/>
  <c r="W125" i="57"/>
  <c r="X130" i="57"/>
  <c r="Z124" i="57"/>
  <c r="Y121" i="57"/>
  <c r="Z130" i="57"/>
  <c r="W130" i="57"/>
  <c r="X116" i="57"/>
  <c r="W128" i="57"/>
  <c r="X129" i="57"/>
  <c r="X126" i="57"/>
  <c r="X128" i="57"/>
  <c r="Y127" i="57"/>
  <c r="X124" i="57"/>
  <c r="X125" i="57"/>
  <c r="W120" i="57"/>
  <c r="Y123" i="57"/>
  <c r="Z117" i="57"/>
  <c r="Y128" i="57"/>
  <c r="Y126" i="57"/>
  <c r="Z119" i="57"/>
  <c r="Y125" i="57"/>
  <c r="X117" i="57"/>
  <c r="Y119" i="57"/>
  <c r="Y129" i="57"/>
  <c r="Y122" i="57"/>
  <c r="Z126" i="57"/>
  <c r="Y124" i="57"/>
  <c r="X123" i="57"/>
  <c r="Z129" i="57"/>
  <c r="Z125" i="57"/>
  <c r="Y130" i="57"/>
  <c r="Y120" i="57"/>
  <c r="Z127" i="57"/>
  <c r="Y116" i="57"/>
  <c r="X121" i="57"/>
  <c r="Z128" i="57"/>
  <c r="AA120" i="57"/>
  <c r="Y117" i="57"/>
  <c r="Z122" i="57"/>
  <c r="Z116" i="57"/>
  <c r="AA123" i="57"/>
  <c r="AA128" i="57"/>
  <c r="AA129" i="57"/>
  <c r="Y118" i="57"/>
  <c r="AA122" i="57"/>
  <c r="Z121" i="57"/>
  <c r="Z118" i="57"/>
  <c r="Z123" i="57"/>
  <c r="AA116" i="57"/>
  <c r="Z120" i="57"/>
  <c r="AB121" i="57"/>
  <c r="AA118" i="57"/>
  <c r="AB124" i="57"/>
  <c r="AB117" i="57"/>
  <c r="AA121" i="57"/>
  <c r="AA125" i="57"/>
  <c r="AA124" i="57"/>
  <c r="AA126" i="57"/>
  <c r="AB125" i="57"/>
  <c r="AA127" i="57"/>
  <c r="AA130" i="57"/>
  <c r="AB127" i="57"/>
  <c r="AB126" i="57"/>
  <c r="AB122" i="57"/>
  <c r="AB118" i="57"/>
  <c r="AA119" i="57"/>
  <c r="AA117" i="57"/>
  <c r="AB119" i="57"/>
  <c r="AB123" i="57"/>
  <c r="AB130" i="57"/>
  <c r="AB116" i="57"/>
  <c r="AC117" i="57"/>
  <c r="AC124" i="57"/>
  <c r="AC130" i="57"/>
  <c r="AC120" i="57"/>
  <c r="AC128" i="57"/>
  <c r="AB120" i="57"/>
  <c r="AC121" i="57"/>
  <c r="AC125" i="57"/>
  <c r="AB128" i="57"/>
  <c r="AC123" i="57"/>
  <c r="AC119" i="57"/>
  <c r="AF128" i="57"/>
  <c r="AD129" i="57"/>
  <c r="AD127" i="57"/>
  <c r="AD126" i="57"/>
  <c r="AD130" i="57"/>
  <c r="AC126" i="57"/>
  <c r="AC127" i="57"/>
  <c r="AD128" i="57"/>
  <c r="AC116" i="57"/>
  <c r="AC118" i="57"/>
  <c r="AC122" i="57"/>
  <c r="AC129" i="57"/>
  <c r="AE116" i="57"/>
  <c r="AD120" i="57"/>
  <c r="AD125" i="57"/>
  <c r="AE118" i="57"/>
  <c r="AE130" i="57"/>
  <c r="AD117" i="57"/>
  <c r="AE117" i="57"/>
  <c r="AD118" i="57"/>
  <c r="AE120" i="57"/>
  <c r="AE124" i="57"/>
  <c r="AE128" i="57"/>
  <c r="AE126" i="57"/>
  <c r="AD124" i="57"/>
  <c r="AD122" i="57"/>
  <c r="AE125" i="57"/>
  <c r="AD119" i="57"/>
  <c r="AD123" i="57"/>
  <c r="AB129" i="57"/>
  <c r="AE123" i="57"/>
  <c r="AE119" i="57"/>
  <c r="AF121" i="57"/>
  <c r="AF123" i="57"/>
  <c r="AE122" i="57"/>
  <c r="AF122" i="57"/>
  <c r="AD121" i="57"/>
  <c r="AE121" i="57"/>
  <c r="AF118" i="57"/>
  <c r="AE127" i="57"/>
  <c r="AF126" i="57"/>
  <c r="AF116" i="57"/>
  <c r="AF127" i="57"/>
  <c r="AF125" i="57"/>
  <c r="AE129" i="57"/>
  <c r="AD116" i="57"/>
  <c r="AF117" i="57"/>
  <c r="AF124" i="57"/>
  <c r="AG129" i="57"/>
  <c r="AG130" i="57"/>
  <c r="AG125" i="57"/>
  <c r="AG119" i="57"/>
  <c r="AG121" i="57"/>
  <c r="AG122" i="57"/>
  <c r="AG126" i="57"/>
  <c r="AF119" i="57"/>
  <c r="AG117" i="57"/>
  <c r="AF130" i="57"/>
  <c r="AF129" i="57"/>
  <c r="AG120" i="57"/>
  <c r="AH126" i="57"/>
  <c r="AG128" i="57"/>
  <c r="AH121" i="57"/>
  <c r="AG127" i="57"/>
  <c r="AH119" i="57"/>
  <c r="AF120" i="57"/>
  <c r="AH128" i="57"/>
  <c r="AH122" i="57"/>
  <c r="AG116" i="57"/>
  <c r="AG124" i="57"/>
  <c r="AH127" i="57"/>
  <c r="AH118" i="57"/>
  <c r="AH129" i="57"/>
  <c r="AG118" i="57"/>
  <c r="AG123" i="57"/>
  <c r="AI130" i="57"/>
  <c r="AI122" i="57"/>
  <c r="AH116" i="57"/>
  <c r="AI128" i="57"/>
  <c r="AH120" i="57"/>
  <c r="AI123" i="57"/>
  <c r="AI127" i="57"/>
  <c r="AH117" i="57"/>
  <c r="AI116" i="57"/>
  <c r="AI126" i="57"/>
  <c r="AH123" i="57"/>
  <c r="AI129" i="57"/>
  <c r="AI117" i="57"/>
  <c r="AI120" i="57"/>
  <c r="AI119" i="57"/>
  <c r="AH130" i="57"/>
  <c r="AH125" i="57"/>
  <c r="AI118" i="57"/>
  <c r="AH124" i="57"/>
  <c r="AK127" i="57"/>
  <c r="AJ127" i="57"/>
  <c r="AI124" i="57"/>
  <c r="AJ125" i="57"/>
  <c r="AI121" i="57"/>
  <c r="AJ118" i="57"/>
  <c r="AJ117" i="57"/>
  <c r="AJ119" i="57"/>
  <c r="AI125" i="57"/>
  <c r="AJ124" i="57"/>
  <c r="AJ116" i="57"/>
  <c r="AJ128" i="57"/>
  <c r="AJ123" i="57"/>
  <c r="AJ129" i="57"/>
  <c r="AJ130" i="57"/>
  <c r="AL120" i="57"/>
  <c r="AK120" i="57"/>
  <c r="AK118" i="57"/>
  <c r="AK128" i="57"/>
  <c r="AK117" i="57"/>
  <c r="AJ122" i="57"/>
  <c r="AK124" i="57"/>
  <c r="AK129" i="57"/>
  <c r="AK123" i="57"/>
  <c r="AK119" i="57"/>
  <c r="AJ121" i="57"/>
  <c r="AK125" i="57"/>
  <c r="AK130" i="57"/>
  <c r="AJ120" i="57"/>
  <c r="AJ126" i="57"/>
  <c r="AK121" i="57"/>
  <c r="AM121" i="57"/>
  <c r="AL125" i="57"/>
  <c r="AK116" i="57"/>
  <c r="AL116" i="57"/>
  <c r="AL121" i="57"/>
  <c r="AL129" i="57"/>
  <c r="AL126" i="57"/>
  <c r="AL124" i="57"/>
  <c r="AL122" i="57"/>
  <c r="AL118" i="57"/>
  <c r="AK122" i="57"/>
  <c r="AL128" i="57"/>
  <c r="AL117" i="57"/>
  <c r="AK126" i="57"/>
  <c r="AL130" i="57"/>
  <c r="AL123" i="57"/>
  <c r="AL119" i="57"/>
  <c r="AL127" i="57"/>
  <c r="AM126" i="57"/>
  <c r="AM116" i="57"/>
  <c r="AM120" i="57"/>
  <c r="AM122" i="57"/>
  <c r="AM128" i="57"/>
  <c r="AM117" i="57"/>
  <c r="AM129" i="57"/>
  <c r="AM124" i="57"/>
  <c r="AM118" i="57"/>
  <c r="AM123" i="57"/>
  <c r="AM125" i="57"/>
  <c r="AN129" i="57"/>
  <c r="AM119" i="57"/>
  <c r="AN128" i="57"/>
  <c r="AM127" i="57"/>
  <c r="AO123" i="57"/>
  <c r="AN127" i="57"/>
  <c r="AN123" i="57"/>
  <c r="AN124" i="57"/>
  <c r="AM130" i="57"/>
  <c r="AN122" i="57"/>
  <c r="AP119" i="57"/>
  <c r="AN120" i="57"/>
  <c r="AN116" i="57"/>
  <c r="AO117" i="57"/>
  <c r="AO125" i="57"/>
  <c r="AN121" i="57"/>
  <c r="AO127" i="57"/>
  <c r="AN126" i="57"/>
  <c r="AP121" i="57"/>
  <c r="AO116" i="57"/>
  <c r="AN125" i="57"/>
  <c r="AO120" i="57"/>
  <c r="AN119" i="57"/>
  <c r="AO129" i="57"/>
  <c r="AO130" i="57"/>
  <c r="AN117" i="57"/>
  <c r="AN118" i="57"/>
  <c r="AN130" i="57"/>
  <c r="AO121" i="57"/>
  <c r="AO122" i="57"/>
  <c r="AP120" i="57"/>
  <c r="AO119" i="57"/>
  <c r="AP127" i="57"/>
  <c r="AP116" i="57"/>
  <c r="AO128" i="57"/>
  <c r="AO124" i="57"/>
  <c r="AP123" i="57"/>
  <c r="AO126" i="57"/>
  <c r="AP126" i="57"/>
  <c r="AP125" i="57"/>
  <c r="AP128" i="57"/>
  <c r="AP124" i="57"/>
  <c r="AP117" i="57"/>
  <c r="AO118" i="57"/>
  <c r="AP129" i="57"/>
  <c r="AP122" i="57"/>
  <c r="AP130" i="57"/>
  <c r="AP118" i="57"/>
  <c r="CP189" i="57" l="1"/>
  <c r="AP189" i="57"/>
  <c r="AP199" i="57"/>
  <c r="CP199" i="57"/>
  <c r="AP188" i="57"/>
  <c r="CP188" i="57"/>
  <c r="CP198" i="57"/>
  <c r="AP198" i="57"/>
  <c r="CN192" i="57"/>
  <c r="AN192" i="57"/>
  <c r="CN195" i="57"/>
  <c r="AN195" i="57"/>
  <c r="CN188" i="57"/>
  <c r="AN188" i="57"/>
  <c r="AN201" i="57"/>
  <c r="CN201" i="57"/>
  <c r="CN200" i="57"/>
  <c r="AN200" i="57"/>
  <c r="CM199" i="57"/>
  <c r="AM199" i="57"/>
  <c r="CL195" i="57"/>
  <c r="AL195" i="57"/>
  <c r="AL202" i="57"/>
  <c r="CL202" i="57"/>
  <c r="CL191" i="57"/>
  <c r="AL191" i="57"/>
  <c r="CJ192" i="57"/>
  <c r="AJ192" i="57"/>
  <c r="CK192" i="57"/>
  <c r="AK192" i="57"/>
  <c r="CJ201" i="57"/>
  <c r="AJ201" i="57"/>
  <c r="AJ202" i="57"/>
  <c r="CJ202" i="57"/>
  <c r="CJ197" i="57"/>
  <c r="AJ197" i="57"/>
  <c r="CI197" i="57"/>
  <c r="AI197" i="57"/>
  <c r="CI188" i="57"/>
  <c r="AI188" i="57"/>
  <c r="AH201" i="57"/>
  <c r="CH201" i="57"/>
  <c r="AH195" i="57"/>
  <c r="CH195" i="57"/>
  <c r="AG201" i="57"/>
  <c r="CG201" i="57"/>
  <c r="CG188" i="57"/>
  <c r="AG188" i="57"/>
  <c r="CG199" i="57"/>
  <c r="AG199" i="57"/>
  <c r="AG195" i="57"/>
  <c r="CG195" i="57"/>
  <c r="AE197" i="57"/>
  <c r="CE197" i="57"/>
  <c r="AF200" i="57"/>
  <c r="CF200" i="57"/>
  <c r="CD190" i="57"/>
  <c r="AD190" i="57"/>
  <c r="AD202" i="57"/>
  <c r="CD202" i="57"/>
  <c r="AE193" i="57"/>
  <c r="CE193" i="57"/>
  <c r="CB202" i="57"/>
  <c r="AB202" i="57"/>
  <c r="AB201" i="57"/>
  <c r="CB201" i="57"/>
  <c r="CB189" i="57"/>
  <c r="AB189" i="57"/>
  <c r="CD198" i="57"/>
  <c r="AD198" i="57"/>
  <c r="AC192" i="57"/>
  <c r="CC192" i="57"/>
  <c r="CC197" i="57"/>
  <c r="AC197" i="57"/>
  <c r="AB194" i="57"/>
  <c r="CB194" i="57"/>
  <c r="CB199" i="57"/>
  <c r="AB199" i="57"/>
  <c r="BY201" i="57"/>
  <c r="Y201" i="57"/>
  <c r="Z200" i="57"/>
  <c r="BZ200" i="57"/>
  <c r="BZ192" i="57"/>
  <c r="Z192" i="57"/>
  <c r="Y193" i="57"/>
  <c r="BY193" i="57"/>
  <c r="X188" i="57"/>
  <c r="BX188" i="57"/>
  <c r="BY189" i="57"/>
  <c r="Y189" i="57"/>
  <c r="BX193" i="57"/>
  <c r="X193" i="57"/>
  <c r="X195" i="57"/>
  <c r="BX195" i="57"/>
  <c r="X199" i="57"/>
  <c r="BX199" i="57"/>
  <c r="BW188" i="57"/>
  <c r="W188" i="57"/>
  <c r="W192" i="57"/>
  <c r="BW192" i="57"/>
  <c r="BW193" i="57"/>
  <c r="W193" i="57"/>
  <c r="BV193" i="57"/>
  <c r="V193" i="57"/>
  <c r="BU197" i="57"/>
  <c r="U197" i="57"/>
  <c r="BT195" i="57"/>
  <c r="T195" i="57"/>
  <c r="U198" i="57"/>
  <c r="BU198" i="57"/>
  <c r="BT194" i="57"/>
  <c r="T194" i="57"/>
  <c r="BS199" i="57"/>
  <c r="S199" i="57"/>
  <c r="BS194" i="57"/>
  <c r="S194" i="57"/>
  <c r="BT192" i="57"/>
  <c r="T192" i="57"/>
  <c r="T189" i="57"/>
  <c r="BT189" i="57"/>
  <c r="T199" i="57"/>
  <c r="BT199" i="57"/>
  <c r="R201" i="57"/>
  <c r="BR201" i="57"/>
  <c r="BP193" i="57"/>
  <c r="P193" i="57"/>
  <c r="P194" i="57"/>
  <c r="BP194" i="57"/>
  <c r="BQ198" i="57"/>
  <c r="Q198" i="57"/>
  <c r="P192" i="57"/>
  <c r="BP192" i="57"/>
  <c r="P201" i="57"/>
  <c r="BP201" i="57"/>
  <c r="AR195" i="57"/>
  <c r="CR195" i="57"/>
  <c r="AS191" i="57"/>
  <c r="CS191" i="57"/>
  <c r="CR192" i="57"/>
  <c r="AR192" i="57"/>
  <c r="AR193" i="57"/>
  <c r="CR193" i="57"/>
  <c r="AS195" i="57"/>
  <c r="CS195" i="57"/>
  <c r="CS188" i="57"/>
  <c r="AS188" i="57"/>
  <c r="BO200" i="57"/>
  <c r="O200" i="57"/>
  <c r="AQ197" i="57"/>
  <c r="CQ197" i="57"/>
  <c r="CQ194" i="57"/>
  <c r="AQ194" i="57"/>
  <c r="CQ201" i="57"/>
  <c r="AQ201" i="57"/>
  <c r="AP201" i="57"/>
  <c r="CP201" i="57"/>
  <c r="CO194" i="57"/>
  <c r="AO194" i="57"/>
  <c r="CO188" i="57"/>
  <c r="AO188" i="57"/>
  <c r="AP192" i="57"/>
  <c r="CP192" i="57"/>
  <c r="CO201" i="57"/>
  <c r="AO201" i="57"/>
  <c r="CO189" i="57"/>
  <c r="AO189" i="57"/>
  <c r="AN190" i="57"/>
  <c r="CN190" i="57"/>
  <c r="CN189" i="57"/>
  <c r="AN189" i="57"/>
  <c r="AL200" i="57"/>
  <c r="CL200" i="57"/>
  <c r="CM192" i="57"/>
  <c r="AM192" i="57"/>
  <c r="AL199" i="57"/>
  <c r="CL199" i="57"/>
  <c r="CK195" i="57"/>
  <c r="AK195" i="57"/>
  <c r="CL201" i="57"/>
  <c r="AL201" i="57"/>
  <c r="CK199" i="57"/>
  <c r="AK199" i="57"/>
  <c r="CK196" i="57"/>
  <c r="AK196" i="57"/>
  <c r="CK202" i="57"/>
  <c r="AK202" i="57"/>
  <c r="AJ198" i="57"/>
  <c r="CJ198" i="57"/>
  <c r="CJ194" i="57"/>
  <c r="AJ194" i="57"/>
  <c r="CI189" i="57"/>
  <c r="AI189" i="57"/>
  <c r="CH188" i="57"/>
  <c r="AH188" i="57"/>
  <c r="CH189" i="57"/>
  <c r="AH189" i="57"/>
  <c r="CH193" i="57"/>
  <c r="AH193" i="57"/>
  <c r="CG196" i="57"/>
  <c r="AG196" i="57"/>
  <c r="CG197" i="57"/>
  <c r="AG197" i="57"/>
  <c r="CF188" i="57"/>
  <c r="AF188" i="57"/>
  <c r="AG194" i="57"/>
  <c r="CG194" i="57"/>
  <c r="CF192" i="57"/>
  <c r="AF192" i="57"/>
  <c r="CF191" i="57"/>
  <c r="AF191" i="57"/>
  <c r="AE188" i="57"/>
  <c r="CE188" i="57"/>
  <c r="CE195" i="57"/>
  <c r="AE195" i="57"/>
  <c r="AD191" i="57"/>
  <c r="CD191" i="57"/>
  <c r="CD192" i="57"/>
  <c r="AD192" i="57"/>
  <c r="AD201" i="57"/>
  <c r="CD201" i="57"/>
  <c r="AB190" i="57"/>
  <c r="CB190" i="57"/>
  <c r="CB192" i="57"/>
  <c r="AB192" i="57"/>
  <c r="CA197" i="57"/>
  <c r="AA197" i="57"/>
  <c r="AC196" i="57"/>
  <c r="CC196" i="57"/>
  <c r="CA191" i="57"/>
  <c r="AA191" i="57"/>
  <c r="CA190" i="57"/>
  <c r="AA190" i="57"/>
  <c r="BY194" i="57"/>
  <c r="Y194" i="57"/>
  <c r="CA193" i="57"/>
  <c r="AA193" i="57"/>
  <c r="BZ201" i="57"/>
  <c r="Z201" i="57"/>
  <c r="BZ188" i="57"/>
  <c r="Z188" i="57"/>
  <c r="BY198" i="57"/>
  <c r="Y198" i="57"/>
  <c r="BY190" i="57"/>
  <c r="Y190" i="57"/>
  <c r="X192" i="57"/>
  <c r="BX192" i="57"/>
  <c r="X196" i="57"/>
  <c r="BX196" i="57"/>
  <c r="W199" i="57"/>
  <c r="BW199" i="57"/>
  <c r="W196" i="57"/>
  <c r="BW196" i="57"/>
  <c r="BW189" i="57"/>
  <c r="W189" i="57"/>
  <c r="W191" i="57"/>
  <c r="BW191" i="57"/>
  <c r="U194" i="57"/>
  <c r="BU194" i="57"/>
  <c r="BV196" i="57"/>
  <c r="V196" i="57"/>
  <c r="U201" i="57"/>
  <c r="BU201" i="57"/>
  <c r="T193" i="57"/>
  <c r="BT193" i="57"/>
  <c r="BS190" i="57"/>
  <c r="S190" i="57"/>
  <c r="BS195" i="57"/>
  <c r="S195" i="57"/>
  <c r="BT201" i="57"/>
  <c r="T201" i="57"/>
  <c r="BS202" i="57"/>
  <c r="S202" i="57"/>
  <c r="S188" i="57"/>
  <c r="BS188" i="57"/>
  <c r="BR193" i="57"/>
  <c r="R193" i="57"/>
  <c r="BR191" i="57"/>
  <c r="R191" i="57"/>
  <c r="BP188" i="57"/>
  <c r="P188" i="57"/>
  <c r="BQ200" i="57"/>
  <c r="Q200" i="57"/>
  <c r="P195" i="57"/>
  <c r="BP195" i="57"/>
  <c r="BR189" i="57"/>
  <c r="R189" i="57"/>
  <c r="BQ193" i="57"/>
  <c r="Q193" i="57"/>
  <c r="AS201" i="57"/>
  <c r="CS201" i="57"/>
  <c r="O194" i="57"/>
  <c r="BO194" i="57"/>
  <c r="O198" i="57"/>
  <c r="BO198" i="57"/>
  <c r="BP200" i="57"/>
  <c r="P200" i="57"/>
  <c r="BP198" i="57"/>
  <c r="P198" i="57"/>
  <c r="BO197" i="57"/>
  <c r="O197" i="57"/>
  <c r="AR189" i="57"/>
  <c r="CR189" i="57"/>
  <c r="CQ195" i="57"/>
  <c r="AQ195" i="57"/>
  <c r="CQ190" i="57"/>
  <c r="AQ190" i="57"/>
  <c r="AQ200" i="57"/>
  <c r="CQ200" i="57"/>
  <c r="AO199" i="57"/>
  <c r="CO199" i="57"/>
  <c r="AO190" i="57"/>
  <c r="CO190" i="57"/>
  <c r="CO200" i="57"/>
  <c r="AO200" i="57"/>
  <c r="CO198" i="57"/>
  <c r="AO198" i="57"/>
  <c r="CO191" i="57"/>
  <c r="AO191" i="57"/>
  <c r="AO196" i="57"/>
  <c r="CO196" i="57"/>
  <c r="CM197" i="57"/>
  <c r="AM197" i="57"/>
  <c r="CN191" i="57"/>
  <c r="AN191" i="57"/>
  <c r="CM200" i="57"/>
  <c r="AM200" i="57"/>
  <c r="AM195" i="57"/>
  <c r="CM195" i="57"/>
  <c r="CJ189" i="57"/>
  <c r="AJ189" i="57"/>
  <c r="CL193" i="57"/>
  <c r="AL193" i="57"/>
  <c r="CL188" i="57"/>
  <c r="AL188" i="57"/>
  <c r="CK189" i="57"/>
  <c r="AK189" i="57"/>
  <c r="AJ195" i="57"/>
  <c r="CJ195" i="57"/>
  <c r="CJ190" i="57"/>
  <c r="AJ190" i="57"/>
  <c r="AI202" i="57"/>
  <c r="CI202" i="57"/>
  <c r="AI192" i="57"/>
  <c r="CI192" i="57"/>
  <c r="AH192" i="57"/>
  <c r="CH192" i="57"/>
  <c r="CI194" i="57"/>
  <c r="AI194" i="57"/>
  <c r="CH199" i="57"/>
  <c r="AH199" i="57"/>
  <c r="CH202" i="57"/>
  <c r="AH202" i="57"/>
  <c r="CF194" i="57"/>
  <c r="AF194" i="57"/>
  <c r="CG190" i="57"/>
  <c r="AG190" i="57"/>
  <c r="CG191" i="57"/>
  <c r="AG191" i="57"/>
  <c r="CG200" i="57"/>
  <c r="AG200" i="57"/>
  <c r="CE202" i="57"/>
  <c r="AE202" i="57"/>
  <c r="CE190" i="57"/>
  <c r="AE190" i="57"/>
  <c r="CE194" i="57"/>
  <c r="AE194" i="57"/>
  <c r="CE189" i="57"/>
  <c r="AE189" i="57"/>
  <c r="CD197" i="57"/>
  <c r="AD197" i="57"/>
  <c r="CD195" i="57"/>
  <c r="AD195" i="57"/>
  <c r="CD200" i="57"/>
  <c r="AD200" i="57"/>
  <c r="AC190" i="57"/>
  <c r="CC190" i="57"/>
  <c r="AB198" i="57"/>
  <c r="CB198" i="57"/>
  <c r="CC194" i="57"/>
  <c r="AC194" i="57"/>
  <c r="CC189" i="57"/>
  <c r="AC189" i="57"/>
  <c r="CB200" i="57"/>
  <c r="AB200" i="57"/>
  <c r="BZ198" i="57"/>
  <c r="Z198" i="57"/>
  <c r="Z196" i="57"/>
  <c r="BZ196" i="57"/>
  <c r="AA189" i="57"/>
  <c r="CA189" i="57"/>
  <c r="BZ190" i="57"/>
  <c r="Z190" i="57"/>
  <c r="Z193" i="57"/>
  <c r="BZ193" i="57"/>
  <c r="Y197" i="57"/>
  <c r="BY197" i="57"/>
  <c r="BY196" i="57"/>
  <c r="Y196" i="57"/>
  <c r="BX189" i="57"/>
  <c r="X189" i="57"/>
  <c r="BW198" i="57"/>
  <c r="W198" i="57"/>
  <c r="BX194" i="57"/>
  <c r="X194" i="57"/>
  <c r="V190" i="57"/>
  <c r="BV190" i="57"/>
  <c r="BW201" i="57"/>
  <c r="W201" i="57"/>
  <c r="W202" i="57"/>
  <c r="BW202" i="57"/>
  <c r="BV189" i="57"/>
  <c r="V189" i="57"/>
  <c r="V201" i="57"/>
  <c r="BV201" i="57"/>
  <c r="U189" i="57"/>
  <c r="BU189" i="57"/>
  <c r="U191" i="57"/>
  <c r="BU191" i="57"/>
  <c r="BT190" i="57"/>
  <c r="T190" i="57"/>
  <c r="BR198" i="57"/>
  <c r="R198" i="57"/>
  <c r="BT191" i="57"/>
  <c r="T191" i="57"/>
  <c r="BS191" i="57"/>
  <c r="S191" i="57"/>
  <c r="BR194" i="57"/>
  <c r="R194" i="57"/>
  <c r="BR190" i="57"/>
  <c r="R190" i="57"/>
  <c r="BR197" i="57"/>
  <c r="R197" i="57"/>
  <c r="BQ188" i="57"/>
  <c r="Q188" i="57"/>
  <c r="BQ189" i="57"/>
  <c r="Q189" i="57"/>
  <c r="BQ195" i="57"/>
  <c r="Q195" i="57"/>
  <c r="Q202" i="57"/>
  <c r="BQ202" i="57"/>
  <c r="BQ194" i="57"/>
  <c r="Q194" i="57"/>
  <c r="CS202" i="57"/>
  <c r="AS202" i="57"/>
  <c r="AS198" i="57"/>
  <c r="CS198" i="57"/>
  <c r="BO199" i="57"/>
  <c r="O199" i="57"/>
  <c r="CS199" i="57"/>
  <c r="AS199" i="57"/>
  <c r="AS194" i="57"/>
  <c r="CS194" i="57"/>
  <c r="CR190" i="57"/>
  <c r="AR190" i="57"/>
  <c r="CR202" i="57"/>
  <c r="AR202" i="57"/>
  <c r="AR200" i="57"/>
  <c r="CR200" i="57"/>
  <c r="CQ191" i="57"/>
  <c r="AQ191" i="57"/>
  <c r="CQ196" i="57"/>
  <c r="AQ196" i="57"/>
  <c r="AP191" i="57"/>
  <c r="CP191" i="57"/>
  <c r="AP197" i="57"/>
  <c r="CP197" i="57"/>
  <c r="AP195" i="57"/>
  <c r="CP195" i="57"/>
  <c r="CN199" i="57"/>
  <c r="AN199" i="57"/>
  <c r="CO193" i="57"/>
  <c r="AO193" i="57"/>
  <c r="CN196" i="57"/>
  <c r="AN196" i="57"/>
  <c r="CM193" i="57"/>
  <c r="AM193" i="57"/>
  <c r="CM196" i="57"/>
  <c r="AM196" i="57"/>
  <c r="AM198" i="57"/>
  <c r="CM198" i="57"/>
  <c r="CM188" i="57"/>
  <c r="AM188" i="57"/>
  <c r="AM194" i="57"/>
  <c r="CM194" i="57"/>
  <c r="AM201" i="57"/>
  <c r="CM201" i="57"/>
  <c r="CL197" i="57"/>
  <c r="AL197" i="57"/>
  <c r="AK188" i="57"/>
  <c r="CK188" i="57"/>
  <c r="CK191" i="57"/>
  <c r="AK191" i="57"/>
  <c r="AJ188" i="57"/>
  <c r="CJ188" i="57"/>
  <c r="CK201" i="57"/>
  <c r="AK201" i="57"/>
  <c r="CJ193" i="57"/>
  <c r="AJ193" i="57"/>
  <c r="AI199" i="57"/>
  <c r="CI199" i="57"/>
  <c r="CI193" i="57"/>
  <c r="AI193" i="57"/>
  <c r="AH196" i="57"/>
  <c r="CH196" i="57"/>
  <c r="CH191" i="57"/>
  <c r="AH191" i="57"/>
  <c r="AH198" i="57"/>
  <c r="CH198" i="57"/>
  <c r="CG192" i="57"/>
  <c r="AG192" i="57"/>
  <c r="CG202" i="57"/>
  <c r="AG202" i="57"/>
  <c r="CG193" i="57"/>
  <c r="AG193" i="57"/>
  <c r="CF198" i="57"/>
  <c r="AF198" i="57"/>
  <c r="AF189" i="57"/>
  <c r="CF189" i="57"/>
  <c r="AE200" i="57"/>
  <c r="CE200" i="57"/>
  <c r="AE192" i="57"/>
  <c r="CE192" i="57"/>
  <c r="AD188" i="57"/>
  <c r="CD188" i="57"/>
  <c r="CC195" i="57"/>
  <c r="AC195" i="57"/>
  <c r="CC198" i="57"/>
  <c r="AC198" i="57"/>
  <c r="CC200" i="57"/>
  <c r="AC200" i="57"/>
  <c r="AC199" i="57"/>
  <c r="CC199" i="57"/>
  <c r="AB191" i="57"/>
  <c r="CB191" i="57"/>
  <c r="CC188" i="57"/>
  <c r="AC188" i="57"/>
  <c r="CA192" i="57"/>
  <c r="AA192" i="57"/>
  <c r="CA199" i="57"/>
  <c r="AA199" i="57"/>
  <c r="AA198" i="57"/>
  <c r="CA198" i="57"/>
  <c r="CA188" i="57"/>
  <c r="AA188" i="57"/>
  <c r="Z189" i="57"/>
  <c r="BZ189" i="57"/>
  <c r="Z202" i="57"/>
  <c r="BZ202" i="57"/>
  <c r="Z195" i="57"/>
  <c r="BZ195" i="57"/>
  <c r="BY202" i="57"/>
  <c r="Y202" i="57"/>
  <c r="BY192" i="57"/>
  <c r="Y192" i="57"/>
  <c r="BX201" i="57"/>
  <c r="X201" i="57"/>
  <c r="X202" i="57"/>
  <c r="BX202" i="57"/>
  <c r="BX190" i="57"/>
  <c r="X190" i="57"/>
  <c r="BV192" i="57"/>
  <c r="V192" i="57"/>
  <c r="W190" i="57"/>
  <c r="BW190" i="57"/>
  <c r="V194" i="57"/>
  <c r="BV194" i="57"/>
  <c r="BV202" i="57"/>
  <c r="V202" i="57"/>
  <c r="BU192" i="57"/>
  <c r="U192" i="57"/>
  <c r="BU199" i="57"/>
  <c r="U199" i="57"/>
  <c r="BU190" i="57"/>
  <c r="U190" i="57"/>
  <c r="BT198" i="57"/>
  <c r="T198" i="57"/>
  <c r="T200" i="57"/>
  <c r="BT200" i="57"/>
  <c r="BS198" i="57"/>
  <c r="S198" i="57"/>
  <c r="S197" i="57"/>
  <c r="BS197" i="57"/>
  <c r="BR200" i="57"/>
  <c r="R200" i="57"/>
  <c r="R195" i="57"/>
  <c r="BR195" i="57"/>
  <c r="BS201" i="57"/>
  <c r="S201" i="57"/>
  <c r="Q199" i="57"/>
  <c r="BQ199" i="57"/>
  <c r="P190" i="57"/>
  <c r="BP190" i="57"/>
  <c r="Q192" i="57"/>
  <c r="BQ192" i="57"/>
  <c r="P196" i="57"/>
  <c r="BP196" i="57"/>
  <c r="BO188" i="57"/>
  <c r="O188" i="57"/>
  <c r="CR201" i="57"/>
  <c r="AR201" i="57"/>
  <c r="O201" i="57"/>
  <c r="BO201" i="57"/>
  <c r="BO193" i="57"/>
  <c r="O193" i="57"/>
  <c r="CS190" i="57"/>
  <c r="AS190" i="57"/>
  <c r="AR197" i="57"/>
  <c r="CR197" i="57"/>
  <c r="CR194" i="57"/>
  <c r="AR194" i="57"/>
  <c r="AR191" i="57"/>
  <c r="CR191" i="57"/>
  <c r="BO192" i="57"/>
  <c r="O192" i="57"/>
  <c r="CQ202" i="57"/>
  <c r="AQ202" i="57"/>
  <c r="CQ198" i="57"/>
  <c r="AQ198" i="57"/>
  <c r="CP194" i="57"/>
  <c r="AP194" i="57"/>
  <c r="CP200" i="57"/>
  <c r="AP200" i="57"/>
  <c r="AP196" i="57"/>
  <c r="CP196" i="57"/>
  <c r="CO195" i="57"/>
  <c r="AO195" i="57"/>
  <c r="AO192" i="57"/>
  <c r="CO192" i="57"/>
  <c r="CN193" i="57"/>
  <c r="AN193" i="57"/>
  <c r="CM190" i="57"/>
  <c r="AM190" i="57"/>
  <c r="CN202" i="57"/>
  <c r="AN202" i="57"/>
  <c r="AN198" i="57"/>
  <c r="CN198" i="57"/>
  <c r="CL196" i="57"/>
  <c r="AL196" i="57"/>
  <c r="AM191" i="57"/>
  <c r="CM191" i="57"/>
  <c r="CL198" i="57"/>
  <c r="AL198" i="57"/>
  <c r="CL192" i="57"/>
  <c r="AL192" i="57"/>
  <c r="CK198" i="57"/>
  <c r="AK198" i="57"/>
  <c r="AK193" i="57"/>
  <c r="CK193" i="57"/>
  <c r="CK194" i="57"/>
  <c r="AK194" i="57"/>
  <c r="AK197" i="57"/>
  <c r="CK197" i="57"/>
  <c r="CJ200" i="57"/>
  <c r="AJ200" i="57"/>
  <c r="AJ199" i="57"/>
  <c r="CJ199" i="57"/>
  <c r="CI195" i="57"/>
  <c r="AI195" i="57"/>
  <c r="AI196" i="57"/>
  <c r="CI196" i="57"/>
  <c r="AH190" i="57"/>
  <c r="CH190" i="57"/>
  <c r="AH194" i="57"/>
  <c r="CH194" i="57"/>
  <c r="AF199" i="57"/>
  <c r="CF199" i="57"/>
  <c r="CF190" i="57"/>
  <c r="AF190" i="57"/>
  <c r="AF196" i="57"/>
  <c r="CF196" i="57"/>
  <c r="CF193" i="57"/>
  <c r="AF193" i="57"/>
  <c r="CF201" i="57"/>
  <c r="AF201" i="57"/>
  <c r="CE198" i="57"/>
  <c r="AE198" i="57"/>
  <c r="CE196" i="57"/>
  <c r="AE196" i="57"/>
  <c r="CE199" i="57"/>
  <c r="AE199" i="57"/>
  <c r="AC191" i="57"/>
  <c r="CC191" i="57"/>
  <c r="CD189" i="57"/>
  <c r="AD189" i="57"/>
  <c r="CC201" i="57"/>
  <c r="AC201" i="57"/>
  <c r="AB195" i="57"/>
  <c r="CB195" i="57"/>
  <c r="CC193" i="57"/>
  <c r="AC193" i="57"/>
  <c r="CA200" i="57"/>
  <c r="AA200" i="57"/>
  <c r="CB197" i="57"/>
  <c r="AB197" i="57"/>
  <c r="CB196" i="57"/>
  <c r="AB196" i="57"/>
  <c r="CA196" i="57"/>
  <c r="AA196" i="57"/>
  <c r="AA195" i="57"/>
  <c r="CA195" i="57"/>
  <c r="BY195" i="57"/>
  <c r="Y195" i="57"/>
  <c r="BZ194" i="57"/>
  <c r="Z194" i="57"/>
  <c r="BZ191" i="57"/>
  <c r="Z191" i="57"/>
  <c r="BY191" i="57"/>
  <c r="Y191" i="57"/>
  <c r="BY199" i="57"/>
  <c r="Y199" i="57"/>
  <c r="BW197" i="57"/>
  <c r="W197" i="57"/>
  <c r="X198" i="57"/>
  <c r="BX198" i="57"/>
  <c r="BW194" i="57"/>
  <c r="W194" i="57"/>
  <c r="BV195" i="57"/>
  <c r="V195" i="57"/>
  <c r="BW200" i="57"/>
  <c r="W200" i="57"/>
  <c r="V200" i="57"/>
  <c r="BV200" i="57"/>
  <c r="BV188" i="57"/>
  <c r="V188" i="57"/>
  <c r="U195" i="57"/>
  <c r="BU195" i="57"/>
  <c r="BU196" i="57"/>
  <c r="U196" i="57"/>
  <c r="BT197" i="57"/>
  <c r="T197" i="57"/>
  <c r="BT196" i="57"/>
  <c r="T196" i="57"/>
  <c r="BS192" i="57"/>
  <c r="S192" i="57"/>
  <c r="BS196" i="57"/>
  <c r="S196" i="57"/>
  <c r="S200" i="57"/>
  <c r="BS200" i="57"/>
  <c r="R202" i="57"/>
  <c r="BR202" i="57"/>
  <c r="R188" i="57"/>
  <c r="BR188" i="57"/>
  <c r="BP189" i="57"/>
  <c r="P189" i="57"/>
  <c r="Q196" i="57"/>
  <c r="BQ196" i="57"/>
  <c r="BP199" i="57"/>
  <c r="P199" i="57"/>
  <c r="P197" i="57"/>
  <c r="BP197" i="57"/>
  <c r="BP191" i="57"/>
  <c r="P191" i="57"/>
  <c r="CS192" i="57"/>
  <c r="AS192" i="57"/>
  <c r="O189" i="57"/>
  <c r="BO189" i="57"/>
  <c r="BO196" i="57"/>
  <c r="O196" i="57"/>
  <c r="O195" i="57"/>
  <c r="BO195" i="57"/>
  <c r="CS200" i="57"/>
  <c r="AS200" i="57"/>
  <c r="BO202" i="57"/>
  <c r="O202" i="57"/>
  <c r="CR198" i="57"/>
  <c r="AR198" i="57"/>
  <c r="CS196" i="57"/>
  <c r="AS196" i="57"/>
  <c r="CQ199" i="57"/>
  <c r="AQ199" i="57"/>
  <c r="AQ193" i="57"/>
  <c r="CQ193" i="57"/>
  <c r="CQ189" i="57"/>
  <c r="AQ189" i="57"/>
  <c r="CP190" i="57"/>
  <c r="AP190" i="57"/>
  <c r="CP193" i="57"/>
  <c r="AP193" i="57"/>
  <c r="AO202" i="57"/>
  <c r="CO202" i="57"/>
  <c r="AP202" i="57"/>
  <c r="CP202" i="57"/>
  <c r="AN197" i="57"/>
  <c r="CN197" i="57"/>
  <c r="CO197" i="57"/>
  <c r="AO197" i="57"/>
  <c r="AN194" i="57"/>
  <c r="CN194" i="57"/>
  <c r="CM202" i="57"/>
  <c r="AM202" i="57"/>
  <c r="CL194" i="57"/>
  <c r="AL194" i="57"/>
  <c r="AM189" i="57"/>
  <c r="CM189" i="57"/>
  <c r="CL190" i="57"/>
  <c r="AL190" i="57"/>
  <c r="AL189" i="57"/>
  <c r="CL189" i="57"/>
  <c r="CK190" i="57"/>
  <c r="AK190" i="57"/>
  <c r="AJ191" i="57"/>
  <c r="CJ191" i="57"/>
  <c r="AJ196" i="57"/>
  <c r="CJ196" i="57"/>
  <c r="AK200" i="57"/>
  <c r="CK200" i="57"/>
  <c r="CI201" i="57"/>
  <c r="AI201" i="57"/>
  <c r="CI198" i="57"/>
  <c r="AI198" i="57"/>
  <c r="AI190" i="57"/>
  <c r="CI190" i="57"/>
  <c r="AI191" i="57"/>
  <c r="CI191" i="57"/>
  <c r="CI200" i="57"/>
  <c r="AI200" i="57"/>
  <c r="AH200" i="57"/>
  <c r="CH200" i="57"/>
  <c r="AH197" i="57"/>
  <c r="CH197" i="57"/>
  <c r="CF195" i="57"/>
  <c r="AF195" i="57"/>
  <c r="AG189" i="57"/>
  <c r="CG189" i="57"/>
  <c r="AG198" i="57"/>
  <c r="CG198" i="57"/>
  <c r="AF197" i="57"/>
  <c r="CF197" i="57"/>
  <c r="CF202" i="57"/>
  <c r="AF202" i="57"/>
  <c r="CE191" i="57"/>
  <c r="AE191" i="57"/>
  <c r="CE201" i="57"/>
  <c r="AE201" i="57"/>
  <c r="AD199" i="57"/>
  <c r="CD199" i="57"/>
  <c r="CD193" i="57"/>
  <c r="AD193" i="57"/>
  <c r="CD194" i="57"/>
  <c r="AD194" i="57"/>
  <c r="AC202" i="57"/>
  <c r="CC202" i="57"/>
  <c r="CD196" i="57"/>
  <c r="AD196" i="57"/>
  <c r="CB193" i="57"/>
  <c r="AB193" i="57"/>
  <c r="CB188" i="57"/>
  <c r="AB188" i="57"/>
  <c r="AA201" i="57"/>
  <c r="CA201" i="57"/>
  <c r="AA194" i="57"/>
  <c r="CA194" i="57"/>
  <c r="Z197" i="57"/>
  <c r="BZ197" i="57"/>
  <c r="CA202" i="57"/>
  <c r="AA202" i="57"/>
  <c r="Y200" i="57"/>
  <c r="BY200" i="57"/>
  <c r="Z199" i="57"/>
  <c r="BZ199" i="57"/>
  <c r="X197" i="57"/>
  <c r="BX197" i="57"/>
  <c r="Y188" i="57"/>
  <c r="BY188" i="57"/>
  <c r="BX200" i="57"/>
  <c r="X200" i="57"/>
  <c r="X191" i="57"/>
  <c r="BX191" i="57"/>
  <c r="BW195" i="57"/>
  <c r="W195" i="57"/>
  <c r="V197" i="57"/>
  <c r="BV197" i="57"/>
  <c r="V191" i="57"/>
  <c r="BV191" i="57"/>
  <c r="V198" i="57"/>
  <c r="BV198" i="57"/>
  <c r="BV199" i="57"/>
  <c r="V199" i="57"/>
  <c r="BU188" i="57"/>
  <c r="U188" i="57"/>
  <c r="BU200" i="57"/>
  <c r="U200" i="57"/>
  <c r="BU193" i="57"/>
  <c r="U193" i="57"/>
  <c r="BU202" i="57"/>
  <c r="U202" i="57"/>
  <c r="BT188" i="57"/>
  <c r="T188" i="57"/>
  <c r="S193" i="57"/>
  <c r="BS193" i="57"/>
  <c r="BS189" i="57"/>
  <c r="S189" i="57"/>
  <c r="BT202" i="57"/>
  <c r="T202" i="57"/>
  <c r="BR192" i="57"/>
  <c r="R192" i="57"/>
  <c r="R196" i="57"/>
  <c r="BR196" i="57"/>
  <c r="BQ197" i="57"/>
  <c r="Q197" i="57"/>
  <c r="BP202" i="57"/>
  <c r="P202" i="57"/>
  <c r="BQ201" i="57"/>
  <c r="Q201" i="57"/>
  <c r="R199" i="57"/>
  <c r="BR199" i="57"/>
  <c r="BQ191" i="57"/>
  <c r="Q191" i="57"/>
  <c r="AR199" i="57"/>
  <c r="CR199" i="57"/>
  <c r="BO191" i="57"/>
  <c r="O191" i="57"/>
  <c r="CR188" i="57"/>
  <c r="AR188" i="57"/>
  <c r="Q190" i="57"/>
  <c r="BQ190" i="57"/>
  <c r="AS189" i="57"/>
  <c r="CS189" i="57"/>
  <c r="BO190" i="57"/>
  <c r="O190" i="57"/>
  <c r="CS193" i="57"/>
  <c r="AS193" i="57"/>
  <c r="AR196" i="57"/>
  <c r="CR196" i="57"/>
  <c r="AQ192" i="57"/>
  <c r="CQ192" i="57"/>
  <c r="CS197" i="57"/>
  <c r="AS197" i="57"/>
  <c r="AQ188" i="57"/>
  <c r="CQ188" i="57"/>
  <c r="AJ35" i="57"/>
  <c r="AB35" i="57"/>
  <c r="AJ29" i="57"/>
  <c r="AB29" i="57"/>
  <c r="AJ33" i="57"/>
  <c r="AB33" i="57"/>
  <c r="AJ32" i="57"/>
  <c r="AB32" i="57"/>
  <c r="AJ34" i="57"/>
  <c r="AB34" i="57"/>
  <c r="AJ23" i="57"/>
  <c r="AB23" i="57"/>
  <c r="AJ36" i="57"/>
  <c r="AB36" i="57"/>
  <c r="AJ28" i="57"/>
  <c r="AB28" i="57"/>
  <c r="AJ27" i="57"/>
  <c r="AB27" i="57"/>
  <c r="AJ24" i="57"/>
  <c r="AB24" i="57"/>
  <c r="AJ31" i="57"/>
  <c r="AB31" i="57"/>
  <c r="AJ30" i="57"/>
  <c r="AB30" i="57"/>
  <c r="AJ37" i="57"/>
  <c r="AB37" i="57"/>
  <c r="AJ26" i="57"/>
  <c r="AB26" i="57"/>
  <c r="AJ25" i="57"/>
  <c r="AB25" i="57"/>
  <c r="CO173" i="57"/>
  <c r="AO173" i="57"/>
  <c r="CL174" i="57"/>
  <c r="AL174" i="57"/>
  <c r="AI176" i="57"/>
  <c r="CI176" i="57"/>
  <c r="CG179" i="57"/>
  <c r="AG179" i="57"/>
  <c r="AD174" i="57"/>
  <c r="CD174" i="57"/>
  <c r="AB179" i="57"/>
  <c r="CB179" i="57"/>
  <c r="BX180" i="57"/>
  <c r="X180" i="57"/>
  <c r="BX176" i="57"/>
  <c r="X176" i="57"/>
  <c r="BT183" i="57"/>
  <c r="T183" i="57"/>
  <c r="S185" i="57"/>
  <c r="BS185" i="57"/>
  <c r="AB17" i="57"/>
  <c r="BO182" i="57"/>
  <c r="O182" i="57"/>
  <c r="AJ17" i="57"/>
  <c r="CP180" i="57"/>
  <c r="AP180" i="57"/>
  <c r="AN180" i="57"/>
  <c r="CN180" i="57"/>
  <c r="CP186" i="57"/>
  <c r="AP186" i="57"/>
  <c r="AP183" i="57"/>
  <c r="CP183" i="57"/>
  <c r="AP184" i="57"/>
  <c r="CP184" i="57"/>
  <c r="AN175" i="57"/>
  <c r="CN175" i="57"/>
  <c r="AN182" i="57"/>
  <c r="CN182" i="57"/>
  <c r="AO182" i="57"/>
  <c r="CO182" i="57"/>
  <c r="CM187" i="57"/>
  <c r="AM187" i="57"/>
  <c r="AN185" i="57"/>
  <c r="CN185" i="57"/>
  <c r="AM181" i="57"/>
  <c r="CM181" i="57"/>
  <c r="CM173" i="57"/>
  <c r="AM173" i="57"/>
  <c r="AK183" i="57"/>
  <c r="CK183" i="57"/>
  <c r="CL181" i="57"/>
  <c r="AL181" i="57"/>
  <c r="AL182" i="57"/>
  <c r="CL182" i="57"/>
  <c r="AK182" i="57"/>
  <c r="CK182" i="57"/>
  <c r="AJ179" i="57"/>
  <c r="CJ179" i="57"/>
  <c r="AJ187" i="57"/>
  <c r="CJ187" i="57"/>
  <c r="AI182" i="57"/>
  <c r="CI182" i="57"/>
  <c r="CI181" i="57"/>
  <c r="AI181" i="57"/>
  <c r="CH187" i="57"/>
  <c r="AH187" i="57"/>
  <c r="AI183" i="57"/>
  <c r="CI183" i="57"/>
  <c r="AI185" i="57"/>
  <c r="CI185" i="57"/>
  <c r="CH186" i="57"/>
  <c r="AH186" i="57"/>
  <c r="AH185" i="57"/>
  <c r="CH185" i="57"/>
  <c r="CH183" i="57"/>
  <c r="AH183" i="57"/>
  <c r="CG183" i="57"/>
  <c r="AG183" i="57"/>
  <c r="CG186" i="57"/>
  <c r="AG186" i="57"/>
  <c r="AF184" i="57"/>
  <c r="CF184" i="57"/>
  <c r="CD178" i="57"/>
  <c r="AD178" i="57"/>
  <c r="AE180" i="57"/>
  <c r="CE180" i="57"/>
  <c r="CD181" i="57"/>
  <c r="AD181" i="57"/>
  <c r="AE174" i="57"/>
  <c r="CE174" i="57"/>
  <c r="CE173" i="57"/>
  <c r="AE173" i="57"/>
  <c r="CC184" i="57"/>
  <c r="AC184" i="57"/>
  <c r="AF185" i="57"/>
  <c r="CF185" i="57"/>
  <c r="AB177" i="57"/>
  <c r="CB177" i="57"/>
  <c r="CB173" i="57"/>
  <c r="AB173" i="57"/>
  <c r="AB175" i="57"/>
  <c r="CB175" i="57"/>
  <c r="CB182" i="57"/>
  <c r="AB182" i="57"/>
  <c r="AB181" i="57"/>
  <c r="CB181" i="57"/>
  <c r="BZ175" i="57"/>
  <c r="Z175" i="57"/>
  <c r="AA180" i="57"/>
  <c r="CA180" i="57"/>
  <c r="X178" i="57"/>
  <c r="BX178" i="57"/>
  <c r="Z186" i="57"/>
  <c r="BZ186" i="57"/>
  <c r="BY176" i="57"/>
  <c r="Y176" i="57"/>
  <c r="Z174" i="57"/>
  <c r="BZ174" i="57"/>
  <c r="BX185" i="57"/>
  <c r="X185" i="57"/>
  <c r="BZ187" i="57"/>
  <c r="Z187" i="57"/>
  <c r="BW183" i="57"/>
  <c r="W183" i="57"/>
  <c r="BW175" i="57"/>
  <c r="W175" i="57"/>
  <c r="BW176" i="57"/>
  <c r="W176" i="57"/>
  <c r="X175" i="57"/>
  <c r="BX175" i="57"/>
  <c r="V175" i="57"/>
  <c r="BV175" i="57"/>
  <c r="U177" i="57"/>
  <c r="BU177" i="57"/>
  <c r="BV176" i="57"/>
  <c r="V176" i="57"/>
  <c r="BT187" i="57"/>
  <c r="T187" i="57"/>
  <c r="BU184" i="57"/>
  <c r="U184" i="57"/>
  <c r="BT175" i="57"/>
  <c r="T175" i="57"/>
  <c r="BS181" i="57"/>
  <c r="S181" i="57"/>
  <c r="BT179" i="57"/>
  <c r="T179" i="57"/>
  <c r="S175" i="57"/>
  <c r="BS175" i="57"/>
  <c r="BP185" i="57"/>
  <c r="P185" i="57"/>
  <c r="BP176" i="57"/>
  <c r="P176" i="57"/>
  <c r="R176" i="57"/>
  <c r="BR176" i="57"/>
  <c r="S176" i="57"/>
  <c r="BS176" i="57"/>
  <c r="P179" i="57"/>
  <c r="BP179" i="57"/>
  <c r="BQ181" i="57"/>
  <c r="Q181" i="57"/>
  <c r="P187" i="57"/>
  <c r="BP187" i="57"/>
  <c r="BO175" i="57"/>
  <c r="AJ10" i="57"/>
  <c r="AB10" i="57"/>
  <c r="O175" i="57"/>
  <c r="AS176" i="57"/>
  <c r="CS176" i="57"/>
  <c r="AJ19" i="57"/>
  <c r="BO184" i="57"/>
  <c r="O184" i="57"/>
  <c r="AB19" i="57"/>
  <c r="CR178" i="57"/>
  <c r="AR178" i="57"/>
  <c r="CQ176" i="57"/>
  <c r="AQ176" i="57"/>
  <c r="AB22" i="57"/>
  <c r="O187" i="57"/>
  <c r="BO187" i="57"/>
  <c r="AJ22" i="57"/>
  <c r="O178" i="57"/>
  <c r="AJ13" i="57"/>
  <c r="BO178" i="57"/>
  <c r="AB13" i="57"/>
  <c r="CR177" i="57"/>
  <c r="AR177" i="57"/>
  <c r="CQ182" i="57"/>
  <c r="AQ182" i="57"/>
  <c r="AQ186" i="57"/>
  <c r="CQ186" i="57"/>
  <c r="CN174" i="57"/>
  <c r="AN174" i="57"/>
  <c r="CM183" i="57"/>
  <c r="AM183" i="57"/>
  <c r="AJ186" i="57"/>
  <c r="CJ186" i="57"/>
  <c r="CH175" i="57"/>
  <c r="AH175" i="57"/>
  <c r="AF179" i="57"/>
  <c r="CF179" i="57"/>
  <c r="CC176" i="57"/>
  <c r="AC176" i="57"/>
  <c r="BZ178" i="57"/>
  <c r="Z178" i="57"/>
  <c r="BX183" i="57"/>
  <c r="X183" i="57"/>
  <c r="BV173" i="57"/>
  <c r="V173" i="57"/>
  <c r="BS180" i="57"/>
  <c r="S180" i="57"/>
  <c r="R178" i="57"/>
  <c r="BR178" i="57"/>
  <c r="BP184" i="57"/>
  <c r="P184" i="57"/>
  <c r="CQ180" i="57"/>
  <c r="AQ180" i="57"/>
  <c r="CS178" i="57"/>
  <c r="AS178" i="57"/>
  <c r="AQ179" i="57"/>
  <c r="CQ179" i="57"/>
  <c r="CQ184" i="57"/>
  <c r="AQ184" i="57"/>
  <c r="AO176" i="57"/>
  <c r="CO176" i="57"/>
  <c r="CM186" i="57"/>
  <c r="AM186" i="57"/>
  <c r="CK174" i="57"/>
  <c r="AK174" i="57"/>
  <c r="AH173" i="57"/>
  <c r="CH173" i="57"/>
  <c r="AF173" i="57"/>
  <c r="CF173" i="57"/>
  <c r="AC183" i="57"/>
  <c r="CC183" i="57"/>
  <c r="AA175" i="57"/>
  <c r="CA175" i="57"/>
  <c r="BY180" i="57"/>
  <c r="Y180" i="57"/>
  <c r="BU174" i="57"/>
  <c r="U174" i="57"/>
  <c r="T177" i="57"/>
  <c r="BT177" i="57"/>
  <c r="BR187" i="57"/>
  <c r="R187" i="57"/>
  <c r="BP180" i="57"/>
  <c r="P180" i="57"/>
  <c r="AP174" i="57"/>
  <c r="CP174" i="57"/>
  <c r="CN173" i="57"/>
  <c r="AN173" i="57"/>
  <c r="CL185" i="57"/>
  <c r="AL185" i="57"/>
  <c r="AK185" i="57"/>
  <c r="CK185" i="57"/>
  <c r="CJ180" i="57"/>
  <c r="AJ180" i="57"/>
  <c r="CJ174" i="57"/>
  <c r="AJ174" i="57"/>
  <c r="CK184" i="57"/>
  <c r="AK184" i="57"/>
  <c r="AI177" i="57"/>
  <c r="CI177" i="57"/>
  <c r="CH174" i="57"/>
  <c r="AH174" i="57"/>
  <c r="AI179" i="57"/>
  <c r="CI179" i="57"/>
  <c r="AH184" i="57"/>
  <c r="CH184" i="57"/>
  <c r="CH176" i="57"/>
  <c r="AH176" i="57"/>
  <c r="CF186" i="57"/>
  <c r="AF186" i="57"/>
  <c r="CG178" i="57"/>
  <c r="AG178" i="57"/>
  <c r="AF174" i="57"/>
  <c r="CF174" i="57"/>
  <c r="AF183" i="57"/>
  <c r="CF183" i="57"/>
  <c r="AE179" i="57"/>
  <c r="CE179" i="57"/>
  <c r="CD180" i="57"/>
  <c r="AD180" i="57"/>
  <c r="AE185" i="57"/>
  <c r="CE185" i="57"/>
  <c r="AE187" i="57"/>
  <c r="CE187" i="57"/>
  <c r="CC179" i="57"/>
  <c r="AC179" i="57"/>
  <c r="AD187" i="57"/>
  <c r="CD187" i="57"/>
  <c r="AC180" i="57"/>
  <c r="CC180" i="57"/>
  <c r="AC177" i="57"/>
  <c r="CC177" i="57"/>
  <c r="AB180" i="57"/>
  <c r="CB180" i="57"/>
  <c r="AB183" i="57"/>
  <c r="CB183" i="57"/>
  <c r="CA181" i="57"/>
  <c r="AA181" i="57"/>
  <c r="AB178" i="57"/>
  <c r="CB178" i="57"/>
  <c r="AA179" i="57"/>
  <c r="CA179" i="57"/>
  <c r="Z179" i="57"/>
  <c r="BZ179" i="57"/>
  <c r="BZ184" i="57"/>
  <c r="Z184" i="57"/>
  <c r="Y181" i="57"/>
  <c r="BY181" i="57"/>
  <c r="BY182" i="57"/>
  <c r="Y182" i="57"/>
  <c r="W177" i="57"/>
  <c r="BW177" i="57"/>
  <c r="X186" i="57"/>
  <c r="BX186" i="57"/>
  <c r="BZ181" i="57"/>
  <c r="Z181" i="57"/>
  <c r="BW174" i="57"/>
  <c r="W174" i="57"/>
  <c r="V186" i="57"/>
  <c r="BV186" i="57"/>
  <c r="V180" i="57"/>
  <c r="BV180" i="57"/>
  <c r="BV183" i="57"/>
  <c r="V183" i="57"/>
  <c r="BV185" i="57"/>
  <c r="V185" i="57"/>
  <c r="BV179" i="57"/>
  <c r="V179" i="57"/>
  <c r="T186" i="57"/>
  <c r="BT186" i="57"/>
  <c r="U181" i="57"/>
  <c r="BU181" i="57"/>
  <c r="BU182" i="57"/>
  <c r="U182" i="57"/>
  <c r="S187" i="57"/>
  <c r="BS187" i="57"/>
  <c r="T174" i="57"/>
  <c r="BT174" i="57"/>
  <c r="BR180" i="57"/>
  <c r="R180" i="57"/>
  <c r="S186" i="57"/>
  <c r="BS186" i="57"/>
  <c r="R174" i="57"/>
  <c r="BR174" i="57"/>
  <c r="BS178" i="57"/>
  <c r="S178" i="57"/>
  <c r="Q175" i="57"/>
  <c r="BQ175" i="57"/>
  <c r="Q179" i="57"/>
  <c r="BQ179" i="57"/>
  <c r="BP181" i="57"/>
  <c r="P181" i="57"/>
  <c r="CS179" i="57"/>
  <c r="AS179" i="57"/>
  <c r="BQ183" i="57"/>
  <c r="Q183" i="57"/>
  <c r="AR180" i="57"/>
  <c r="CR180" i="57"/>
  <c r="BQ182" i="57"/>
  <c r="Q182" i="57"/>
  <c r="CR182" i="57"/>
  <c r="AR182" i="57"/>
  <c r="AQ181" i="57"/>
  <c r="CQ181" i="57"/>
  <c r="CS173" i="57"/>
  <c r="AS173" i="57"/>
  <c r="CR176" i="57"/>
  <c r="AR176" i="57"/>
  <c r="AS183" i="57"/>
  <c r="CS183" i="57"/>
  <c r="CS186" i="57"/>
  <c r="AS186" i="57"/>
  <c r="AR179" i="57"/>
  <c r="CR179" i="57"/>
  <c r="O177" i="57"/>
  <c r="AJ12" i="57"/>
  <c r="AB12" i="57"/>
  <c r="BO177" i="57"/>
  <c r="AO183" i="57"/>
  <c r="CO183" i="57"/>
  <c r="AM176" i="57"/>
  <c r="CM176" i="57"/>
  <c r="CM178" i="57"/>
  <c r="AM178" i="57"/>
  <c r="AJ184" i="57"/>
  <c r="CJ184" i="57"/>
  <c r="CG177" i="57"/>
  <c r="AG177" i="57"/>
  <c r="AE183" i="57"/>
  <c r="CE183" i="57"/>
  <c r="AB187" i="57"/>
  <c r="CB187" i="57"/>
  <c r="Y173" i="57"/>
  <c r="BY173" i="57"/>
  <c r="BX177" i="57"/>
  <c r="X177" i="57"/>
  <c r="BU175" i="57"/>
  <c r="U175" i="57"/>
  <c r="R175" i="57"/>
  <c r="BR175" i="57"/>
  <c r="P174" i="57"/>
  <c r="BP174" i="57"/>
  <c r="CS174" i="57"/>
  <c r="AS174" i="57"/>
  <c r="CP177" i="57"/>
  <c r="AP177" i="57"/>
  <c r="AN186" i="57"/>
  <c r="CN186" i="57"/>
  <c r="AL186" i="57"/>
  <c r="CL186" i="57"/>
  <c r="AP175" i="57"/>
  <c r="CP175" i="57"/>
  <c r="CP181" i="57"/>
  <c r="AP181" i="57"/>
  <c r="CO181" i="57"/>
  <c r="AO181" i="57"/>
  <c r="CO179" i="57"/>
  <c r="AO179" i="57"/>
  <c r="CO186" i="57"/>
  <c r="AO186" i="57"/>
  <c r="CN183" i="57"/>
  <c r="AN183" i="57"/>
  <c r="AN177" i="57"/>
  <c r="CN177" i="57"/>
  <c r="CN184" i="57"/>
  <c r="AN184" i="57"/>
  <c r="CM182" i="57"/>
  <c r="AM182" i="57"/>
  <c r="AM185" i="57"/>
  <c r="CM185" i="57"/>
  <c r="CL176" i="57"/>
  <c r="AL176" i="57"/>
  <c r="AK179" i="57"/>
  <c r="CK179" i="57"/>
  <c r="CL178" i="57"/>
  <c r="AL178" i="57"/>
  <c r="CJ183" i="57"/>
  <c r="AJ183" i="57"/>
  <c r="CK180" i="57"/>
  <c r="AK180" i="57"/>
  <c r="CK175" i="57"/>
  <c r="AK175" i="57"/>
  <c r="CJ185" i="57"/>
  <c r="AJ185" i="57"/>
  <c r="AJ175" i="57"/>
  <c r="CJ175" i="57"/>
  <c r="AH181" i="57"/>
  <c r="CH181" i="57"/>
  <c r="AI174" i="57"/>
  <c r="CI174" i="57"/>
  <c r="AI184" i="57"/>
  <c r="CI184" i="57"/>
  <c r="CI187" i="57"/>
  <c r="AI187" i="57"/>
  <c r="CG181" i="57"/>
  <c r="AG181" i="57"/>
  <c r="CG184" i="57"/>
  <c r="AG184" i="57"/>
  <c r="CF187" i="57"/>
  <c r="AF187" i="57"/>
  <c r="AG176" i="57"/>
  <c r="CG176" i="57"/>
  <c r="AD173" i="57"/>
  <c r="CD173" i="57"/>
  <c r="CE184" i="57"/>
  <c r="AE184" i="57"/>
  <c r="AF180" i="57"/>
  <c r="CF180" i="57"/>
  <c r="CD176" i="57"/>
  <c r="AD176" i="57"/>
  <c r="CE181" i="57"/>
  <c r="AE181" i="57"/>
  <c r="AE175" i="57"/>
  <c r="CE175" i="57"/>
  <c r="CC175" i="57"/>
  <c r="AC175" i="57"/>
  <c r="CD183" i="57"/>
  <c r="AD183" i="57"/>
  <c r="CB185" i="57"/>
  <c r="AB185" i="57"/>
  <c r="CC187" i="57"/>
  <c r="AC187" i="57"/>
  <c r="AB176" i="57"/>
  <c r="CB176" i="57"/>
  <c r="AB184" i="57"/>
  <c r="CB184" i="57"/>
  <c r="CA182" i="57"/>
  <c r="AA182" i="57"/>
  <c r="Z177" i="57"/>
  <c r="BZ177" i="57"/>
  <c r="Y175" i="57"/>
  <c r="BY175" i="57"/>
  <c r="BY174" i="57"/>
  <c r="Y174" i="57"/>
  <c r="BY177" i="57"/>
  <c r="Y177" i="57"/>
  <c r="BZ183" i="57"/>
  <c r="Z183" i="57"/>
  <c r="BZ176" i="57"/>
  <c r="Z176" i="57"/>
  <c r="BX182" i="57"/>
  <c r="X182" i="57"/>
  <c r="BW185" i="57"/>
  <c r="W185" i="57"/>
  <c r="BX187" i="57"/>
  <c r="X187" i="57"/>
  <c r="X184" i="57"/>
  <c r="BX184" i="57"/>
  <c r="V187" i="57"/>
  <c r="BV187" i="57"/>
  <c r="BV184" i="57"/>
  <c r="V184" i="57"/>
  <c r="BV174" i="57"/>
  <c r="V174" i="57"/>
  <c r="V181" i="57"/>
  <c r="BV181" i="57"/>
  <c r="U176" i="57"/>
  <c r="BU176" i="57"/>
  <c r="T181" i="57"/>
  <c r="BT181" i="57"/>
  <c r="U185" i="57"/>
  <c r="BU185" i="57"/>
  <c r="U179" i="57"/>
  <c r="BU179" i="57"/>
  <c r="T173" i="57"/>
  <c r="BT173" i="57"/>
  <c r="BT178" i="57"/>
  <c r="T178" i="57"/>
  <c r="R177" i="57"/>
  <c r="BR177" i="57"/>
  <c r="BR186" i="57"/>
  <c r="R186" i="57"/>
  <c r="BS174" i="57"/>
  <c r="S174" i="57"/>
  <c r="BR173" i="57"/>
  <c r="R173" i="57"/>
  <c r="AR175" i="57"/>
  <c r="CR175" i="57"/>
  <c r="AS180" i="57"/>
  <c r="CS180" i="57"/>
  <c r="AR183" i="57"/>
  <c r="CR183" i="57"/>
  <c r="Q177" i="57"/>
  <c r="BQ177" i="57"/>
  <c r="BO180" i="57"/>
  <c r="AB15" i="57"/>
  <c r="O180" i="57"/>
  <c r="AJ15" i="57"/>
  <c r="CR187" i="57"/>
  <c r="AR187" i="57"/>
  <c r="BO181" i="57"/>
  <c r="AJ16" i="57"/>
  <c r="AB16" i="57"/>
  <c r="O181" i="57"/>
  <c r="BQ186" i="57"/>
  <c r="Q186" i="57"/>
  <c r="Q178" i="57"/>
  <c r="BQ178" i="57"/>
  <c r="BO183" i="57"/>
  <c r="O183" i="57"/>
  <c r="AB18" i="57"/>
  <c r="AJ18" i="57"/>
  <c r="CQ187" i="57"/>
  <c r="AQ187" i="57"/>
  <c r="O173" i="57"/>
  <c r="AJ8" i="57"/>
  <c r="AB8" i="57"/>
  <c r="BO173" i="57"/>
  <c r="AS182" i="57"/>
  <c r="CS182" i="57"/>
  <c r="AQ183" i="57"/>
  <c r="CQ183" i="57"/>
  <c r="CQ178" i="57"/>
  <c r="AQ178" i="57"/>
  <c r="CO174" i="57"/>
  <c r="AO174" i="57"/>
  <c r="CL183" i="57"/>
  <c r="AL183" i="57"/>
  <c r="CJ176" i="57"/>
  <c r="AJ176" i="57"/>
  <c r="CF177" i="57"/>
  <c r="AF177" i="57"/>
  <c r="AB186" i="57"/>
  <c r="CB186" i="57"/>
  <c r="AC185" i="57"/>
  <c r="CC185" i="57"/>
  <c r="Z173" i="57"/>
  <c r="BZ173" i="57"/>
  <c r="BY178" i="57"/>
  <c r="Y178" i="57"/>
  <c r="U178" i="57"/>
  <c r="BU178" i="57"/>
  <c r="T184" i="57"/>
  <c r="BT184" i="57"/>
  <c r="AR174" i="57"/>
  <c r="CR174" i="57"/>
  <c r="AS177" i="57"/>
  <c r="CS177" i="57"/>
  <c r="AO187" i="57"/>
  <c r="CO187" i="57"/>
  <c r="CM174" i="57"/>
  <c r="AM174" i="57"/>
  <c r="CK176" i="57"/>
  <c r="AK176" i="57"/>
  <c r="CP187" i="57"/>
  <c r="AP187" i="57"/>
  <c r="CP185" i="57"/>
  <c r="AP185" i="57"/>
  <c r="CO185" i="57"/>
  <c r="AO185" i="57"/>
  <c r="AO178" i="57"/>
  <c r="CO178" i="57"/>
  <c r="AN176" i="57"/>
  <c r="CN176" i="57"/>
  <c r="CO184" i="57"/>
  <c r="AO184" i="57"/>
  <c r="CP176" i="57"/>
  <c r="AP176" i="57"/>
  <c r="AO180" i="57"/>
  <c r="CO180" i="57"/>
  <c r="CM180" i="57"/>
  <c r="AM180" i="57"/>
  <c r="AM179" i="57"/>
  <c r="CM179" i="57"/>
  <c r="AL180" i="57"/>
  <c r="CL180" i="57"/>
  <c r="CL175" i="57"/>
  <c r="AL175" i="57"/>
  <c r="AL173" i="57"/>
  <c r="CL173" i="57"/>
  <c r="CJ177" i="57"/>
  <c r="AJ177" i="57"/>
  <c r="AK186" i="57"/>
  <c r="CK186" i="57"/>
  <c r="CK177" i="57"/>
  <c r="AK177" i="57"/>
  <c r="AJ173" i="57"/>
  <c r="CJ173" i="57"/>
  <c r="AI178" i="57"/>
  <c r="CI178" i="57"/>
  <c r="AI175" i="57"/>
  <c r="CI175" i="57"/>
  <c r="CI186" i="57"/>
  <c r="AI186" i="57"/>
  <c r="AI180" i="57"/>
  <c r="CI180" i="57"/>
  <c r="AG180" i="57"/>
  <c r="CG180" i="57"/>
  <c r="AG173" i="57"/>
  <c r="CG173" i="57"/>
  <c r="CH178" i="57"/>
  <c r="AH178" i="57"/>
  <c r="AG174" i="57"/>
  <c r="CG174" i="57"/>
  <c r="CG182" i="57"/>
  <c r="AG182" i="57"/>
  <c r="CE186" i="57"/>
  <c r="AE186" i="57"/>
  <c r="CF175" i="57"/>
  <c r="AF175" i="57"/>
  <c r="AF178" i="57"/>
  <c r="CF178" i="57"/>
  <c r="AE182" i="57"/>
  <c r="CE182" i="57"/>
  <c r="AE177" i="57"/>
  <c r="CE177" i="57"/>
  <c r="AD182" i="57"/>
  <c r="CD182" i="57"/>
  <c r="CC173" i="57"/>
  <c r="AC173" i="57"/>
  <c r="AD184" i="57"/>
  <c r="CD184" i="57"/>
  <c r="CC182" i="57"/>
  <c r="AC182" i="57"/>
  <c r="AC181" i="57"/>
  <c r="CC181" i="57"/>
  <c r="AA174" i="57"/>
  <c r="CA174" i="57"/>
  <c r="AA187" i="57"/>
  <c r="CA187" i="57"/>
  <c r="CA178" i="57"/>
  <c r="AA178" i="57"/>
  <c r="AA173" i="57"/>
  <c r="CA173" i="57"/>
  <c r="AA186" i="57"/>
  <c r="CA186" i="57"/>
  <c r="AA177" i="57"/>
  <c r="CA177" i="57"/>
  <c r="Y187" i="57"/>
  <c r="BY187" i="57"/>
  <c r="Y179" i="57"/>
  <c r="BY179" i="57"/>
  <c r="Y183" i="57"/>
  <c r="BY183" i="57"/>
  <c r="X181" i="57"/>
  <c r="BX181" i="57"/>
  <c r="BX173" i="57"/>
  <c r="X173" i="57"/>
  <c r="BW182" i="57"/>
  <c r="W182" i="57"/>
  <c r="X179" i="57"/>
  <c r="BX179" i="57"/>
  <c r="BW181" i="57"/>
  <c r="W181" i="57"/>
  <c r="W180" i="57"/>
  <c r="BW180" i="57"/>
  <c r="V178" i="57"/>
  <c r="BV178" i="57"/>
  <c r="BV177" i="57"/>
  <c r="V177" i="57"/>
  <c r="U180" i="57"/>
  <c r="BU180" i="57"/>
  <c r="T182" i="57"/>
  <c r="BT182" i="57"/>
  <c r="U183" i="57"/>
  <c r="BU183" i="57"/>
  <c r="T176" i="57"/>
  <c r="BT176" i="57"/>
  <c r="R182" i="57"/>
  <c r="BR182" i="57"/>
  <c r="BS182" i="57"/>
  <c r="S182" i="57"/>
  <c r="BR185" i="57"/>
  <c r="R185" i="57"/>
  <c r="BS173" i="57"/>
  <c r="S173" i="57"/>
  <c r="BS184" i="57"/>
  <c r="S184" i="57"/>
  <c r="BP183" i="57"/>
  <c r="P183" i="57"/>
  <c r="P175" i="57"/>
  <c r="BP175" i="57"/>
  <c r="BR184" i="57"/>
  <c r="R184" i="57"/>
  <c r="P182" i="57"/>
  <c r="BP182" i="57"/>
  <c r="BQ180" i="57"/>
  <c r="Q180" i="57"/>
  <c r="AR186" i="57"/>
  <c r="CR186" i="57"/>
  <c r="AS175" i="57"/>
  <c r="CS175" i="57"/>
  <c r="BQ173" i="57"/>
  <c r="Q173" i="57"/>
  <c r="BO186" i="57"/>
  <c r="AJ21" i="57"/>
  <c r="AB21" i="57"/>
  <c r="O186" i="57"/>
  <c r="AR181" i="57"/>
  <c r="CR181" i="57"/>
  <c r="AS181" i="57"/>
  <c r="CS181" i="57"/>
  <c r="CR184" i="57"/>
  <c r="AR184" i="57"/>
  <c r="BP173" i="57"/>
  <c r="P173" i="57"/>
  <c r="AB9" i="57"/>
  <c r="BO174" i="57"/>
  <c r="O174" i="57"/>
  <c r="AJ9" i="57"/>
  <c r="CS184" i="57"/>
  <c r="AS184" i="57"/>
  <c r="CQ175" i="57"/>
  <c r="AQ175" i="57"/>
  <c r="AO175" i="57"/>
  <c r="CO175" i="57"/>
  <c r="CN181" i="57"/>
  <c r="AN181" i="57"/>
  <c r="CJ178" i="57"/>
  <c r="AJ178" i="57"/>
  <c r="CI173" i="57"/>
  <c r="AI173" i="57"/>
  <c r="CF181" i="57"/>
  <c r="AF181" i="57"/>
  <c r="CC186" i="57"/>
  <c r="AC186" i="57"/>
  <c r="CA183" i="57"/>
  <c r="AA183" i="57"/>
  <c r="X174" i="57"/>
  <c r="BX174" i="57"/>
  <c r="W178" i="57"/>
  <c r="BW178" i="57"/>
  <c r="BT185" i="57"/>
  <c r="T185" i="57"/>
  <c r="BS177" i="57"/>
  <c r="S177" i="57"/>
  <c r="Q185" i="57"/>
  <c r="BQ185" i="57"/>
  <c r="AQ174" i="57"/>
  <c r="CQ174" i="57"/>
  <c r="CP178" i="57"/>
  <c r="AP178" i="57"/>
  <c r="CL184" i="57"/>
  <c r="AL184" i="57"/>
  <c r="CK178" i="57"/>
  <c r="AK178" i="57"/>
  <c r="AP179" i="57"/>
  <c r="CP179" i="57"/>
  <c r="CP182" i="57"/>
  <c r="AP182" i="57"/>
  <c r="AP173" i="57"/>
  <c r="CP173" i="57"/>
  <c r="AN187" i="57"/>
  <c r="CN187" i="57"/>
  <c r="CO177" i="57"/>
  <c r="AO177" i="57"/>
  <c r="AN178" i="57"/>
  <c r="CN178" i="57"/>
  <c r="AN179" i="57"/>
  <c r="CN179" i="57"/>
  <c r="CM184" i="57"/>
  <c r="AM184" i="57"/>
  <c r="AM175" i="57"/>
  <c r="CM175" i="57"/>
  <c r="CM177" i="57"/>
  <c r="AM177" i="57"/>
  <c r="CL187" i="57"/>
  <c r="AL187" i="57"/>
  <c r="AL179" i="57"/>
  <c r="CL179" i="57"/>
  <c r="AK173" i="57"/>
  <c r="CK173" i="57"/>
  <c r="CK187" i="57"/>
  <c r="AK187" i="57"/>
  <c r="CK181" i="57"/>
  <c r="AK181" i="57"/>
  <c r="CL177" i="57"/>
  <c r="AL177" i="57"/>
  <c r="CJ181" i="57"/>
  <c r="AJ181" i="57"/>
  <c r="AJ182" i="57"/>
  <c r="CJ182" i="57"/>
  <c r="AH182" i="57"/>
  <c r="CH182" i="57"/>
  <c r="AH180" i="57"/>
  <c r="CH180" i="57"/>
  <c r="AH177" i="57"/>
  <c r="CH177" i="57"/>
  <c r="AG175" i="57"/>
  <c r="CG175" i="57"/>
  <c r="CH179" i="57"/>
  <c r="AH179" i="57"/>
  <c r="CG185" i="57"/>
  <c r="AG185" i="57"/>
  <c r="AF176" i="57"/>
  <c r="CF176" i="57"/>
  <c r="AG187" i="57"/>
  <c r="CG187" i="57"/>
  <c r="AF182" i="57"/>
  <c r="CF182" i="57"/>
  <c r="AE178" i="57"/>
  <c r="CE178" i="57"/>
  <c r="CE176" i="57"/>
  <c r="AE176" i="57"/>
  <c r="CD179" i="57"/>
  <c r="AD179" i="57"/>
  <c r="AD175" i="57"/>
  <c r="CD175" i="57"/>
  <c r="AD177" i="57"/>
  <c r="CD177" i="57"/>
  <c r="CD185" i="57"/>
  <c r="AD185" i="57"/>
  <c r="CD186" i="57"/>
  <c r="AD186" i="57"/>
  <c r="AC178" i="57"/>
  <c r="CC178" i="57"/>
  <c r="CC174" i="57"/>
  <c r="AC174" i="57"/>
  <c r="AA176" i="57"/>
  <c r="CA176" i="57"/>
  <c r="CA184" i="57"/>
  <c r="AA184" i="57"/>
  <c r="CB174" i="57"/>
  <c r="AB174" i="57"/>
  <c r="Z180" i="57"/>
  <c r="BZ180" i="57"/>
  <c r="AA185" i="57"/>
  <c r="CA185" i="57"/>
  <c r="Z185" i="57"/>
  <c r="BZ185" i="57"/>
  <c r="BZ182" i="57"/>
  <c r="Z182" i="57"/>
  <c r="BY186" i="57"/>
  <c r="Y186" i="57"/>
  <c r="Y185" i="57"/>
  <c r="BY185" i="57"/>
  <c r="Y184" i="57"/>
  <c r="BY184" i="57"/>
  <c r="W187" i="57"/>
  <c r="BW187" i="57"/>
  <c r="V182" i="57"/>
  <c r="BV182" i="57"/>
  <c r="BW179" i="57"/>
  <c r="W179" i="57"/>
  <c r="BW184" i="57"/>
  <c r="W184" i="57"/>
  <c r="BW186" i="57"/>
  <c r="W186" i="57"/>
  <c r="W173" i="57"/>
  <c r="BW173" i="57"/>
  <c r="U187" i="57"/>
  <c r="BU187" i="57"/>
  <c r="U173" i="57"/>
  <c r="BU173" i="57"/>
  <c r="U186" i="57"/>
  <c r="BU186" i="57"/>
  <c r="S183" i="57"/>
  <c r="BS183" i="57"/>
  <c r="BT180" i="57"/>
  <c r="T180" i="57"/>
  <c r="BS179" i="57"/>
  <c r="S179" i="57"/>
  <c r="BR181" i="57"/>
  <c r="R181" i="57"/>
  <c r="P186" i="57"/>
  <c r="BP186" i="57"/>
  <c r="Q187" i="57"/>
  <c r="BQ187" i="57"/>
  <c r="O185" i="57"/>
  <c r="BO185" i="57"/>
  <c r="AJ20" i="57"/>
  <c r="AB20" i="57"/>
  <c r="BR179" i="57"/>
  <c r="R179" i="57"/>
  <c r="R183" i="57"/>
  <c r="BR183" i="57"/>
  <c r="CS187" i="57"/>
  <c r="AS187" i="57"/>
  <c r="O176" i="57"/>
  <c r="AJ11" i="57"/>
  <c r="AB11" i="57"/>
  <c r="BO176" i="57"/>
  <c r="AS185" i="57"/>
  <c r="CS185" i="57"/>
  <c r="BP178" i="57"/>
  <c r="P178" i="57"/>
  <c r="BQ176" i="57"/>
  <c r="Q176" i="57"/>
  <c r="BQ184" i="57"/>
  <c r="Q184" i="57"/>
  <c r="BQ174" i="57"/>
  <c r="Q174" i="57"/>
  <c r="AR185" i="57"/>
  <c r="CR185" i="57"/>
  <c r="AR173" i="57"/>
  <c r="CR173" i="57"/>
  <c r="CQ177" i="57"/>
  <c r="AQ177" i="57"/>
  <c r="BO179" i="57"/>
  <c r="AJ14" i="57"/>
  <c r="O179" i="57"/>
  <c r="AB14" i="57"/>
  <c r="P177" i="57"/>
  <c r="BP177" i="57"/>
  <c r="AQ185" i="57"/>
  <c r="CQ185" i="57"/>
  <c r="AQ173" i="57"/>
  <c r="CQ173" i="57"/>
  <c r="AA235" i="57"/>
  <c r="V227" i="57"/>
  <c r="O211" i="57"/>
  <c r="P215" i="57"/>
  <c r="AA223" i="57"/>
  <c r="AA230" i="57"/>
  <c r="V234" i="57"/>
  <c r="Y225" i="57"/>
  <c r="Y214" i="57"/>
  <c r="AB223" i="57"/>
  <c r="U233" i="57"/>
  <c r="R218" i="57"/>
  <c r="O238" i="57"/>
  <c r="Y236" i="57"/>
  <c r="O219" i="57"/>
  <c r="P228" i="57"/>
  <c r="P226" i="57"/>
  <c r="P223" i="57"/>
  <c r="O220" i="57"/>
  <c r="O230" i="57"/>
  <c r="V229" i="57"/>
  <c r="S222" i="57"/>
  <c r="AB216" i="57"/>
  <c r="AB233" i="57"/>
  <c r="V221" i="57"/>
  <c r="O236" i="57"/>
  <c r="S236" i="57"/>
  <c r="U223" i="57"/>
  <c r="S225" i="57"/>
  <c r="V212" i="57"/>
  <c r="S215" i="57"/>
  <c r="S229" i="57"/>
  <c r="P233" i="57"/>
  <c r="R225" i="57"/>
  <c r="V225" i="57"/>
  <c r="AB230" i="57"/>
  <c r="V217" i="57"/>
  <c r="AB217" i="57"/>
  <c r="V216" i="57"/>
  <c r="U214" i="57"/>
  <c r="U221" i="57"/>
  <c r="Y228" i="57"/>
  <c r="R231" i="57"/>
  <c r="R213" i="57"/>
  <c r="Y213" i="57"/>
  <c r="S224" i="57"/>
  <c r="U237" i="57"/>
  <c r="Y215" i="57"/>
  <c r="U234" i="57"/>
  <c r="P210" i="57"/>
  <c r="X213" i="57"/>
  <c r="AA222" i="57"/>
  <c r="Y235" i="57"/>
  <c r="U239" i="57"/>
  <c r="R227" i="57"/>
  <c r="O213" i="57"/>
  <c r="AB211" i="57"/>
  <c r="O225" i="57"/>
  <c r="P211" i="57"/>
  <c r="Y212" i="57"/>
  <c r="R233" i="57"/>
  <c r="AA229" i="57"/>
  <c r="AA227" i="57"/>
  <c r="P234" i="57"/>
  <c r="X223" i="57"/>
  <c r="X228" i="57"/>
  <c r="X233" i="57"/>
  <c r="AB220" i="57"/>
  <c r="U213" i="57"/>
  <c r="AA213" i="57"/>
  <c r="X219" i="57"/>
  <c r="O239" i="57"/>
  <c r="V211" i="57"/>
  <c r="Y226" i="57"/>
  <c r="R234" i="57"/>
  <c r="U232" i="57"/>
  <c r="S216" i="57"/>
  <c r="R228" i="57"/>
  <c r="S237" i="57"/>
  <c r="V215" i="57"/>
  <c r="AB229" i="57"/>
  <c r="X221" i="57"/>
  <c r="Y229" i="57"/>
  <c r="Y218" i="57"/>
  <c r="X214" i="57"/>
  <c r="O217" i="57"/>
  <c r="R220" i="57"/>
  <c r="P222" i="57"/>
  <c r="S230" i="57"/>
  <c r="AA239" i="57"/>
  <c r="R216" i="57"/>
  <c r="Y216" i="57"/>
  <c r="P214" i="57"/>
  <c r="O215" i="57"/>
  <c r="AA228" i="57"/>
  <c r="AB218" i="57"/>
  <c r="Y224" i="57"/>
  <c r="U224" i="57"/>
  <c r="AA225" i="57"/>
  <c r="O237" i="57"/>
  <c r="V219" i="57"/>
  <c r="P237" i="57"/>
  <c r="AB227" i="57"/>
  <c r="X238" i="57"/>
  <c r="S220" i="57"/>
  <c r="X227" i="57"/>
  <c r="X222" i="57"/>
  <c r="Y232" i="57"/>
  <c r="AB232" i="57"/>
  <c r="Y239" i="57"/>
  <c r="V222" i="57"/>
  <c r="U236" i="57"/>
  <c r="AA236" i="57"/>
  <c r="AB231" i="57"/>
  <c r="X210" i="57"/>
  <c r="U212" i="57"/>
  <c r="Y227" i="57"/>
  <c r="O212" i="57"/>
  <c r="X211" i="57"/>
  <c r="P235" i="57"/>
  <c r="AB224" i="57"/>
  <c r="Y210" i="57"/>
  <c r="S232" i="57"/>
  <c r="S219" i="57"/>
  <c r="X231" i="57"/>
  <c r="AB234" i="57"/>
  <c r="O228" i="57"/>
  <c r="P232" i="57"/>
  <c r="X237" i="57"/>
  <c r="AB215" i="57"/>
  <c r="S211" i="57"/>
  <c r="AA221" i="57"/>
  <c r="S238" i="57"/>
  <c r="R238" i="57"/>
  <c r="AA231" i="57"/>
  <c r="Y237" i="57"/>
  <c r="U229" i="57"/>
  <c r="P213" i="57"/>
  <c r="S228" i="57"/>
  <c r="V220" i="57"/>
  <c r="Y234" i="57"/>
  <c r="AB237" i="57"/>
  <c r="U222" i="57"/>
  <c r="P219" i="57"/>
  <c r="S233" i="57"/>
  <c r="S212" i="57"/>
  <c r="AB239" i="57"/>
  <c r="U238" i="57"/>
  <c r="AA219" i="57"/>
  <c r="U217" i="57"/>
  <c r="S217" i="57"/>
  <c r="AB226" i="57"/>
  <c r="U235" i="57"/>
  <c r="S214" i="57"/>
  <c r="AB238" i="57"/>
  <c r="U216" i="57"/>
  <c r="AA212" i="57"/>
  <c r="R239" i="57"/>
  <c r="O227" i="57"/>
  <c r="R222" i="57"/>
  <c r="X217" i="57"/>
  <c r="V236" i="57"/>
  <c r="V239" i="57"/>
  <c r="O224" i="57"/>
  <c r="X224" i="57"/>
  <c r="P229" i="57"/>
  <c r="P221" i="57"/>
  <c r="V213" i="57"/>
  <c r="AA211" i="57"/>
  <c r="X229" i="57"/>
  <c r="O234" i="57"/>
  <c r="S231" i="57"/>
  <c r="X220" i="57"/>
  <c r="V230" i="57"/>
  <c r="O229" i="57"/>
  <c r="P220" i="57"/>
  <c r="S218" i="57"/>
  <c r="AA238" i="57"/>
  <c r="AA232" i="57"/>
  <c r="X218" i="57"/>
  <c r="X234" i="57"/>
  <c r="R230" i="57"/>
  <c r="Y220" i="57"/>
  <c r="S234" i="57"/>
  <c r="X226" i="57"/>
  <c r="V228" i="57"/>
  <c r="Y233" i="57"/>
  <c r="Y221" i="57"/>
  <c r="R224" i="57"/>
  <c r="S223" i="57"/>
  <c r="Y222" i="57"/>
  <c r="AB228" i="57"/>
  <c r="P230" i="57"/>
  <c r="S226" i="57"/>
  <c r="R221" i="57"/>
  <c r="U228" i="57"/>
  <c r="V226" i="57"/>
  <c r="U219" i="57"/>
  <c r="P231" i="57"/>
  <c r="O226" i="57"/>
  <c r="AA233" i="57"/>
  <c r="U220" i="57"/>
  <c r="AA215" i="57"/>
  <c r="V224" i="57"/>
  <c r="AA217" i="57"/>
  <c r="P224" i="57"/>
  <c r="O235" i="57"/>
  <c r="AB214" i="57"/>
  <c r="O214" i="57"/>
  <c r="O232" i="57"/>
  <c r="V223" i="57"/>
  <c r="AA216" i="57"/>
  <c r="R219" i="57"/>
  <c r="AA220" i="57"/>
  <c r="R212" i="57"/>
  <c r="R214" i="57"/>
  <c r="AB221" i="57"/>
  <c r="X236" i="57"/>
  <c r="O231" i="57"/>
  <c r="S235" i="57"/>
  <c r="AB213" i="57"/>
  <c r="X212" i="57"/>
  <c r="O221" i="57"/>
  <c r="P238" i="57"/>
  <c r="V231" i="57"/>
  <c r="P227" i="57"/>
  <c r="R210" i="57"/>
  <c r="U215" i="57"/>
  <c r="AA214" i="57"/>
  <c r="AB219" i="57"/>
  <c r="X235" i="57"/>
  <c r="P216" i="57"/>
  <c r="Y219" i="57"/>
  <c r="V233" i="57"/>
  <c r="P218" i="57"/>
  <c r="AB225" i="57"/>
  <c r="S210" i="57"/>
  <c r="Y217" i="57"/>
  <c r="V232" i="57"/>
  <c r="R215" i="57"/>
  <c r="X232" i="57"/>
  <c r="V214" i="57"/>
  <c r="R211" i="57"/>
  <c r="U230" i="57"/>
  <c r="O210" i="57"/>
  <c r="P239" i="57"/>
  <c r="AA237" i="57"/>
  <c r="AB222" i="57"/>
  <c r="V238" i="57"/>
  <c r="R229" i="57"/>
  <c r="R217" i="57"/>
  <c r="U210" i="57"/>
  <c r="S213" i="57"/>
  <c r="U218" i="57"/>
  <c r="AB235" i="57"/>
  <c r="R232" i="57"/>
  <c r="X225" i="57"/>
  <c r="R223" i="57"/>
  <c r="U231" i="57"/>
  <c r="AA218" i="57"/>
  <c r="R226" i="57"/>
  <c r="S221" i="57"/>
  <c r="X230" i="57"/>
  <c r="V218" i="57"/>
  <c r="U211" i="57"/>
  <c r="Y238" i="57"/>
  <c r="P212" i="57"/>
  <c r="AB212" i="57"/>
  <c r="S239" i="57"/>
  <c r="X239" i="57"/>
  <c r="V237" i="57"/>
  <c r="Y231" i="57"/>
  <c r="AA224" i="57"/>
  <c r="AA234" i="57"/>
  <c r="X215" i="57"/>
  <c r="O223" i="57"/>
  <c r="Y211" i="57"/>
  <c r="P236" i="57"/>
  <c r="AB236" i="57"/>
  <c r="O218" i="57"/>
  <c r="P217" i="57"/>
  <c r="R236" i="57"/>
  <c r="O233" i="57"/>
  <c r="V235" i="57"/>
  <c r="P225" i="57"/>
  <c r="O222" i="57"/>
  <c r="U225" i="57"/>
  <c r="X216" i="57"/>
  <c r="U227" i="57"/>
  <c r="AA226" i="57"/>
  <c r="S227" i="57"/>
  <c r="V210" i="57"/>
  <c r="R237" i="57"/>
  <c r="O216" i="57"/>
  <c r="Y223" i="57"/>
  <c r="AB210" i="57"/>
  <c r="U226" i="57"/>
  <c r="R235" i="57"/>
  <c r="Y230" i="57"/>
  <c r="AA210" i="57"/>
  <c r="Q228" i="57" l="1"/>
  <c r="Z232" i="57"/>
  <c r="W228" i="57"/>
  <c r="W232" i="57"/>
  <c r="Z230" i="57"/>
  <c r="W239" i="57"/>
  <c r="Z235" i="57"/>
  <c r="T234" i="57"/>
  <c r="Z231" i="57"/>
  <c r="Q234" i="57"/>
  <c r="T230" i="57"/>
  <c r="W231" i="57"/>
  <c r="Z228" i="57"/>
  <c r="Z225" i="57"/>
  <c r="AC229" i="57"/>
  <c r="W226" i="57"/>
  <c r="T236" i="57"/>
  <c r="W225" i="57"/>
  <c r="W237" i="57"/>
  <c r="Z234" i="57"/>
  <c r="Q226" i="57"/>
  <c r="Z236" i="57"/>
  <c r="AC238" i="57"/>
  <c r="AC235" i="57"/>
  <c r="W234" i="57"/>
  <c r="Q235" i="57"/>
  <c r="AC239" i="57"/>
  <c r="Q230" i="57"/>
  <c r="Q225" i="57"/>
  <c r="AC233" i="57"/>
  <c r="Q236" i="57"/>
  <c r="T227" i="57"/>
  <c r="AC234" i="57"/>
  <c r="T226" i="57"/>
  <c r="W227" i="57"/>
  <c r="Z229" i="57"/>
  <c r="Q237" i="57"/>
  <c r="T233" i="57"/>
  <c r="Q232" i="57"/>
  <c r="T225" i="57"/>
  <c r="Z233" i="57"/>
  <c r="AC228" i="57"/>
  <c r="T232" i="57"/>
  <c r="AC231" i="57"/>
  <c r="AC232" i="57"/>
  <c r="Q231" i="57"/>
  <c r="T238" i="57"/>
  <c r="Q227" i="57"/>
  <c r="T229" i="57"/>
  <c r="Z239" i="57"/>
  <c r="Q239" i="57"/>
  <c r="Q233" i="57"/>
  <c r="W236" i="57"/>
  <c r="Z238" i="57"/>
  <c r="Z227" i="57"/>
  <c r="AC227" i="57"/>
  <c r="Q229" i="57"/>
  <c r="T237" i="57"/>
  <c r="W229" i="57"/>
  <c r="AC225" i="57"/>
  <c r="AC230" i="57"/>
  <c r="T231" i="57"/>
  <c r="T235" i="57"/>
  <c r="W233" i="57"/>
  <c r="AC237" i="57"/>
  <c r="T228" i="57"/>
  <c r="W235" i="57"/>
  <c r="W238" i="57"/>
  <c r="AC236" i="57"/>
  <c r="AC226" i="57"/>
  <c r="T239" i="57"/>
  <c r="Q238" i="57"/>
  <c r="Z226" i="57"/>
  <c r="W230" i="57"/>
  <c r="Z237" i="57"/>
  <c r="AT191" i="57"/>
  <c r="AI26" i="57" s="1"/>
  <c r="AT189" i="57"/>
  <c r="AI24" i="57" s="1"/>
  <c r="AT197" i="57"/>
  <c r="AI32" i="57" s="1"/>
  <c r="AT192" i="57"/>
  <c r="AI27" i="57" s="1"/>
  <c r="AT193" i="57"/>
  <c r="AI28" i="57" s="1"/>
  <c r="AT188" i="57"/>
  <c r="AI23" i="57" s="1"/>
  <c r="AT199" i="57"/>
  <c r="AI34" i="57" s="1"/>
  <c r="AT198" i="57"/>
  <c r="AI33" i="57" s="1"/>
  <c r="AT200" i="57"/>
  <c r="AI35" i="57" s="1"/>
  <c r="AT194" i="57"/>
  <c r="AI29" i="57" s="1"/>
  <c r="AT190" i="57"/>
  <c r="AI25" i="57" s="1"/>
  <c r="AT202" i="57"/>
  <c r="AI37" i="57" s="1"/>
  <c r="AT196" i="57"/>
  <c r="AI31" i="57" s="1"/>
  <c r="AT195" i="57"/>
  <c r="AI30" i="57" s="1"/>
  <c r="AT201" i="57"/>
  <c r="AI36" i="57" s="1"/>
  <c r="Q223" i="57"/>
  <c r="T222" i="57"/>
  <c r="AC217" i="57"/>
  <c r="T223" i="57"/>
  <c r="W214" i="57"/>
  <c r="Z224" i="57"/>
  <c r="T217" i="57"/>
  <c r="W219" i="57"/>
  <c r="AC210" i="57"/>
  <c r="AC224" i="57"/>
  <c r="W222" i="57"/>
  <c r="Z219" i="57"/>
  <c r="AC212" i="57"/>
  <c r="Q211" i="57"/>
  <c r="W220" i="57"/>
  <c r="AC222" i="57"/>
  <c r="T212" i="57"/>
  <c r="W210" i="57"/>
  <c r="AC213" i="57"/>
  <c r="Q214" i="57"/>
  <c r="Z211" i="57"/>
  <c r="Z222" i="57"/>
  <c r="Q219" i="57"/>
  <c r="Q216" i="57"/>
  <c r="T218" i="57"/>
  <c r="W223" i="57"/>
  <c r="AC221" i="57"/>
  <c r="T221" i="57"/>
  <c r="AC211" i="57"/>
  <c r="W215" i="57"/>
  <c r="Q220" i="57"/>
  <c r="Q218" i="57"/>
  <c r="T210" i="57"/>
  <c r="W211" i="57"/>
  <c r="AC219" i="57"/>
  <c r="T224" i="57"/>
  <c r="W217" i="57"/>
  <c r="AC223" i="57"/>
  <c r="Q224" i="57"/>
  <c r="Q212" i="57"/>
  <c r="Q222" i="57"/>
  <c r="W216" i="57"/>
  <c r="Z215" i="57"/>
  <c r="Q210" i="57"/>
  <c r="Q217" i="57"/>
  <c r="T214" i="57"/>
  <c r="T211" i="57"/>
  <c r="W218" i="57"/>
  <c r="Z210" i="57"/>
  <c r="Q221" i="57"/>
  <c r="T213" i="57"/>
  <c r="Z221" i="57"/>
  <c r="AC218" i="57"/>
  <c r="T216" i="57"/>
  <c r="AC214" i="57"/>
  <c r="Z218" i="57"/>
  <c r="Z212" i="57"/>
  <c r="Z214" i="57"/>
  <c r="AC215" i="57"/>
  <c r="Z223" i="57"/>
  <c r="AC220" i="57"/>
  <c r="W213" i="57"/>
  <c r="T220" i="57"/>
  <c r="Q213" i="57"/>
  <c r="W221" i="57"/>
  <c r="Z213" i="57"/>
  <c r="T219" i="57"/>
  <c r="W224" i="57"/>
  <c r="AC216" i="57"/>
  <c r="W212" i="57"/>
  <c r="Z217" i="57"/>
  <c r="Z220" i="57"/>
  <c r="T215" i="57"/>
  <c r="Z216" i="57"/>
  <c r="Q215" i="57"/>
  <c r="AT186" i="57"/>
  <c r="AI21" i="57" s="1"/>
  <c r="AT174" i="57"/>
  <c r="AI9" i="57" s="1"/>
  <c r="AT177" i="57"/>
  <c r="AI12" i="57" s="1"/>
  <c r="AT182" i="57"/>
  <c r="AI17" i="57" s="1"/>
  <c r="AT179" i="57"/>
  <c r="AI14" i="57" s="1"/>
  <c r="AT183" i="57"/>
  <c r="AI18" i="57" s="1"/>
  <c r="AT181" i="57"/>
  <c r="AI16" i="57" s="1"/>
  <c r="AT187" i="57"/>
  <c r="AI22" i="57" s="1"/>
  <c r="AT175" i="57"/>
  <c r="AI10" i="57" s="1"/>
  <c r="AT185" i="57"/>
  <c r="AI20" i="57" s="1"/>
  <c r="AT173" i="57"/>
  <c r="AI8" i="57" s="1"/>
  <c r="AT180" i="57"/>
  <c r="AI15" i="57" s="1"/>
  <c r="AT184" i="57"/>
  <c r="AI19" i="57" s="1"/>
  <c r="AT176" i="57"/>
  <c r="AI11" i="57" s="1"/>
  <c r="AT178" i="57"/>
  <c r="AI13" i="57" s="1"/>
  <c r="AH229" i="57" l="1"/>
  <c r="AA27" i="57" s="1"/>
  <c r="AC27" i="57" s="1"/>
  <c r="AE27" i="57" s="1"/>
  <c r="AH236" i="57"/>
  <c r="AA34" i="57" s="1"/>
  <c r="AC34" i="57" s="1"/>
  <c r="AE34" i="57" s="1"/>
  <c r="AH239" i="57"/>
  <c r="AA37" i="57" s="1"/>
  <c r="AC37" i="57" s="1"/>
  <c r="AE37" i="57" s="1"/>
  <c r="AH230" i="57"/>
  <c r="AA28" i="57" s="1"/>
  <c r="AC28" i="57" s="1"/>
  <c r="AE28" i="57" s="1"/>
  <c r="AH228" i="57"/>
  <c r="AA26" i="57" s="1"/>
  <c r="AC26" i="57" s="1"/>
  <c r="AE26" i="57" s="1"/>
  <c r="AH227" i="57"/>
  <c r="AA25" i="57" s="1"/>
  <c r="AC25" i="57" s="1"/>
  <c r="AE25" i="57" s="1"/>
  <c r="AH233" i="57"/>
  <c r="AA31" i="57" s="1"/>
  <c r="AC31" i="57" s="1"/>
  <c r="AE31" i="57" s="1"/>
  <c r="AH235" i="57"/>
  <c r="AA33" i="57" s="1"/>
  <c r="AC33" i="57" s="1"/>
  <c r="AE33" i="57" s="1"/>
  <c r="AH232" i="57"/>
  <c r="AA30" i="57" s="1"/>
  <c r="AC30" i="57" s="1"/>
  <c r="AE30" i="57" s="1"/>
  <c r="AH234" i="57"/>
  <c r="AA32" i="57" s="1"/>
  <c r="AC32" i="57" s="1"/>
  <c r="AE32" i="57" s="1"/>
  <c r="AH226" i="57"/>
  <c r="AA24" i="57" s="1"/>
  <c r="AC24" i="57" s="1"/>
  <c r="AE24" i="57" s="1"/>
  <c r="AH231" i="57"/>
  <c r="AA29" i="57" s="1"/>
  <c r="AC29" i="57" s="1"/>
  <c r="AE29" i="57" s="1"/>
  <c r="AH237" i="57"/>
  <c r="AA35" i="57" s="1"/>
  <c r="AC35" i="57" s="1"/>
  <c r="AE35" i="57" s="1"/>
  <c r="AH225" i="57"/>
  <c r="AA23" i="57" s="1"/>
  <c r="AC23" i="57" s="1"/>
  <c r="AE23" i="57" s="1"/>
  <c r="AH238" i="57"/>
  <c r="AA36" i="57" s="1"/>
  <c r="AC36" i="57" s="1"/>
  <c r="AE36" i="57" s="1"/>
  <c r="AH222" i="57"/>
  <c r="AA20" i="57" s="1"/>
  <c r="AC20" i="57" s="1"/>
  <c r="AE20" i="57" s="1"/>
  <c r="AH213" i="57"/>
  <c r="AA11" i="57" s="1"/>
  <c r="AC11" i="57" s="1"/>
  <c r="AE11" i="57" s="1"/>
  <c r="AH210" i="57"/>
  <c r="AA8" i="57" s="1"/>
  <c r="AH216" i="57"/>
  <c r="AA14" i="57" s="1"/>
  <c r="AC14" i="57" s="1"/>
  <c r="AE14" i="57" s="1"/>
  <c r="AH219" i="57"/>
  <c r="AA17" i="57" s="1"/>
  <c r="AC17" i="57" s="1"/>
  <c r="AE17" i="57" s="1"/>
  <c r="AH212" i="57"/>
  <c r="AA10" i="57" s="1"/>
  <c r="AC10" i="57" s="1"/>
  <c r="AE10" i="57" s="1"/>
  <c r="AH215" i="57"/>
  <c r="AA13" i="57" s="1"/>
  <c r="AC13" i="57" s="1"/>
  <c r="AE13" i="57" s="1"/>
  <c r="AH217" i="57"/>
  <c r="AA15" i="57" s="1"/>
  <c r="AC15" i="57" s="1"/>
  <c r="AE15" i="57" s="1"/>
  <c r="AH224" i="57"/>
  <c r="AA22" i="57" s="1"/>
  <c r="AC22" i="57" s="1"/>
  <c r="AE22" i="57" s="1"/>
  <c r="AH221" i="57"/>
  <c r="AA19" i="57" s="1"/>
  <c r="AC19" i="57" s="1"/>
  <c r="AE19" i="57" s="1"/>
  <c r="AH218" i="57"/>
  <c r="AA16" i="57" s="1"/>
  <c r="AC16" i="57" s="1"/>
  <c r="AE16" i="57" s="1"/>
  <c r="AH214" i="57"/>
  <c r="AA12" i="57" s="1"/>
  <c r="AC12" i="57" s="1"/>
  <c r="AE12" i="57" s="1"/>
  <c r="AH211" i="57"/>
  <c r="AA9" i="57" s="1"/>
  <c r="AC9" i="57" s="1"/>
  <c r="AE9" i="57" s="1"/>
  <c r="AH220" i="57"/>
  <c r="AA18" i="57" s="1"/>
  <c r="AC18" i="57" s="1"/>
  <c r="AE18" i="57" s="1"/>
  <c r="AH223" i="57"/>
  <c r="AA21" i="57" s="1"/>
  <c r="AC21" i="57" s="1"/>
  <c r="AE21" i="57" s="1"/>
  <c r="AC8" i="57" l="1"/>
  <c r="AE8" i="57" s="1"/>
</calcChain>
</file>

<file path=xl/sharedStrings.xml><?xml version="1.0" encoding="utf-8"?>
<sst xmlns="http://schemas.openxmlformats.org/spreadsheetml/2006/main" count="23600" uniqueCount="815">
  <si>
    <t xml:space="preserve">이러므로 '야' 다음에는 두 칸을 비움이 좋습니다. '야'와 '야'를 이어서 '야야'로 할 때도 그 다음 두 칸은 비움이 좋습니다. </t>
  </si>
  <si>
    <t>예컨대 7인조라면 한 주는 야간만, 나머지 6주는 주간만 배치하는 겁니다. 6주 동안은 입주자를 매일 만날 수 있습니다.</t>
  </si>
  <si>
    <t>매일 7:00~12:00 조,종 1명씩 / 12:00~16:00 조,종,만 1명씩 / 16:00~21:00 종,만 1명씩</t>
  </si>
  <si>
    <t>여느 직장인처럼 거의 평범한 생활을 영위할 수 있다는 점도 큰 장점일 겁니다. (여느 직장인도 야근이 몰릴 때가 있습니다.)</t>
  </si>
  <si>
    <t xml:space="preserve">예컨대 어느 시설은 주말보다 평일에 수요가 많거나 평일보다 주말에 수요가 많고 어느 시설은 주말과 평일의 차이가 없습니다. </t>
  </si>
  <si>
    <t xml:space="preserve">요일별 시간대별 지원 수요에 맞게 인력을 배치하는 겁니다. </t>
  </si>
  <si>
    <t>* 13~14주차 평일 '주'를 필요에 따라 '조', '만'으로 바꾸거나 주말로 이동</t>
  </si>
  <si>
    <t>그러므로 교대직은 1주의 근무횟수가 5회 이내이게, 4~5회이게, 함이 좋습니다.</t>
  </si>
  <si>
    <t>* 아동시설 - 조 7~16, 만 12~21, 야 21~9:30 (오전이 한가함)</t>
  </si>
  <si>
    <t xml:space="preserve">야간근무를 한 주에 몰아서 배치하고, 나머지 주는 모두 주간근무만 배치합니다. </t>
  </si>
  <si>
    <t>아동시설은 보통 평일 오전 시간대(등교 후부터 하교 전까지)에 수요가 적다고 합니다.</t>
  </si>
  <si>
    <t xml:space="preserve">30인 시설이면 생활지도원이 13명인데, 2021년 7월에 4~5명씩 증원합니다. </t>
  </si>
  <si>
    <t>* 13~15주차 평일 '주'를 필요에 따라 '조', '만'으로 바꾸거나 주말로 이동</t>
  </si>
  <si>
    <t>* 매일 조근,만근,야근 각 1명씩 = 5인조 공통형과 동일</t>
  </si>
  <si>
    <t>한 분이 야간근무를 전담하고, 세 분이 주간근무를 하는 방안</t>
  </si>
  <si>
    <t xml:space="preserve">오늘 늦게 퇴근하고 내일 일찍 출근하기는 어려울 겁니다. </t>
  </si>
  <si>
    <t xml:space="preserve">화요일 근무가 '야'이면 수요일 아침까지 시설에 있게 됩니다. </t>
  </si>
  <si>
    <r>
      <rPr>
        <b/>
        <sz val="10"/>
        <color rgb="FFFF0000"/>
        <rFont val="맑은 고딕"/>
        <family val="3"/>
        <charset val="129"/>
      </rPr>
      <t>야</t>
    </r>
    <r>
      <rPr>
        <sz val="10"/>
        <color rgb="FF000000"/>
        <rFont val="맑은 고딕"/>
        <family val="3"/>
        <charset val="129"/>
      </rPr>
      <t xml:space="preserve"> : 바쁘지 않은 시간대(예:21:00~7:00)로 또는</t>
    </r>
  </si>
  <si>
    <r>
      <rPr>
        <b/>
        <sz val="10"/>
        <color rgb="FFFF0000"/>
        <rFont val="맑은 고딕"/>
        <family val="3"/>
        <charset val="129"/>
      </rPr>
      <t>종(</t>
    </r>
    <r>
      <rPr>
        <sz val="10"/>
        <color rgb="FF000000"/>
        <rFont val="맑은 고딕"/>
        <family val="3"/>
        <charset val="129"/>
      </rPr>
      <t>종일) : 다른 (조나 만) 근무자가 못 나올 때 활용</t>
    </r>
  </si>
  <si>
    <t>주말은 물론이고 평일 오전 아이들이 없는 시간에도 2명이 근무</t>
  </si>
  <si>
    <t xml:space="preserve">생활지도원도 일요일과 토요일에는 가족과 함께하고 싶을 겁니다. </t>
  </si>
  <si>
    <t>* 주말엔 종일 2명 + 오후(12:00~18:00) 1명</t>
  </si>
  <si>
    <t>* 매일 조근,만근,야근 각 1명씩 = 4인조 공통형과 동일</t>
  </si>
  <si>
    <t>* 7~11주차 평일 '주'를 필요에 따라 주말로 이동</t>
  </si>
  <si>
    <t>* 8~15주차 평일 '주'를 필요에 따라 주말로 이동</t>
  </si>
  <si>
    <t>8. 여느 직장인처럼 긴 휴가를 쓸 수 있게 합니다.</t>
  </si>
  <si>
    <t xml:space="preserve"> =IF(당직!O106="당","당",위생원!O106)</t>
  </si>
  <si>
    <t>* 7~13주차 평일 '주'를 필요에 따라 주말로 이동</t>
  </si>
  <si>
    <t>* 8~11주차 평일 '주'를 필요에 따라 주말로 이동</t>
  </si>
  <si>
    <t>* 8~12주차 평일 '주'를 필요에 따라 주말로 이동</t>
  </si>
  <si>
    <t xml:space="preserve"> =IF(당직!O106="당","당",행정직!O106)</t>
  </si>
  <si>
    <t>* 7~15주차 평일 '주'를 필요에 따라 주말로 이동</t>
  </si>
  <si>
    <r>
      <t>2. 상근직의 평일 당직</t>
    </r>
    <r>
      <rPr>
        <sz val="11"/>
        <color rgb="FF000000"/>
        <rFont val="맑은 고딕"/>
        <family val="3"/>
        <charset val="129"/>
      </rPr>
      <t>(간호사 별도)</t>
    </r>
    <r>
      <rPr>
        <b/>
        <sz val="11"/>
        <color rgb="FFFF0000"/>
        <rFont val="맑은 고딕"/>
        <family val="3"/>
        <charset val="129"/>
      </rPr>
      <t>과 주말 당직</t>
    </r>
    <r>
      <rPr>
        <sz val="11"/>
        <color rgb="FF000000"/>
        <rFont val="맑은 고딕"/>
        <family val="3"/>
        <charset val="129"/>
      </rPr>
      <t>(간호사 포함)</t>
    </r>
  </si>
  <si>
    <t>단, 평일당직의 시간대가 '만'의 시간대와 같으면 '만'으로 표기</t>
  </si>
  <si>
    <t>위 표에서 '야간'은 22:00~06:00를 포함하는 근무입니다.</t>
  </si>
  <si>
    <t>* 주말엔 오전에도 2명이 있어야 하므로 만근 1명을 종근으로 변형</t>
  </si>
  <si>
    <t xml:space="preserve">예컨대 야 18:00~9:00, 주 9:00~18:00인 시설에서  </t>
  </si>
  <si>
    <t>출퇴근시각 입력 : 오전 9시는 9:00  오후 6시는 18:00</t>
  </si>
  <si>
    <t>* 3주차와 7주차 근무가 6회이므로 '전통형' 프로그램에는 적용 불가</t>
  </si>
  <si>
    <t xml:space="preserve">수요일 근무가 없고 목요일 근무가 '주'이면 시간상으로는 근무와 근무 사이의 간격이 24시간이니 1일을 쉰다고 할 수 있으나 당사자는 매일 일한다고, 쉬는 날이 없다고, 느끼기 쉽습니다.  </t>
  </si>
  <si>
    <t xml:space="preserve">주말에 조근과 만근을 합쳐 하나의 근무로 하면, 예컨대 7시부터 21시까지 종일 근무하는 '종' 한 명으로 '조' 한 명과 '만' 한 명을 대신하면, 주말 근무의 횟수를 줄일 수 있습니다.  </t>
  </si>
  <si>
    <t xml:space="preserve">※ 여기서 완성한 근무 패턴을 복사하여 '근무표 마법사'의 기준근무표에 '값'만 붙여넣기 하십시오. </t>
  </si>
  <si>
    <t>조리사 1명인 날은 '종' / 목요일은 조리사 1명이 '조', 대신 영양사가 '석'으로 저녁까지 지원</t>
  </si>
  <si>
    <t xml:space="preserve">a=연장근로시간  b=야간근로시간  c=휴일8시간이내  d=휴일8시간초과  e=a+b/3+c+d*4/3 </t>
  </si>
  <si>
    <t xml:space="preserve">그러므로 지원 수요가 많은 요일이나 시간대에 인력을 더 배치하는 겁니다. </t>
  </si>
  <si>
    <t>* 교대직 4명이 매일 조근,만근,야근 각 1명씩 + 월~금 주간 1명(팀장)</t>
  </si>
  <si>
    <t>근무종류표에서 '야간'은 22:00~06:00를 포함하는 근무를 말합니다.</t>
  </si>
  <si>
    <t>주말보다 평일에 더, 평일은 만보다 조를 더, 주말은 조보다 만을 더 배치</t>
  </si>
  <si>
    <t>평일당직도 있고 주말당직도 있으면 평일당직은 '석'이나 '주석'으로 표기</t>
  </si>
  <si>
    <t>* 조,만이 1명씩만 있어도 된다면 7,8주차 평일을 모두 '주'로 변경</t>
  </si>
  <si>
    <t>이렇게 합성한 후에는 행정직 시트와 위생원 시트와 당직 시트는 숨깁니다.</t>
  </si>
  <si>
    <t xml:space="preserve">상근직이 월~토까지 당직 1명씩 : 평일 당직은 석, 토요 당직은 '당' </t>
  </si>
  <si>
    <t>* 교대직 5명이 매일 주간 2명, 야간 1명씩 + 월~금 주간 1명(팀장)</t>
  </si>
  <si>
    <t xml:space="preserve">생활에 낮과 밤이 자주 바뀌는 데서 오는 문제를 얼마쯤 해소할 수 있습니다. </t>
  </si>
  <si>
    <t>* 교대직 4명이 매일 주간 2명, 야간 1명씩 + 월~금 주간 1명(팀장)</t>
  </si>
  <si>
    <t>* 7:00~9:30 조근 1명과 야근 1명, 13:00~21:00 만근 2명</t>
  </si>
  <si>
    <t>* 교대직 5명이 매일 조근,만근,야근 각 1명씩 + 월~금 주간 1명(팀장)</t>
  </si>
  <si>
    <r>
      <t xml:space="preserve">3. 행정직과 위생원의 평일 당직 - </t>
    </r>
    <r>
      <rPr>
        <sz val="11"/>
        <color rgb="FF000000"/>
        <rFont val="맑은 고딕"/>
        <family val="3"/>
        <charset val="129"/>
      </rPr>
      <t>위생원의 평일 근무가 행정직과 다른 경우</t>
    </r>
  </si>
  <si>
    <t>4인조는 4일에 한 번, 5인조는 5일에 한 번, 6인조는 6일에 한 번, 8인조는 8일에 한 번씩 '야'를 배치합니다.</t>
  </si>
  <si>
    <t>6~7인조로 지원하다가 8~9인조로 지원하게 되니 2~3주는 주간만 배치해도 될 겁니다. 2~3주 동안의 주간근무는 이렇게 융통성 있게 활용할 수 있을 겁니다.</t>
  </si>
  <si>
    <t>이 시간이 너무 적거나 많으면 
근무유형별 출퇴근 시각을 조정하여 실근로시간을 늘리거나 줄이는 편이 좋고 
그렇지 않으면, 조금 적거나 많으면, 다음과 같이 합니다.
① 많으면 이번 달 일일근로시간표에서 근로시간을 줄입니다. 
또는 다음 달에 150%의 시간을 보상휴가로 주되, 별도 수기로 보상휴가를 줍니다. 엑셀 프로그램에서 다음 달 월간 근무표나 일일근로시간표를 수정하지 않습니다.
② 적으면 (40시간까지의 수당을 받기 원하면) 이번 달 비번일에 근무를 추가하거나 일일근로시간표에서 근로시간을 추가합니다.</t>
  </si>
  <si>
    <t>위생원</t>
  </si>
  <si>
    <t>A</t>
  </si>
  <si>
    <t>C</t>
  </si>
  <si>
    <t>치료사</t>
  </si>
  <si>
    <t>7인조</t>
  </si>
  <si>
    <t>6일차</t>
  </si>
  <si>
    <t>주기</t>
  </si>
  <si>
    <t>박지원</t>
  </si>
  <si>
    <t>송시열</t>
  </si>
  <si>
    <t>2·1</t>
  </si>
  <si>
    <t>큰값</t>
  </si>
  <si>
    <t>행정2</t>
  </si>
  <si>
    <t>야</t>
  </si>
  <si>
    <t>B</t>
  </si>
  <si>
    <t>실근로</t>
  </si>
  <si>
    <t>윤선도</t>
  </si>
  <si>
    <t>6인조</t>
  </si>
  <si>
    <t>주1</t>
  </si>
  <si>
    <t>직원1</t>
  </si>
  <si>
    <t>직원8</t>
  </si>
  <si>
    <t>1일차</t>
  </si>
  <si>
    <t>화</t>
  </si>
  <si>
    <t>이름</t>
  </si>
  <si>
    <t>행정1</t>
  </si>
  <si>
    <t>사재</t>
  </si>
  <si>
    <t>정약용</t>
  </si>
  <si>
    <t>8인조</t>
  </si>
  <si>
    <t>연장</t>
  </si>
  <si>
    <t>4인조</t>
  </si>
  <si>
    <t>장영실</t>
  </si>
  <si>
    <t>행정직</t>
  </si>
  <si>
    <t>야간</t>
  </si>
  <si>
    <t>주</t>
  </si>
  <si>
    <t>직원6</t>
  </si>
  <si>
    <t>만</t>
  </si>
  <si>
    <t>일</t>
  </si>
  <si>
    <t>목</t>
  </si>
  <si>
    <t>당</t>
  </si>
  <si>
    <t>e</t>
  </si>
  <si>
    <t>간호사</t>
  </si>
  <si>
    <t>요일</t>
  </si>
  <si>
    <t>28일</t>
  </si>
  <si>
    <t>휴8+</t>
  </si>
  <si>
    <t>월</t>
  </si>
  <si>
    <t/>
  </si>
  <si>
    <t>29일</t>
  </si>
  <si>
    <t>31일</t>
  </si>
  <si>
    <t>4일차</t>
  </si>
  <si>
    <t>퇴근</t>
  </si>
  <si>
    <t>직원3</t>
  </si>
  <si>
    <t>직원7</t>
  </si>
  <si>
    <t>수</t>
  </si>
  <si>
    <t>30일</t>
  </si>
  <si>
    <t>직원4</t>
  </si>
  <si>
    <t>남가5</t>
  </si>
  <si>
    <t>M</t>
  </si>
  <si>
    <t>금</t>
  </si>
  <si>
    <t>d</t>
  </si>
  <si>
    <t>2주차</t>
  </si>
  <si>
    <t>합계</t>
  </si>
  <si>
    <t>직원9</t>
  </si>
  <si>
    <t>c</t>
  </si>
  <si>
    <t>조</t>
  </si>
  <si>
    <t>여가4</t>
  </si>
  <si>
    <t>날짜</t>
  </si>
  <si>
    <t>조리1</t>
  </si>
  <si>
    <t>직원5</t>
  </si>
  <si>
    <t>팀원5</t>
  </si>
  <si>
    <t>상근형</t>
  </si>
  <si>
    <t>1주차</t>
  </si>
  <si>
    <t>휴게</t>
  </si>
  <si>
    <t>토</t>
  </si>
  <si>
    <t>b</t>
  </si>
  <si>
    <t>출근</t>
  </si>
  <si>
    <t>5주차</t>
  </si>
  <si>
    <t>표기</t>
  </si>
  <si>
    <t>여가6</t>
  </si>
  <si>
    <t>주간</t>
  </si>
  <si>
    <t>물리</t>
  </si>
  <si>
    <t>4주차</t>
  </si>
  <si>
    <t>남가8</t>
  </si>
  <si>
    <t>팀원6</t>
  </si>
  <si>
    <t>a</t>
  </si>
  <si>
    <t>만야</t>
  </si>
  <si>
    <t>팀원2</t>
  </si>
  <si>
    <t>주+야</t>
  </si>
  <si>
    <t>남가3</t>
  </si>
  <si>
    <t>사무원</t>
  </si>
  <si>
    <t>3주차</t>
  </si>
  <si>
    <t>6주차</t>
  </si>
  <si>
    <t>여가1</t>
  </si>
  <si>
    <t>여가2</t>
  </si>
  <si>
    <t>팀원1</t>
  </si>
  <si>
    <t>이덕무</t>
  </si>
  <si>
    <t>휴8</t>
  </si>
  <si>
    <t>종류</t>
  </si>
  <si>
    <t>팀원3</t>
  </si>
  <si>
    <t>팀원4</t>
  </si>
  <si>
    <t>원장</t>
  </si>
  <si>
    <t>3일차</t>
  </si>
  <si>
    <t>남가6</t>
  </si>
  <si>
    <t>남가4</t>
  </si>
  <si>
    <t>언어</t>
  </si>
  <si>
    <t>주야</t>
  </si>
  <si>
    <t>여가7</t>
  </si>
  <si>
    <t>영양사</t>
  </si>
  <si>
    <t>팀장2</t>
  </si>
  <si>
    <t>뜻</t>
  </si>
  <si>
    <t>6·1</t>
  </si>
  <si>
    <t>만+야</t>
  </si>
  <si>
    <t>남가2</t>
  </si>
  <si>
    <t>조리2</t>
  </si>
  <si>
    <t>여가3</t>
  </si>
  <si>
    <t>7·2</t>
  </si>
  <si>
    <t>남가1</t>
  </si>
  <si>
    <t>상담</t>
  </si>
  <si>
    <t>팀장1</t>
  </si>
  <si>
    <t>기준</t>
  </si>
  <si>
    <t>근무표</t>
  </si>
  <si>
    <t>직원2</t>
  </si>
  <si>
    <t>4·2</t>
  </si>
  <si>
    <t>3인조</t>
  </si>
  <si>
    <t>2일차</t>
  </si>
  <si>
    <t>석</t>
  </si>
  <si>
    <t>6·2</t>
  </si>
  <si>
    <t>회계</t>
  </si>
  <si>
    <t>3·2</t>
  </si>
  <si>
    <t>조만야</t>
  </si>
  <si>
    <t>행정3</t>
  </si>
  <si>
    <t>간호</t>
  </si>
  <si>
    <t>종</t>
  </si>
  <si>
    <t>여가5</t>
  </si>
  <si>
    <t>1·1</t>
  </si>
  <si>
    <t>영양</t>
  </si>
  <si>
    <t>7·1</t>
  </si>
  <si>
    <t>9·1</t>
  </si>
  <si>
    <t>분류</t>
  </si>
  <si>
    <t>5·1</t>
  </si>
  <si>
    <t>9인조</t>
  </si>
  <si>
    <t>팀장</t>
  </si>
  <si>
    <t>7일차</t>
  </si>
  <si>
    <t>이율곡</t>
  </si>
  <si>
    <t>9·2</t>
  </si>
  <si>
    <t>남가7</t>
  </si>
  <si>
    <t>휴</t>
  </si>
  <si>
    <t>공통형</t>
  </si>
  <si>
    <t>8·2</t>
  </si>
  <si>
    <t>D</t>
  </si>
  <si>
    <t>팀장3</t>
  </si>
  <si>
    <t>주·야</t>
  </si>
  <si>
    <t>선임</t>
  </si>
  <si>
    <t>3·1</t>
  </si>
  <si>
    <t>7일</t>
  </si>
  <si>
    <t>2·2</t>
  </si>
  <si>
    <t>5인조</t>
  </si>
  <si>
    <t>개별형</t>
  </si>
  <si>
    <t>8·1</t>
  </si>
  <si>
    <t>5일차</t>
  </si>
  <si>
    <t>4·1</t>
  </si>
  <si>
    <t>5·2</t>
  </si>
  <si>
    <t>국장</t>
  </si>
  <si>
    <r>
      <t xml:space="preserve">ⓐ주40+ : 1주 40시간을 초과하는 근로시간 </t>
    </r>
    <r>
      <rPr>
        <b/>
        <sz val="10"/>
        <color rgb="FFFF0000"/>
        <rFont val="맑은 고딕"/>
        <family val="3"/>
        <charset val="129"/>
      </rPr>
      <t>(휴일근로 제외)</t>
    </r>
    <r>
      <rPr>
        <sz val="10"/>
        <color rgb="FF000000"/>
        <rFont val="맑은 고딕"/>
        <family val="3"/>
        <charset val="129"/>
      </rPr>
      <t xml:space="preserve"> | ⓑ일8+ : 1일 8시간을 초과하는 근로시간의 1주간 합계</t>
    </r>
    <r>
      <rPr>
        <b/>
        <sz val="10"/>
        <color rgb="FFFF0000"/>
        <rFont val="맑은 고딕"/>
        <family val="3"/>
        <charset val="129"/>
      </rPr>
      <t xml:space="preserve"> (휴일근로 제외)</t>
    </r>
  </si>
  <si>
    <r>
      <rPr>
        <b/>
        <sz val="11"/>
        <color rgb="FFFF0000"/>
        <rFont val="맑은 고딕"/>
        <family val="3"/>
        <charset val="129"/>
      </rPr>
      <t>사용법</t>
    </r>
    <r>
      <rPr>
        <sz val="10"/>
        <color rgb="FF000000"/>
        <rFont val="맑은 고딕"/>
        <family val="3"/>
        <charset val="129"/>
      </rPr>
      <t xml:space="preserve"> 
1) 근무조의 인원과 근무 종류를 입력하고 → 2) 요일별 시간대별로 필요한 근무를 배치하십시오. 
근무 종류의 예 : 조만야, 주야, 조주만야, 조종주만야 …</t>
    </r>
  </si>
  <si>
    <t xml:space="preserve">이러므로 '만' 다음날 '조'가 오지 않도록, 예컨대 조만, 만만, 조주만, 조조만만... 이렇게 배치합니다.  조근 다음에 만근을 배치함이 좋습니다. </t>
  </si>
  <si>
    <t xml:space="preserve">예컨대 이번주에도 5회이고 다음주에도 5회인데, 이번주 목,금,토요일에 근무가 있고 다음주 일,월,화요일에 근무가 있으면 6일 연속 근무하게 됩니다. </t>
  </si>
  <si>
    <t>팀원의 휴가일 등에 팀장이 그 근무를 대신하는 경우 이렇게 하면 좋습니다. / 팀장을 팀원들이 돌아가며 맡는 경우 (팀장 순환보직제)에 활용하면 좋습니다.</t>
  </si>
  <si>
    <t>* 9,10주차 평일 '주'를 필요에 따라 '조', '만', '종'으로 바꾸거나 주말로 이동</t>
  </si>
  <si>
    <t xml:space="preserve">교대직이 야간근무 1회를 포함하여 주 5회 근무하면 시설에 있는 날이 실제로는 6일입니다. </t>
  </si>
  <si>
    <t>* 9~12주차 평일 '주'를 필요에 따라 '주', '주', '종'으로 바꾸거나 주말로 이동</t>
  </si>
  <si>
    <t>* 9~14주차 평일 '주'를 필요에 따라 '주', '주', '종'으로 바꾸거나 주말로 이동</t>
  </si>
  <si>
    <t>* 9~15주차 평일 '주'를 필요에 따라 '주', '주', '종'으로 바꾸거나 주말로 이동</t>
  </si>
  <si>
    <t>* 9~13주차 평일 '주'를 필요에 따라 '주', '주', '종'으로 바꾸거나 주말로 이동</t>
  </si>
  <si>
    <t xml:space="preserve">1주에 야간근무가 2회 들어 있으면 그 주의 근무횟수는 3~4회로 줄이는 편이 좋습니다. </t>
  </si>
  <si>
    <t>* 7,8주차 평일 '주'를 필요에 따라 '조', '만', '종'으로 바꾸거나 주말로 이동</t>
  </si>
  <si>
    <t xml:space="preserve">상근직은 매주 5회 근무하되 주로 주간근무만 하므로 시설에 있는 날은 실제로 5일뿐입니다. </t>
  </si>
  <si>
    <t>* 9~15주차 평일 '주'를 필요에 따라 '조', '만', '종'으로 바꾸거나 주말로 이동</t>
  </si>
  <si>
    <t>* 9~12주차 평일 '주'를 필요에 따라 '조', '만', '종'으로 바꾸거나 주말로 이동</t>
  </si>
  <si>
    <t>* 9~13주차 평일 '주'를 필요에 따라 '조', '만', '종'으로 바꾸거나 주말로 이동</t>
  </si>
  <si>
    <t>* 9~14주차 평일 '주'를 필요에 따라 '조', '만', '종'으로 바꾸거나 주말로 이동</t>
  </si>
  <si>
    <t>* 9~11주차 평일 '주'를 필요에 따라 '조', '만', '종'으로 바꾸거나 주말로 이동</t>
  </si>
  <si>
    <t>* 9주차 평일 '주'를 필요에 따라 '조', '만', '종'으로 바꾸거나 주말로 이동</t>
  </si>
  <si>
    <t xml:space="preserve">주말 근무 횟수를 줄일 수 있다면 주말 근무의 시간을 좀 길게 해도 괜찮다 할 겁니다. </t>
  </si>
  <si>
    <r>
      <t>시트 A : 팀원 6명</t>
    </r>
    <r>
      <rPr>
        <sz val="10"/>
        <color rgb="FF000000"/>
        <rFont val="맑은 고딕"/>
        <family val="3"/>
        <charset val="129"/>
      </rPr>
      <t xml:space="preserve"> (팀원이 몇 명이든 이렇게 합니다.)</t>
    </r>
  </si>
  <si>
    <t>* 7~14주차 평일 '주'를 필요에 따라 주말로 이동</t>
  </si>
  <si>
    <t>이렇게 합성한 후에는 시트 A와 B와 C는 숨깁니다.</t>
  </si>
  <si>
    <t>* '조'를 '만'보다 많게, 평일에 주말보다 많게 배치</t>
  </si>
  <si>
    <t>* 8~14주차 평일 '주'를 필요에 따라 주말로 이동</t>
  </si>
  <si>
    <t>* 7~10주차 평일 '주'를 필요에 따라 주말로 이동</t>
  </si>
  <si>
    <t>* 8~10주차 평일 '주'를 필요에 따라 주말로 이동</t>
  </si>
  <si>
    <t xml:space="preserve">1. 입주자의 생활 흐름에 따라 인력을 배치합니다. </t>
  </si>
  <si>
    <t xml:space="preserve"> =IF(당직!O107="당","당",행정직!O107)</t>
  </si>
  <si>
    <t>가산수당 지급 대상 근로시간 (2021년 7월 기준)</t>
  </si>
  <si>
    <t>* 8~13주차 평일 '주'를 필요에 따라 주말로 이동</t>
  </si>
  <si>
    <t xml:space="preserve"> =IF(당직!O108="당","당",행정직!O108)</t>
  </si>
  <si>
    <t>* 7,8주차 평일 '주'를 필요에 따라 주말로 이동</t>
  </si>
  <si>
    <r>
      <rPr>
        <b/>
        <sz val="10"/>
        <color rgb="FF000000"/>
        <rFont val="맑은 고딕"/>
        <family val="3"/>
        <charset val="129"/>
      </rPr>
      <t>일일근로시간</t>
    </r>
    <r>
      <rPr>
        <sz val="11"/>
        <color rgb="FF000000"/>
        <rFont val="맑은 고딕"/>
        <family val="3"/>
        <charset val="129"/>
      </rPr>
      <t xml:space="preserve"> : 이곳에서 근로시간을 가감할 수 있습니다.</t>
    </r>
  </si>
  <si>
    <t>팀장들이 생활습관에 따라 선호하는 근무시간대가 있을 경우</t>
  </si>
  <si>
    <t>* 7~12주차 평일 '주'를 필요에 따라 주말로 이동</t>
  </si>
  <si>
    <t>* 7~9주차 평일 '주'를 필요에 따라 주말로 이동</t>
  </si>
  <si>
    <r>
      <t xml:space="preserve">시트 B : 간호평일 </t>
    </r>
    <r>
      <rPr>
        <sz val="10"/>
        <color rgb="FF000000"/>
        <rFont val="맑은 고딕"/>
        <family val="3"/>
        <charset val="129"/>
      </rPr>
      <t>(촉탁의가 오는 수요일 당직 전담)</t>
    </r>
  </si>
  <si>
    <r>
      <t xml:space="preserve">* 야간시간대를 짧게 함 </t>
    </r>
    <r>
      <rPr>
        <sz val="10"/>
        <color rgb="FF000000"/>
        <rFont val="맑은 고딕"/>
        <family val="3"/>
        <charset val="129"/>
      </rPr>
      <t>(야간근로의 피로감을 감안)</t>
    </r>
  </si>
  <si>
    <r>
      <t>일반 근로시간제에서 연장근로 합계</t>
    </r>
    <r>
      <rPr>
        <sz val="10"/>
        <color rgb="FF000000"/>
        <rFont val="맑은 고딕"/>
        <family val="3"/>
        <charset val="129"/>
      </rPr>
      <t xml:space="preserve"> : 주별 연장근로시간(ⓐ와 ⓑ 가운데 큰 값)의 합계</t>
    </r>
  </si>
  <si>
    <t xml:space="preserve">어느 시설은 아침이 저녁보다 바쁩니다. 어느 시설은 월요일 아침이나 금요일 저녁에 수요가 많을 수 있습니다. </t>
  </si>
  <si>
    <t xml:space="preserve">지원 수요가 주말에 특별히 더 많은 게 아니라면 되도록 이렇게 주말 근무 횟수를 줄이는 편이 좋을 겁니다. </t>
  </si>
  <si>
    <t>이렇게 '야'부터 일정한 간격으로 채워 놓고 나서, 나머지 빈 칸에 요일별 시간대별로 필요한 근무를 배치합니다.</t>
  </si>
  <si>
    <t>* 9,10,11주차 평일 '주'를 필요에 따라 '주', '주', '종'으로 바꾸거나 주말로 이동</t>
  </si>
  <si>
    <t>* 9,10,11주차 평일 '주'를 필요에 따라 '조', '만', '종'으로 바꾸거나 주말로 이동</t>
  </si>
  <si>
    <t>매주 5회 이내일지라도 근무가 여러 날 이어지지 않게, 특히 6일 내내 근무하지 않게, 주의합니다.</t>
  </si>
  <si>
    <t>※ 복사한 데이터를 붙여 넣으려면 '값'만 붙여 넣으십시오. / 잘라내어 붙여넣기 하지 마십시오.</t>
  </si>
  <si>
    <t>시간을 초과하는 시간</t>
  </si>
  <si>
    <t xml:space="preserve"> =A!O106</t>
  </si>
  <si>
    <t>법정 실근로시간</t>
  </si>
  <si>
    <t>2·2·1·5·1</t>
  </si>
  <si>
    <t>시트 D : 상근종합</t>
  </si>
  <si>
    <t>1주간 근무횟수</t>
  </si>
  <si>
    <t>휴일근로 8시간까지</t>
  </si>
  <si>
    <t xml:space="preserve"> =A!O109</t>
  </si>
  <si>
    <t xml:space="preserve"> =A!O108</t>
  </si>
  <si>
    <t xml:space="preserve"> =A!O107</t>
  </si>
  <si>
    <t>2·2·1·2·1</t>
  </si>
  <si>
    <t>1·1·1·1·1</t>
  </si>
  <si>
    <t>시트 C : 팀 종합</t>
  </si>
  <si>
    <t>시트 B : 팀장</t>
  </si>
  <si>
    <t xml:space="preserve"> =A!O111</t>
  </si>
  <si>
    <t>6인조 - 야간 2명</t>
  </si>
  <si>
    <t xml:space="preserve"> =B!O106</t>
  </si>
  <si>
    <t>9:00~18:00</t>
  </si>
  <si>
    <t>當直(주말.휴일)</t>
  </si>
  <si>
    <t>21:00~7:00</t>
  </si>
  <si>
    <t>2·2·1·3·1</t>
  </si>
  <si>
    <t>: 야간 5일 간격</t>
  </si>
  <si>
    <t>20:00~8:00</t>
  </si>
  <si>
    <t>2·2·1·4·1</t>
  </si>
  <si>
    <t>2·2·1·1·1</t>
  </si>
  <si>
    <t>12:00~21:00</t>
  </si>
  <si>
    <t>7:00~20:00</t>
  </si>
  <si>
    <t>: 야간 8일 간격</t>
  </si>
  <si>
    <t>9:00~9:00</t>
  </si>
  <si>
    <t>2) 몰아서 하기</t>
  </si>
  <si>
    <t>2·2·1·6·1</t>
  </si>
  <si>
    <t>: 야간 4일 간격</t>
  </si>
  <si>
    <t xml:space="preserve"> =A!O110</t>
  </si>
  <si>
    <t>11:00~20:00</t>
  </si>
  <si>
    <t>18:00~9:00</t>
  </si>
  <si>
    <t>12:00~7:00</t>
  </si>
  <si>
    <t>9:00~20:00</t>
  </si>
  <si>
    <t>7:00~21:00</t>
  </si>
  <si>
    <t>7. 야간근무 간격</t>
  </si>
  <si>
    <t>8:00~17:00</t>
  </si>
  <si>
    <t>7:00~16:00</t>
  </si>
  <si>
    <t>9:00~21:00</t>
  </si>
  <si>
    <t>야, 주야, 만야</t>
  </si>
  <si>
    <t>: 야간 6일 간격</t>
  </si>
  <si>
    <t>주+夕(저녁당직)</t>
  </si>
  <si>
    <t>1) 고르게 하기</t>
  </si>
  <si>
    <t>12:00~9:00</t>
  </si>
  <si>
    <t>11:00~8:00</t>
  </si>
  <si>
    <t>휴일근로를 제외한 근로시간의 합계가</t>
  </si>
  <si>
    <t>* '석' = 9:00~20:00</t>
  </si>
  <si>
    <t>교대직 팀원 6명과 상근 팀장 1명</t>
  </si>
  <si>
    <t>주, 조, 만, 종, 당, 석</t>
  </si>
  <si>
    <t xml:space="preserve">2. 주 5일제에 가깝게 합니다. </t>
  </si>
  <si>
    <t>일일근로시간 가감하기 전의 원래 값</t>
  </si>
  <si>
    <r>
      <t xml:space="preserve">5인조 개별형 </t>
    </r>
    <r>
      <rPr>
        <sz val="9"/>
        <color rgb="FF000000"/>
        <rFont val="맑은 고딕"/>
        <family val="3"/>
        <charset val="129"/>
      </rPr>
      <t>- 교대4명+팀장1명</t>
    </r>
  </si>
  <si>
    <r>
      <t xml:space="preserve">6인조 개별형 </t>
    </r>
    <r>
      <rPr>
        <sz val="9"/>
        <color rgb="FF000000"/>
        <rFont val="맑은 고딕"/>
        <family val="3"/>
        <charset val="129"/>
      </rPr>
      <t>- 교대5명+팀장1명</t>
    </r>
  </si>
  <si>
    <r>
      <t xml:space="preserve">5인조 개별형 </t>
    </r>
    <r>
      <rPr>
        <sz val="9"/>
        <color rgb="FF000000"/>
        <rFont val="맑은 고딕"/>
        <family val="3"/>
        <charset val="129"/>
      </rPr>
      <t>- 교대직 5명</t>
    </r>
  </si>
  <si>
    <r>
      <t xml:space="preserve">셀 </t>
    </r>
    <r>
      <rPr>
        <sz val="10"/>
        <color rgb="FF0070C0"/>
        <rFont val="맑은 고딕"/>
        <family val="3"/>
        <charset val="129"/>
      </rPr>
      <t>BO108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O108</t>
    </r>
    <r>
      <rPr>
        <sz val="10"/>
        <color rgb="FF000000"/>
        <rFont val="맑은 고딕"/>
        <family val="3"/>
        <charset val="129"/>
      </rPr>
      <t xml:space="preserve"> 수식</t>
    </r>
  </si>
  <si>
    <r>
      <t xml:space="preserve">셀 </t>
    </r>
    <r>
      <rPr>
        <sz val="10"/>
        <color rgb="FF0070C0"/>
        <rFont val="맑은 고딕"/>
        <family val="3"/>
        <charset val="129"/>
      </rPr>
      <t>BO110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O110</t>
    </r>
    <r>
      <rPr>
        <sz val="10"/>
        <color rgb="FF000000"/>
        <rFont val="맑은 고딕"/>
        <family val="3"/>
        <charset val="129"/>
      </rPr>
      <t xml:space="preserve"> 수식</t>
    </r>
  </si>
  <si>
    <r>
      <t xml:space="preserve">셀 </t>
    </r>
    <r>
      <rPr>
        <sz val="10"/>
        <color rgb="FF0070C0"/>
        <rFont val="맑은 고딕"/>
        <family val="3"/>
        <charset val="129"/>
      </rPr>
      <t>BO107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O107</t>
    </r>
    <r>
      <rPr>
        <sz val="10"/>
        <color rgb="FF000000"/>
        <rFont val="맑은 고딕"/>
        <family val="3"/>
        <charset val="129"/>
      </rPr>
      <t xml:space="preserve"> 수식</t>
    </r>
  </si>
  <si>
    <r>
      <t xml:space="preserve">셀 </t>
    </r>
    <r>
      <rPr>
        <sz val="10"/>
        <color rgb="FF0070C0"/>
        <rFont val="맑은 고딕"/>
        <family val="3"/>
        <charset val="129"/>
      </rPr>
      <t>BO109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O109</t>
    </r>
    <r>
      <rPr>
        <sz val="10"/>
        <color rgb="FF000000"/>
        <rFont val="맑은 고딕"/>
        <family val="3"/>
        <charset val="129"/>
      </rPr>
      <t xml:space="preserve"> 수식</t>
    </r>
  </si>
  <si>
    <r>
      <t xml:space="preserve">셀 </t>
    </r>
    <r>
      <rPr>
        <sz val="10"/>
        <color rgb="FF0070C0"/>
        <rFont val="맑은 고딕"/>
        <family val="3"/>
        <charset val="129"/>
      </rPr>
      <t>BO111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O111</t>
    </r>
    <r>
      <rPr>
        <sz val="10"/>
        <color rgb="FF000000"/>
        <rFont val="맑은 고딕"/>
        <family val="3"/>
        <charset val="129"/>
      </rPr>
      <t xml:space="preserve"> 수식</t>
    </r>
  </si>
  <si>
    <r>
      <t xml:space="preserve">셀 </t>
    </r>
    <r>
      <rPr>
        <sz val="10"/>
        <color rgb="FF0070C0"/>
        <rFont val="맑은 고딕"/>
        <family val="3"/>
        <charset val="129"/>
      </rPr>
      <t>BO112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O112</t>
    </r>
    <r>
      <rPr>
        <sz val="10"/>
        <color rgb="FF000000"/>
        <rFont val="맑은 고딕"/>
        <family val="3"/>
        <charset val="129"/>
      </rPr>
      <t xml:space="preserve"> 수식</t>
    </r>
  </si>
  <si>
    <r>
      <t xml:space="preserve">셀 </t>
    </r>
    <r>
      <rPr>
        <sz val="10"/>
        <color rgb="FF0070C0"/>
        <rFont val="맑은 고딕"/>
        <family val="3"/>
        <charset val="129"/>
      </rPr>
      <t>BO106</t>
    </r>
    <r>
      <rPr>
        <sz val="10"/>
        <color rgb="FF000000"/>
        <rFont val="맑은 고딕"/>
        <family val="3"/>
        <charset val="129"/>
      </rPr>
      <t xml:space="preserve">과 </t>
    </r>
    <r>
      <rPr>
        <sz val="10"/>
        <color rgb="FF0070C0"/>
        <rFont val="맑은 고딕"/>
        <family val="3"/>
        <charset val="129"/>
      </rPr>
      <t>O106</t>
    </r>
    <r>
      <rPr>
        <sz val="10"/>
        <color rgb="FF000000"/>
        <rFont val="맑은 고딕"/>
        <family val="3"/>
        <charset val="129"/>
      </rPr>
      <t xml:space="preserve"> 수식</t>
    </r>
  </si>
  <si>
    <t>근무횟수를 매주 5회 이내이게 하는 겁니다.</t>
  </si>
  <si>
    <t xml:space="preserve"> =IF(C!O107="당","당",A!O107)</t>
  </si>
  <si>
    <t xml:space="preserve">5. 만근 다음날 조근이 되지 않게 합니다. </t>
  </si>
  <si>
    <t xml:space="preserve"> =IF(C!O106="당","당",A!O106)</t>
  </si>
  <si>
    <t>1) 휴가를 한 주 이상 길게 갈 수 있습니다.</t>
  </si>
  <si>
    <t>이렇게 합성한 후에는 시트 A와 B는 숨깁니다.</t>
  </si>
  <si>
    <t xml:space="preserve"> =IF(C!O106="당","당",B!O106)</t>
  </si>
  <si>
    <t xml:space="preserve"> =IF(C!O110="당","당",A!O110)</t>
  </si>
  <si>
    <t>4. 야간근무 다음에 이틀을 비번으로 합니다.</t>
  </si>
  <si>
    <t>ABCX를 반복하는데 A가 주말에 걸리면 D</t>
  </si>
  <si>
    <t xml:space="preserve"> =IF(C!O108="당","당",A!O108)</t>
  </si>
  <si>
    <t>목요일은 영양사가 '만'까지 포함하여 '석'</t>
  </si>
  <si>
    <t>3. 근무를 6회 연속하여 배치하지 않습니다.</t>
  </si>
  <si>
    <t xml:space="preserve"> =IF(C!O109="당","당",A!O109)</t>
  </si>
  <si>
    <t xml:space="preserve">
아침엔 조와, 저녁엔 만과 겹치게 시간 설정</t>
  </si>
  <si>
    <r>
      <rPr>
        <b/>
        <sz val="10"/>
        <color rgb="FFFF0000"/>
        <rFont val="맑은 고딕"/>
        <family val="3"/>
        <charset val="129"/>
      </rPr>
      <t>주</t>
    </r>
    <r>
      <rPr>
        <sz val="10"/>
        <color rgb="FF000000"/>
        <rFont val="맑은 고딕"/>
        <family val="3"/>
        <charset val="129"/>
      </rPr>
      <t xml:space="preserve"> : 조와 만의 최소 필수 인원이 찼을 때 활용</t>
    </r>
  </si>
  <si>
    <t>종' 다음날은 쉬거나 '만'</t>
  </si>
  <si>
    <t>1. 상근직의 주말 당직</t>
  </si>
  <si>
    <t>당직 : 행정직+위생원</t>
  </si>
  <si>
    <t>복돌이 패턴 마법사 - 기본</t>
  </si>
  <si>
    <t>(6인조 두 번 반복)</t>
  </si>
  <si>
    <t>휴일근로 8시간 초과분</t>
  </si>
  <si>
    <t>(5인조 두 번 반복)</t>
  </si>
  <si>
    <t>가산수당 지급 대상 근로시간</t>
  </si>
  <si>
    <t>(4인조 두 번 반복)</t>
  </si>
  <si>
    <t>* 4인조 공통형과 동일</t>
  </si>
  <si>
    <t>* 5인조 공통형과 동일</t>
  </si>
  <si>
    <t>법정휴게</t>
  </si>
  <si>
    <t>직원16</t>
  </si>
  <si>
    <t>근무종류</t>
  </si>
  <si>
    <t>직원19</t>
  </si>
  <si>
    <t>직원11</t>
  </si>
  <si>
    <t>11인조</t>
  </si>
  <si>
    <t>조만주야</t>
  </si>
  <si>
    <t>12인조</t>
  </si>
  <si>
    <t>근무표 원본</t>
  </si>
  <si>
    <t>조주만야</t>
  </si>
  <si>
    <t>10인조</t>
  </si>
  <si>
    <t>직원20</t>
  </si>
  <si>
    <t>직원26</t>
  </si>
  <si>
    <t>직원17</t>
  </si>
  <si>
    <t>유급휴가</t>
  </si>
  <si>
    <t>직원30</t>
  </si>
  <si>
    <t>직원28</t>
  </si>
  <si>
    <t>주방-개별형</t>
  </si>
  <si>
    <t>직원18</t>
  </si>
  <si>
    <t>직원22</t>
  </si>
  <si>
    <t>직원21</t>
  </si>
  <si>
    <t>직원29</t>
  </si>
  <si>
    <t>1주간 근무</t>
  </si>
  <si>
    <t>직원15</t>
  </si>
  <si>
    <t>직원12</t>
  </si>
  <si>
    <t>직원24</t>
  </si>
  <si>
    <t>직원27</t>
  </si>
  <si>
    <t>근무시간</t>
  </si>
  <si>
    <t>2·2·2·1</t>
  </si>
  <si>
    <r>
      <rPr>
        <b/>
        <sz val="10"/>
        <color rgb="FF000000"/>
        <rFont val="맑은 고딕"/>
        <family val="3"/>
        <charset val="129"/>
      </rPr>
      <t>근무종류표</t>
    </r>
  </si>
  <si>
    <t>2·1·1</t>
  </si>
  <si>
    <t>직원14</t>
  </si>
  <si>
    <t>2·2·5·1</t>
  </si>
  <si>
    <t>2·2·5·2</t>
  </si>
  <si>
    <t>직원25</t>
  </si>
  <si>
    <t>11·2</t>
  </si>
  <si>
    <t>2·2·0·2</t>
  </si>
  <si>
    <t>1·1·1·1</t>
  </si>
  <si>
    <t>2·2·8·1</t>
  </si>
  <si>
    <t>2·2·2</t>
  </si>
  <si>
    <t>직원10</t>
  </si>
  <si>
    <t>2·2·1·2</t>
  </si>
  <si>
    <t>조·만·야</t>
  </si>
  <si>
    <t>조만종주야</t>
  </si>
  <si>
    <t>7인조 개별형</t>
  </si>
  <si>
    <t>1·1·1</t>
  </si>
  <si>
    <t>1·1·1·2</t>
  </si>
  <si>
    <r>
      <rPr>
        <b/>
        <sz val="10"/>
        <color rgb="FF000000"/>
        <rFont val="맑은 고딕"/>
        <family val="3"/>
        <charset val="129"/>
      </rPr>
      <t>근무패턴표</t>
    </r>
  </si>
  <si>
    <t>야간2명</t>
  </si>
  <si>
    <t>직원13</t>
  </si>
  <si>
    <t>직원23</t>
  </si>
  <si>
    <t>2·2·2·2</t>
  </si>
  <si>
    <t>15인조</t>
  </si>
  <si>
    <t>14인조</t>
  </si>
  <si>
    <t>終日 종일</t>
  </si>
  <si>
    <t>11·1</t>
  </si>
  <si>
    <t>1·1·3·1</t>
  </si>
  <si>
    <t>10·1</t>
  </si>
  <si>
    <t>2·2·4·1</t>
  </si>
  <si>
    <t>1·2·1·1</t>
  </si>
  <si>
    <t>석/주석</t>
  </si>
  <si>
    <t>1·1·0·2</t>
  </si>
  <si>
    <t>晩 늦을 만</t>
  </si>
  <si>
    <t>晝 낮 주</t>
  </si>
  <si>
    <t>2·2·3·2</t>
  </si>
  <si>
    <t>12·1</t>
  </si>
  <si>
    <t>1·1·2·1</t>
  </si>
  <si>
    <t>2·2·7·1</t>
  </si>
  <si>
    <t>2·2·3·1</t>
  </si>
  <si>
    <t>夜 밤 야</t>
  </si>
  <si>
    <t xml:space="preserve">4. 기타 </t>
  </si>
  <si>
    <t>1·1·2</t>
  </si>
  <si>
    <t>2·2·6·1</t>
  </si>
  <si>
    <t>3·2·1</t>
  </si>
  <si>
    <t>3·2·0·2</t>
  </si>
  <si>
    <t>2·2·6·2</t>
  </si>
  <si>
    <t>2·2·4·2</t>
  </si>
  <si>
    <t>10·2</t>
  </si>
  <si>
    <t>3·2·4·2</t>
  </si>
  <si>
    <t>1·2·1</t>
  </si>
  <si>
    <t>3·2·2·2</t>
  </si>
  <si>
    <t>3·2·5·2</t>
  </si>
  <si>
    <t>3·2·2</t>
  </si>
  <si>
    <t>13인조</t>
  </si>
  <si>
    <t>3·2·1·2</t>
  </si>
  <si>
    <t>조리사 공통형</t>
  </si>
  <si>
    <t>시간대 예시</t>
  </si>
  <si>
    <t>평일당직</t>
  </si>
  <si>
    <t>早 이를 조</t>
  </si>
  <si>
    <t>3·2·3·2</t>
  </si>
  <si>
    <t>(6인조 두 번 반복하고 두 주는 주간만)</t>
  </si>
  <si>
    <t>(6인조 두 번 반복하고 한 주는 주간만)</t>
  </si>
  <si>
    <t xml:space="preserve">6. 주말 근무의 횟수를 최소화합니다. </t>
  </si>
  <si>
    <r>
      <rPr>
        <b/>
        <sz val="10"/>
        <color rgb="FF000000"/>
        <rFont val="맑은 고딕"/>
        <family val="3"/>
        <charset val="129"/>
      </rPr>
      <t>유연한 근로시간제에서 연장근로시간</t>
    </r>
    <r>
      <rPr>
        <sz val="10"/>
        <color rgb="FF000000"/>
        <rFont val="맑은 고딕"/>
        <family val="3"/>
        <charset val="129"/>
      </rPr>
      <t xml:space="preserve"> :</t>
    </r>
  </si>
  <si>
    <t>휴게시간 입력 : 3시간 30분은 3.5</t>
  </si>
  <si>
    <t>* 년,월은 '근무표종합'시트에서 설정</t>
  </si>
  <si>
    <t>시트 A : 상근평일 - 간호사 제외</t>
  </si>
  <si>
    <t>(6인조 두 번 반복하고 세 주는 주간만)</t>
  </si>
  <si>
    <t>시트 C : 상근주말 - 간호사 포함</t>
  </si>
  <si>
    <t>(5인조 두 번 반복하고 한 주는 주간만)</t>
  </si>
  <si>
    <r>
      <t xml:space="preserve">상근합성 - </t>
    </r>
    <r>
      <rPr>
        <sz val="10"/>
        <color rgb="FF000000"/>
        <rFont val="맑은 고딕"/>
        <family val="3"/>
        <charset val="129"/>
      </rPr>
      <t>상근직(행정직+위생원) 종합</t>
    </r>
  </si>
  <si>
    <r>
      <t xml:space="preserve">* 온/종 : </t>
    </r>
    <r>
      <rPr>
        <sz val="10"/>
        <color rgb="FF000000"/>
        <rFont val="맑은 고딕"/>
        <family val="3"/>
        <charset val="129"/>
      </rPr>
      <t xml:space="preserve">주+조 7:00~익일7:00 또는 주+만 7:00~익일9:00 </t>
    </r>
    <r>
      <rPr>
        <b/>
        <sz val="10"/>
        <color rgb="FFFF0000"/>
        <rFont val="맑은 고딕"/>
        <family val="3"/>
        <charset val="129"/>
      </rPr>
      <t>휴가 대비</t>
    </r>
  </si>
  <si>
    <t>* 연장근로시간을 고르게 하려면 주간근무만 하는 주를 분산</t>
  </si>
  <si>
    <t>단, 야간근무와 주간근무의 실근로시간이 비슷해야 합니다. 그렇지 않으면 직원들 간에 월간 연장근로시간의 편차가 크게 됩니다.</t>
    <phoneticPr fontId="22" type="noConversion"/>
  </si>
  <si>
    <t xml:space="preserve">직원들 간에 월간 연장근로시간의 편차가 커서 문제가 된다면, 주간근무만 하는 주를 고르게 분산해야 합니다.  </t>
    <phoneticPr fontId="22" type="noConversion"/>
  </si>
  <si>
    <t>조</t>
    <phoneticPr fontId="22" type="noConversion"/>
  </si>
  <si>
    <t>주</t>
    <phoneticPr fontId="22" type="noConversion"/>
  </si>
  <si>
    <t>2·1·1·1</t>
    <phoneticPr fontId="22" type="noConversion"/>
  </si>
  <si>
    <t>2·1·0·1</t>
  </si>
  <si>
    <t>2·1·0·1</t>
    <phoneticPr fontId="22" type="noConversion"/>
  </si>
  <si>
    <t>조</t>
    <phoneticPr fontId="22" type="noConversion"/>
  </si>
  <si>
    <t>만</t>
    <phoneticPr fontId="22" type="noConversion"/>
  </si>
  <si>
    <t>종</t>
    <phoneticPr fontId="22" type="noConversion"/>
  </si>
  <si>
    <t>조종만야</t>
    <phoneticPr fontId="22" type="noConversion"/>
  </si>
  <si>
    <t>2·0·2·1</t>
    <phoneticPr fontId="22" type="noConversion"/>
  </si>
  <si>
    <t>2·2·1</t>
  </si>
  <si>
    <t>2·2·1</t>
    <phoneticPr fontId="22" type="noConversion"/>
  </si>
  <si>
    <t>조 7:00~17:00 / 만 11:00~21:00 / 야 21:00~7:00(휴3)</t>
    <phoneticPr fontId="22" type="noConversion"/>
  </si>
  <si>
    <t>조 8:00~18:00 / 만 10:00~20:00 / 야 20:00~8:00(휴5, 실 근로 7시간)</t>
    <phoneticPr fontId="22" type="noConversion"/>
  </si>
  <si>
    <t>2·2·0·1</t>
  </si>
  <si>
    <t>2·2·0·1</t>
    <phoneticPr fontId="22" type="noConversion"/>
  </si>
  <si>
    <t>3·3·1·1</t>
    <phoneticPr fontId="22" type="noConversion"/>
  </si>
  <si>
    <t>2·2·1</t>
    <phoneticPr fontId="22" type="noConversion"/>
  </si>
  <si>
    <t>3·3·1</t>
    <phoneticPr fontId="22" type="noConversion"/>
  </si>
  <si>
    <t>근무횟수</t>
    <phoneticPr fontId="24" type="noConversion"/>
  </si>
  <si>
    <t>1주간
근로시간</t>
    <phoneticPr fontId="22" type="noConversion"/>
  </si>
  <si>
    <t>1일 연장
근로합계</t>
    <phoneticPr fontId="22" type="noConversion"/>
  </si>
  <si>
    <t>야</t>
    <phoneticPr fontId="22" type="noConversion"/>
  </si>
  <si>
    <t>야1</t>
  </si>
  <si>
    <t>야2</t>
  </si>
  <si>
    <t>7:00~9:00 야1+조1 / 9:00~12:00 조1 / 12:00~17:00 조1+만1 / 17:00~21:00 만1+야1 / 21:00~7:00 야2명</t>
    <phoneticPr fontId="22" type="noConversion"/>
  </si>
  <si>
    <t>1·1·1·1</t>
    <phoneticPr fontId="22" type="noConversion"/>
  </si>
  <si>
    <t>1안 : 조주만야</t>
    <phoneticPr fontId="22" type="noConversion"/>
  </si>
  <si>
    <t>조주만야</t>
    <phoneticPr fontId="22" type="noConversion"/>
  </si>
  <si>
    <t>6. 팀장3인 개별형</t>
    <phoneticPr fontId="22" type="noConversion"/>
  </si>
  <si>
    <t>4. 주방</t>
    <phoneticPr fontId="22" type="noConversion"/>
  </si>
  <si>
    <t>5. 팀장과 팀원</t>
    <phoneticPr fontId="22" type="noConversion"/>
  </si>
  <si>
    <t>조</t>
    <phoneticPr fontId="22" type="noConversion"/>
  </si>
  <si>
    <t>만</t>
    <phoneticPr fontId="22" type="noConversion"/>
  </si>
  <si>
    <t>7~9</t>
    <phoneticPr fontId="22" type="noConversion"/>
  </si>
  <si>
    <t>9~11</t>
    <phoneticPr fontId="22" type="noConversion"/>
  </si>
  <si>
    <t>11~17</t>
    <phoneticPr fontId="22" type="noConversion"/>
  </si>
  <si>
    <t>17~19</t>
    <phoneticPr fontId="22" type="noConversion"/>
  </si>
  <si>
    <t>19~21</t>
    <phoneticPr fontId="22" type="noConversion"/>
  </si>
  <si>
    <t>21~23</t>
    <phoneticPr fontId="22" type="noConversion"/>
  </si>
  <si>
    <t>23~1</t>
    <phoneticPr fontId="22" type="noConversion"/>
  </si>
  <si>
    <t>1~7</t>
    <phoneticPr fontId="22" type="noConversion"/>
  </si>
  <si>
    <t>야1</t>
    <phoneticPr fontId="22" type="noConversion"/>
  </si>
  <si>
    <t>야2</t>
    <phoneticPr fontId="22" type="noConversion"/>
  </si>
  <si>
    <t>1·2·1·0·1</t>
  </si>
  <si>
    <t>1·0·1·1</t>
  </si>
  <si>
    <t>1·0·1·1</t>
    <phoneticPr fontId="22" type="noConversion"/>
  </si>
  <si>
    <t>1·2·1</t>
    <phoneticPr fontId="22" type="noConversion"/>
  </si>
  <si>
    <t>야간 수면시간 없음</t>
    <phoneticPr fontId="22" type="noConversion"/>
  </si>
  <si>
    <t>1주간
근무횟수</t>
    <phoneticPr fontId="24" type="noConversion"/>
  </si>
  <si>
    <t>2·1·1</t>
    <phoneticPr fontId="22" type="noConversion"/>
  </si>
  <si>
    <t>7:00~13:00 조1 / 13:00~16:00 조1+만1 / 16:00~22:00 만1+야1 / 22:00~7:00 야1</t>
    <phoneticPr fontId="22" type="noConversion"/>
  </si>
  <si>
    <t>만</t>
    <phoneticPr fontId="22" type="noConversion"/>
  </si>
  <si>
    <t>직원5</t>
    <phoneticPr fontId="22" type="noConversion"/>
  </si>
  <si>
    <t>4인조</t>
    <phoneticPr fontId="22" type="noConversion"/>
  </si>
  <si>
    <t>5인조</t>
    <phoneticPr fontId="22" type="noConversion"/>
  </si>
  <si>
    <t>주</t>
    <phoneticPr fontId="22" type="noConversion"/>
  </si>
  <si>
    <t>1·2·1·1</t>
    <phoneticPr fontId="22" type="noConversion"/>
  </si>
  <si>
    <t>3·2·0·1</t>
    <phoneticPr fontId="22" type="noConversion"/>
  </si>
  <si>
    <t>2층 : 8인조 1안</t>
    <phoneticPr fontId="22" type="noConversion"/>
  </si>
  <si>
    <r>
      <t>2층 : 8인조 2안</t>
    </r>
    <r>
      <rPr>
        <sz val="10"/>
        <color rgb="FF000000"/>
        <rFont val="맑은 고딕"/>
        <family val="3"/>
        <charset val="129"/>
      </rPr>
      <t xml:space="preserve"> - 1주 40시간 이하의 주를 문제 삼을 경우</t>
    </r>
    <phoneticPr fontId="22" type="noConversion"/>
  </si>
  <si>
    <t>주방</t>
    <phoneticPr fontId="22" type="noConversion"/>
  </si>
  <si>
    <t>사무</t>
    <phoneticPr fontId="22" type="noConversion"/>
  </si>
  <si>
    <t>3층</t>
    <phoneticPr fontId="22" type="noConversion"/>
  </si>
  <si>
    <t>팀장은 주간근무를 기본으로 하면서 팀원의 상황에 따라 대체 근무 가능</t>
    <phoneticPr fontId="22" type="noConversion"/>
  </si>
  <si>
    <t>2·1·1·1</t>
  </si>
  <si>
    <t>1·2·0·1</t>
  </si>
  <si>
    <t>1·2·0·1</t>
    <phoneticPr fontId="22" type="noConversion"/>
  </si>
  <si>
    <r>
      <t xml:space="preserve">3층  2안 : </t>
    </r>
    <r>
      <rPr>
        <sz val="10"/>
        <color rgb="FF000000"/>
        <rFont val="맑은 고딕"/>
        <family val="3"/>
        <charset val="129"/>
      </rPr>
      <t>1주 40시간 이하의 주를 문제 삼을 경우</t>
    </r>
    <phoneticPr fontId="22" type="noConversion"/>
  </si>
  <si>
    <t>6·0·1</t>
    <phoneticPr fontId="22" type="noConversion"/>
  </si>
  <si>
    <t>주당석</t>
    <phoneticPr fontId="22" type="noConversion"/>
  </si>
  <si>
    <t>0·1·0</t>
    <phoneticPr fontId="22" type="noConversion"/>
  </si>
  <si>
    <t>근무종류별 표기법 예시</t>
    <phoneticPr fontId="22" type="noConversion"/>
  </si>
  <si>
    <t>조만야</t>
    <phoneticPr fontId="22" type="noConversion"/>
  </si>
  <si>
    <t xml:space="preserve">시설의 사정에 맞게, 지자체의 요구에 맞게, 수정하여 쓰시기 바랍니다. </t>
    <phoneticPr fontId="22" type="noConversion"/>
  </si>
  <si>
    <t>1·3·1</t>
    <phoneticPr fontId="22" type="noConversion"/>
  </si>
  <si>
    <t>8:00~9:00 야1+조1 / 9:00~13:00 조1 / 13:00~17:00 조1+만2 / 17:00~22:00 만2+야1 / 22:00~8:00 야1</t>
    <phoneticPr fontId="22" type="noConversion"/>
  </si>
  <si>
    <t>8:00~9:00 야1+조1 / 9:00~13:00 조1 / 13:00~17:00 조1+만3 / 17:00~22:00 만3+야1 / 22:00~8:00 야1</t>
    <phoneticPr fontId="22" type="noConversion"/>
  </si>
  <si>
    <r>
      <rPr>
        <b/>
        <sz val="16"/>
        <color rgb="FF000000"/>
        <rFont val="맑은 고딕"/>
        <family val="3"/>
        <charset val="129"/>
      </rPr>
      <t xml:space="preserve">아동양육시설
</t>
    </r>
    <r>
      <rPr>
        <sz val="10"/>
        <color rgb="FF000000"/>
        <rFont val="맑은 고딕"/>
        <family val="3"/>
        <charset val="129"/>
      </rPr>
      <t xml:space="preserve">
층별 유니트 2개, 직원 4~6명 / 시간외수당 지급대상 시수 월 최대 30시간 
9:00~16:00 등교 후부터 귀가 때까지는 지원수요가 적고 사무실 직원들도 있으니 생활교사가 적어도 됩니다.</t>
    </r>
    <phoneticPr fontId="22" type="noConversion"/>
  </si>
  <si>
    <t>주</t>
    <phoneticPr fontId="22" type="noConversion"/>
  </si>
  <si>
    <t>1·1·1·1</t>
    <phoneticPr fontId="22" type="noConversion"/>
  </si>
  <si>
    <t>1·0·2·1</t>
    <phoneticPr fontId="22" type="noConversion"/>
  </si>
  <si>
    <t>1·1·2·1</t>
    <phoneticPr fontId="22" type="noConversion"/>
  </si>
  <si>
    <r>
      <t>1·1·</t>
    </r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·1</t>
    </r>
    <phoneticPr fontId="22" type="noConversion"/>
  </si>
  <si>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·0·2·1</t>
    </r>
    <phoneticPr fontId="22" type="noConversion"/>
  </si>
  <si>
    <t>8:00~9:00 야1+조1(월요일은 야1+조2) / 9:00~13:00 조1(월요일은 조2) / 13:00~17:00 조1(월요일은 조2)+만2 / 17:00~22:00 만2+야1 / 22:00~8:00 야1</t>
    <phoneticPr fontId="22" type="noConversion"/>
  </si>
  <si>
    <t>6인조 2안</t>
    <phoneticPr fontId="22" type="noConversion"/>
  </si>
  <si>
    <t>6인조 1안</t>
    <phoneticPr fontId="22" type="noConversion"/>
  </si>
  <si>
    <t>* '조만만야비비'를 기본으로 + 월요일 오전 '조' 1명 추가, 토요일 오후 '만' 1명 추가</t>
    <phoneticPr fontId="22" type="noConversion"/>
  </si>
  <si>
    <t>* 장점 13:00~22:00에 근무자가 4명 - 1안에 비해 1명 많음</t>
    <phoneticPr fontId="22" type="noConversion"/>
  </si>
  <si>
    <r>
      <rPr>
        <b/>
        <sz val="16"/>
        <color rgb="FF000000"/>
        <rFont val="맑은 고딕"/>
        <family val="3"/>
        <charset val="129"/>
      </rPr>
      <t xml:space="preserve">장애아동시설 </t>
    </r>
    <r>
      <rPr>
        <sz val="10"/>
        <color rgb="FF000000"/>
        <rFont val="맑은 고딕"/>
        <family val="3"/>
        <charset val="129"/>
      </rPr>
      <t xml:space="preserve">입주자가 아동인 장애인 거주시설 </t>
    </r>
    <r>
      <rPr>
        <sz val="10"/>
        <color rgb="FFFF0000"/>
        <rFont val="맑은 고딕"/>
        <family val="3"/>
        <charset val="129"/>
      </rPr>
      <t>(아동양육시설에 비해 야간 휴게시간이 적음)</t>
    </r>
    <r>
      <rPr>
        <sz val="10"/>
        <color rgb="FF000000"/>
        <rFont val="맑은 고딕"/>
        <family val="3"/>
        <charset val="129"/>
      </rPr>
      <t xml:space="preserve">
한 층에 유니트 두 개 (101호 102호), 아동 11명 / 시간외수당 지급대상 시수 월 최대 40시간 
1. 평일 오전 9:30~13:00 지원수요가 적고 사무실 직원들도 있으니 생활지도원은 1명만 있어도 됨
2. 평일 7:00~9:30, 13:00~21:00 생활지도원 2명 있어야 함 
3. 주말 : 생활지도원이 종일 2명 있어야 함
4. 야간 21:00~7:00 생활지도원 1명만 있어도 됨</t>
    </r>
    <phoneticPr fontId="22" type="noConversion"/>
  </si>
  <si>
    <t>1·1·2·1</t>
    <phoneticPr fontId="22" type="noConversion"/>
  </si>
  <si>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·1·1·1</t>
    </r>
    <phoneticPr fontId="22" type="noConversion"/>
  </si>
  <si>
    <t>7인조 1안</t>
    <phoneticPr fontId="22" type="noConversion"/>
  </si>
  <si>
    <t>7인조 2안</t>
    <phoneticPr fontId="22" type="noConversion"/>
  </si>
  <si>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·0·2·1·1</t>
    </r>
    <phoneticPr fontId="22" type="noConversion"/>
  </si>
  <si>
    <t>1·0·2·1·1</t>
    <phoneticPr fontId="22" type="noConversion"/>
  </si>
  <si>
    <t>8인조 1안</t>
    <phoneticPr fontId="22" type="noConversion"/>
  </si>
  <si>
    <r>
      <t xml:space="preserve">* '조종만야비비'를 기본으로 + 월요일 오전 '조' 1명 추가, 토요일 오후 '만' 1명 추가 </t>
    </r>
    <r>
      <rPr>
        <sz val="10"/>
        <color rgb="FFFF0000"/>
        <rFont val="맑은 고딕"/>
        <family val="3"/>
        <charset val="129"/>
      </rPr>
      <t>+ 월~금 '주간'만 하는 주를 1회 추가</t>
    </r>
    <phoneticPr fontId="22" type="noConversion"/>
  </si>
  <si>
    <r>
      <t xml:space="preserve">* '조만만야비비'를 기본으로 + 월요일 오전 '조' 1명 추가, 토요일 오후 '만' 1명 추가 </t>
    </r>
    <r>
      <rPr>
        <sz val="10"/>
        <color rgb="FFFF0000"/>
        <rFont val="맑은 고딕"/>
        <family val="3"/>
        <charset val="129"/>
      </rPr>
      <t>+ 월~금 '주간'만 하는 주를 1회 추가</t>
    </r>
    <phoneticPr fontId="22" type="noConversion"/>
  </si>
  <si>
    <t>* 7:00~9:30 조근 1명과 야근 1명, 13:00~21:00 만근 2명 + 평일 주간 1명씩 추가</t>
    <phoneticPr fontId="22" type="noConversion"/>
  </si>
  <si>
    <t>평일 오전 아이들이 없는 시간에도 3명이 근무 - 방학 때 유용</t>
    <phoneticPr fontId="22" type="noConversion"/>
  </si>
  <si>
    <t>매일 7:00~12:00 조,종 1명씩 / 12:00~16:00 조,종,만 1명씩 / 16:00~21:00 종,만 1명씩 + 평일 주간 1명씩 추가</t>
    <phoneticPr fontId="22" type="noConversion"/>
  </si>
  <si>
    <r>
      <t xml:space="preserve">* '조만만야비비'를 기본으로 + 월요일 오전 '조' 1명 추가, 토요일 오후 '만' 1명 추가 </t>
    </r>
    <r>
      <rPr>
        <sz val="10"/>
        <color rgb="FFFF0000"/>
        <rFont val="맑은 고딕"/>
        <family val="3"/>
        <charset val="129"/>
      </rPr>
      <t>+ 월~금 '주간'만 하는 주를 2회 추가</t>
    </r>
    <phoneticPr fontId="22" type="noConversion"/>
  </si>
  <si>
    <t>* 7:00~9:30 조근 1명과 야근 1명, 13:00~21:00 만근 2명 + 평일 주간 2명씩 추가</t>
    <phoneticPr fontId="22" type="noConversion"/>
  </si>
  <si>
    <t>조종만주야</t>
    <phoneticPr fontId="22" type="noConversion"/>
  </si>
  <si>
    <t>1·1·1·0·1</t>
    <phoneticPr fontId="22" type="noConversion"/>
  </si>
  <si>
    <r>
      <t>1·1·</t>
    </r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·0·1</t>
    </r>
    <phoneticPr fontId="22" type="noConversion"/>
  </si>
  <si>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·1·1·1·1</t>
    </r>
    <phoneticPr fontId="22" type="noConversion"/>
  </si>
  <si>
    <t>1·1·1·1·1</t>
    <phoneticPr fontId="22" type="noConversion"/>
  </si>
  <si>
    <r>
      <rPr>
        <b/>
        <sz val="10"/>
        <color rgb="FFFF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·0·2·2·1</t>
    </r>
    <phoneticPr fontId="22" type="noConversion"/>
  </si>
  <si>
    <t>1·0·2·2·1</t>
    <phoneticPr fontId="22" type="noConversion"/>
  </si>
  <si>
    <t>8인조 2안</t>
    <phoneticPr fontId="22" type="noConversion"/>
  </si>
  <si>
    <t>1·2·2·1</t>
    <phoneticPr fontId="22" type="noConversion"/>
  </si>
  <si>
    <t>* 7:00~9:30 조근 1명과 야근 1명, 13:00~21:00 만근 2명 + 평일 9:00~18:00 주 2명씩 추가</t>
    <phoneticPr fontId="22" type="noConversion"/>
  </si>
  <si>
    <t>1·1·2</t>
    <phoneticPr fontId="22" type="noConversion"/>
  </si>
  <si>
    <t>2·2·2</t>
    <phoneticPr fontId="22" type="noConversion"/>
  </si>
  <si>
    <r>
      <t xml:space="preserve">* '조만만야비비'를 기본으로 </t>
    </r>
    <r>
      <rPr>
        <sz val="10"/>
        <color rgb="FFFF0000"/>
        <rFont val="맑은 고딕"/>
        <family val="3"/>
        <charset val="129"/>
      </rPr>
      <t>+ 월요일 오전 '조' 1명 추가, 토요일 오후 '만' 1명 추가</t>
    </r>
    <phoneticPr fontId="22" type="noConversion"/>
  </si>
  <si>
    <r>
      <t xml:space="preserve">* '조종만야비비'를 기본으로 </t>
    </r>
    <r>
      <rPr>
        <sz val="10"/>
        <color rgb="FFFF0000"/>
        <rFont val="맑은 고딕"/>
        <family val="3"/>
        <charset val="129"/>
      </rPr>
      <t>+ 월요일 오전 '조' 1명 추가, 토요일 오후 '만' 1명 추가</t>
    </r>
    <phoneticPr fontId="22" type="noConversion"/>
  </si>
  <si>
    <r>
      <t xml:space="preserve">* </t>
    </r>
    <r>
      <rPr>
        <b/>
        <sz val="10"/>
        <color rgb="FFFF0000"/>
        <rFont val="맑은 고딕"/>
        <family val="3"/>
        <charset val="129"/>
      </rPr>
      <t>야간을 8일 간격으로 벌림</t>
    </r>
  </si>
  <si>
    <t>: 야간 9일 간격</t>
    <phoneticPr fontId="22" type="noConversion"/>
  </si>
  <si>
    <t>2·2</t>
    <phoneticPr fontId="22" type="noConversion"/>
  </si>
  <si>
    <t>조만주야</t>
    <phoneticPr fontId="22" type="noConversion"/>
  </si>
  <si>
    <t>3·2·2·1</t>
    <phoneticPr fontId="22" type="noConversion"/>
  </si>
  <si>
    <t>2·2·2·1</t>
    <phoneticPr fontId="22" type="noConversion"/>
  </si>
  <si>
    <t>: 야간 10일 간격</t>
    <phoneticPr fontId="22" type="noConversion"/>
  </si>
  <si>
    <t>3안 : 조조만야 또는 조만만야</t>
    <phoneticPr fontId="22" type="noConversion"/>
  </si>
  <si>
    <t>※ 야간 휴게시간이 22:00 이전 또는 6:00 이후에 있습니다.</t>
    <phoneticPr fontId="22" type="noConversion"/>
  </si>
  <si>
    <t xml:space="preserve">※ '조만만야' 패턴을 그대로 돌리면 (노란셀까지 다 채우면) 가산수당 지급대상 시수가 과다해집니다. </t>
    <phoneticPr fontId="22" type="noConversion"/>
  </si>
  <si>
    <t>2·1·1·1</t>
    <phoneticPr fontId="22" type="noConversion"/>
  </si>
  <si>
    <t>조주만야</t>
    <phoneticPr fontId="22" type="noConversion"/>
  </si>
  <si>
    <t>M : 토요일 조근 / D : 토요일 주근</t>
    <phoneticPr fontId="22" type="noConversion"/>
  </si>
  <si>
    <t>주야</t>
    <phoneticPr fontId="22" type="noConversion"/>
  </si>
  <si>
    <t>3·1</t>
    <phoneticPr fontId="22" type="noConversion"/>
  </si>
  <si>
    <r>
      <t xml:space="preserve">※ </t>
    </r>
    <r>
      <rPr>
        <sz val="10"/>
        <color rgb="FFFF0000"/>
        <rFont val="맑은 고딕"/>
        <family val="3"/>
        <charset val="129"/>
      </rPr>
      <t>수면 1시간</t>
    </r>
    <r>
      <rPr>
        <sz val="10"/>
        <color rgb="FF000000"/>
        <rFont val="맑은 고딕"/>
        <family val="3"/>
        <charset val="129"/>
      </rPr>
      <t>일 경우 (실근로 11시간, 야간근로 7시간)</t>
    </r>
    <phoneticPr fontId="22" type="noConversion"/>
  </si>
  <si>
    <r>
      <t xml:space="preserve">※ </t>
    </r>
    <r>
      <rPr>
        <sz val="10"/>
        <color rgb="FFFF0000"/>
        <rFont val="맑은 고딕"/>
        <family val="3"/>
        <charset val="129"/>
      </rPr>
      <t>수면 3시간</t>
    </r>
    <r>
      <rPr>
        <sz val="10"/>
        <color rgb="FF000000"/>
        <rFont val="맑은 고딕"/>
        <family val="3"/>
        <charset val="129"/>
      </rPr>
      <t>일 경우 (실근로 12시간, 야간근로 5시간)</t>
    </r>
    <phoneticPr fontId="22" type="noConversion"/>
  </si>
  <si>
    <r>
      <t>* 대안 : 1주 40시간 미만인 2행 월요일과 3행 토요일에 '주' 추가</t>
    </r>
    <r>
      <rPr>
        <sz val="10"/>
        <rFont val="맑은 고딕"/>
        <family val="3"/>
        <charset val="129"/>
      </rPr>
      <t xml:space="preserve"> - 가산수당 지급대상 근로시간에 변동 없음</t>
    </r>
    <phoneticPr fontId="22" type="noConversion"/>
  </si>
  <si>
    <r>
      <t xml:space="preserve">* 대안 : 1주 40시간 미만인 2행 월요일에 '조'와 3행 토요일에 '만' 추가 </t>
    </r>
    <r>
      <rPr>
        <sz val="10"/>
        <rFont val="맑은 고딕"/>
        <family val="3"/>
        <charset val="129"/>
      </rPr>
      <t xml:space="preserve"> - 가산수당 지급대상 근로시간에 변동 없음</t>
    </r>
    <phoneticPr fontId="22" type="noConversion"/>
  </si>
  <si>
    <r>
      <t>* 대안 : 1주 40시간 미만인 2행 월요일에 '조'와 3행 토요일에 '만' 추가</t>
    </r>
    <r>
      <rPr>
        <sz val="10"/>
        <rFont val="맑은 고딕"/>
        <family val="3"/>
        <charset val="129"/>
      </rPr>
      <t xml:space="preserve">  - 가산수당 지급대상 근로시간에 변동 없음</t>
    </r>
    <phoneticPr fontId="22" type="noConversion"/>
  </si>
  <si>
    <t>2·1·1</t>
    <phoneticPr fontId="22" type="noConversion"/>
  </si>
  <si>
    <t>※ '조' 퇴근에 맞추어 '야1'이 출근하고</t>
    <phoneticPr fontId="22" type="noConversion"/>
  </si>
  <si>
    <t xml:space="preserve">   '만' 퇴근에 맞추어 '야2'가 출근합니다.</t>
    <phoneticPr fontId="22" type="noConversion"/>
  </si>
  <si>
    <t>2안 : 주야</t>
    <phoneticPr fontId="22" type="noConversion"/>
  </si>
  <si>
    <t>조만야</t>
    <phoneticPr fontId="22" type="noConversion"/>
  </si>
  <si>
    <r>
      <t xml:space="preserve">* 대안 : 1주 40시간 미만인 5행 월요일에 '조'와 6행 토요일에 '만' 추가  </t>
    </r>
    <r>
      <rPr>
        <sz val="10"/>
        <rFont val="맑은 고딕"/>
        <family val="3"/>
        <charset val="129"/>
      </rPr>
      <t>- 조와 만에 연장 1시간이 포함되어 있으므로 가산수당 지급대상 근로시간이 늘어납니다.</t>
    </r>
    <phoneticPr fontId="22" type="noConversion"/>
  </si>
  <si>
    <r>
      <t>* 대안 : 1주 40시간 미만인 2행 월요일에 '조'와 3행 토요일에 '만' 추가</t>
    </r>
    <r>
      <rPr>
        <sz val="10"/>
        <rFont val="맑은 고딕"/>
        <family val="3"/>
        <charset val="129"/>
      </rPr>
      <t xml:space="preserve"> - 조와 만에 연장 1시간이 포함되어 있으므로 가산수당 지급대상 근로시간이 늘어납니다.</t>
    </r>
    <phoneticPr fontId="22" type="noConversion"/>
  </si>
  <si>
    <r>
      <t xml:space="preserve">* 대안 : 1주 40시간 미만인 2행 월요일에 '조'와 3행 토요일에 '만' 추가 </t>
    </r>
    <r>
      <rPr>
        <sz val="10"/>
        <rFont val="맑은 고딕"/>
        <family val="3"/>
        <charset val="129"/>
      </rPr>
      <t>- 조와 만에 연장 1시간이 포함되어 있으므로 가산수당 지급대상 근로시간이 늘어납니다.</t>
    </r>
    <phoneticPr fontId="22" type="noConversion"/>
  </si>
  <si>
    <r>
      <t xml:space="preserve">* 대안 : 1주 40시간 미만인 5행 월요일에 '조'와 6행 토요일에 '만' 추가  </t>
    </r>
    <r>
      <rPr>
        <sz val="10"/>
        <rFont val="맑은 고딕"/>
        <family val="3"/>
        <charset val="129"/>
      </rPr>
      <t>- '조'에 연장 1시간이 포함되어 있으므로 가산수당 지급대상 근로시간이 늘어납니다.</t>
    </r>
    <phoneticPr fontId="22" type="noConversion"/>
  </si>
  <si>
    <t xml:space="preserve">* '조주만야'를 '조조만야'나 '조만만야'로 바꾸어도 근로시간은 동일합니다. </t>
    <phoneticPr fontId="22" type="noConversion"/>
  </si>
  <si>
    <t>단, 3행 토요일에 '만'을 넣으면 다음날 '조' 출근이 어려우므로 4행 토요일과 바꾸는 편이 좋습니다.</t>
    <phoneticPr fontId="22" type="noConversion"/>
  </si>
  <si>
    <r>
      <t>* 대안 : 1주 40시간 미만인 주에 '주' 1회씩 추가</t>
    </r>
    <r>
      <rPr>
        <sz val="10"/>
        <rFont val="맑은 고딕"/>
        <family val="3"/>
        <charset val="129"/>
      </rPr>
      <t xml:space="preserve"> - 가산수당 지급대상 근로시간에 변동 없음</t>
    </r>
    <phoneticPr fontId="22" type="noConversion"/>
  </si>
  <si>
    <t>2·1·2·1</t>
  </si>
  <si>
    <t>2·1·2·1</t>
    <phoneticPr fontId="22" type="noConversion"/>
  </si>
  <si>
    <r>
      <t xml:space="preserve">3안 : 6주간 </t>
    </r>
    <r>
      <rPr>
        <b/>
        <sz val="10"/>
        <color rgb="FFFF0000"/>
        <rFont val="맑은 고딕"/>
        <family val="3"/>
        <charset val="129"/>
      </rPr>
      <t>6일에 한 번씩 야간근무</t>
    </r>
    <r>
      <rPr>
        <b/>
        <sz val="10"/>
        <color rgb="FF000000"/>
        <rFont val="맑은 고딕"/>
        <family val="3"/>
        <charset val="129"/>
      </rPr>
      <t xml:space="preserve"> + 2주간 주간근무만 </t>
    </r>
    <r>
      <rPr>
        <sz val="10"/>
        <color rgb="FF000000"/>
        <rFont val="맑은 고딕"/>
        <family val="3"/>
        <charset val="129"/>
      </rPr>
      <t>- 조주만야, 조조만야, 조만만야 공통</t>
    </r>
    <phoneticPr fontId="22" type="noConversion"/>
  </si>
  <si>
    <r>
      <t xml:space="preserve">* </t>
    </r>
    <r>
      <rPr>
        <b/>
        <sz val="10"/>
        <color rgb="FFFF0000"/>
        <rFont val="맑은 고딕"/>
        <family val="3"/>
        <charset val="129"/>
      </rPr>
      <t>조만만야</t>
    </r>
    <r>
      <rPr>
        <sz val="10"/>
        <color rgb="FF000000"/>
        <rFont val="맑은 고딕"/>
        <family val="3"/>
        <charset val="129"/>
      </rPr>
      <t xml:space="preserve"> : 1~6행의 '조주만야'를 '조만만야'로 바꾸고 8행의 '만'을 '주'로 바꾸어도 근로시간은 동일합니다. </t>
    </r>
    <phoneticPr fontId="22" type="noConversion"/>
  </si>
  <si>
    <r>
      <t xml:space="preserve">* </t>
    </r>
    <r>
      <rPr>
        <b/>
        <sz val="10"/>
        <color rgb="FFFF0000"/>
        <rFont val="맑은 고딕"/>
        <family val="3"/>
        <charset val="129"/>
      </rPr>
      <t>조조만야</t>
    </r>
    <r>
      <rPr>
        <sz val="10"/>
        <color rgb="FF000000"/>
        <rFont val="맑은 고딕"/>
        <family val="3"/>
        <charset val="129"/>
      </rPr>
      <t xml:space="preserve"> : 1~6행의 '조주만야'를 '조조만야'로 바꾸고 7행의 '조'를 '주'로 바꾸어도 근로시간은 동일합니다. </t>
    </r>
    <phoneticPr fontId="22" type="noConversion"/>
  </si>
  <si>
    <t>* 5행에 '조'와 6행에 '만'을 추가할 경우</t>
    <phoneticPr fontId="22" type="noConversion"/>
  </si>
  <si>
    <r>
      <t xml:space="preserve">* 대안 : 1주 40시간 미만인 5행 월요일에 '조'와 6행 토요일에 '만' 추가 </t>
    </r>
    <r>
      <rPr>
        <sz val="10"/>
        <rFont val="맑은 고딕"/>
        <family val="3"/>
        <charset val="129"/>
      </rPr>
      <t>- '조'에 연장이 포함되어 있으므로 가산수당 지급대상 근로시간이 증가합니다.</t>
    </r>
    <phoneticPr fontId="22" type="noConversion"/>
  </si>
  <si>
    <r>
      <t>* 대안 : 1주 40시간 미만인 5행 월요일에 '조'와 6행 토요일에 만을 추가</t>
    </r>
    <r>
      <rPr>
        <sz val="10"/>
        <rFont val="맑은 고딕"/>
        <family val="3"/>
        <charset val="129"/>
      </rPr>
      <t xml:space="preserve"> - 가산수당 지급대상 근로시간에 변동 없음</t>
    </r>
    <phoneticPr fontId="22" type="noConversion"/>
  </si>
  <si>
    <r>
      <t xml:space="preserve">4-2안 : </t>
    </r>
    <r>
      <rPr>
        <b/>
        <sz val="10"/>
        <color rgb="FFFF0000"/>
        <rFont val="맑은 고딕"/>
        <family val="3"/>
        <charset val="129"/>
      </rPr>
      <t>야간 1명이 취침없이 근무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rFont val="맑은 고딕"/>
        <family val="3"/>
        <charset val="129"/>
      </rPr>
      <t>- 조주만아, 조조만야, 조만만야 공통</t>
    </r>
    <phoneticPr fontId="22" type="noConversion"/>
  </si>
  <si>
    <r>
      <t xml:space="preserve">5안 : 야간 2명이 교대로 4시간씩 수면 </t>
    </r>
    <r>
      <rPr>
        <b/>
        <sz val="10"/>
        <color rgb="FFFF0000"/>
        <rFont val="맑은 고딕"/>
        <family val="3"/>
        <charset val="129"/>
      </rPr>
      <t>(야간 공백 없음)</t>
    </r>
    <phoneticPr fontId="22" type="noConversion"/>
  </si>
  <si>
    <t>1·0·1·2</t>
  </si>
  <si>
    <t>1·0·1·2</t>
    <phoneticPr fontId="22" type="noConversion"/>
  </si>
  <si>
    <t>1·1·1·2</t>
    <phoneticPr fontId="22" type="noConversion"/>
  </si>
  <si>
    <t>1·2·1·1</t>
    <phoneticPr fontId="22" type="noConversion"/>
  </si>
  <si>
    <t xml:space="preserve">* 7행의 '주'를 시간대별 수요에 따라 '조'나 '만'으로 바꾸어 보십시오. </t>
    <phoneticPr fontId="22" type="noConversion"/>
  </si>
  <si>
    <t xml:space="preserve">* '주주'를 시간대별 수요에 따라 '조주'나 '만주' 등으로 바꿔 보십시오. </t>
    <phoneticPr fontId="22" type="noConversion"/>
  </si>
  <si>
    <t xml:space="preserve">* 7~8행의 근무를 시간대별 수요에 따라 '주'나 '조'나 '만'으로 바꿔 보십시오. </t>
    <phoneticPr fontId="22" type="noConversion"/>
  </si>
  <si>
    <r>
      <t xml:space="preserve">1안 : 조만_조주만야 </t>
    </r>
    <r>
      <rPr>
        <sz val="10"/>
        <color rgb="FFFF0000"/>
        <rFont val="맑은 고딕"/>
        <family val="3"/>
        <charset val="129"/>
      </rPr>
      <t>- 9일에 한 번씩 야간근무</t>
    </r>
    <phoneticPr fontId="22" type="noConversion"/>
  </si>
  <si>
    <t>* 7:00~9:00 야와 조가 겹치게 / 18:00~21:00 만과 야가 겹치게</t>
    <phoneticPr fontId="22" type="noConversion"/>
  </si>
  <si>
    <t>* 야간시간대를 짧게 하고, 조와 만을 1시간씩 연장</t>
    <phoneticPr fontId="22" type="noConversion"/>
  </si>
  <si>
    <t>* 야간시간대를 짧게 하고 22:00~6:00에 취침없이 근무합니다.</t>
    <phoneticPr fontId="22" type="noConversion"/>
  </si>
  <si>
    <t>1-2안 : 야간근무 시간대를 짧게 하고 조와 만을 1시간씩 연장</t>
    <phoneticPr fontId="22" type="noConversion"/>
  </si>
  <si>
    <t>5·1</t>
    <phoneticPr fontId="22" type="noConversion"/>
  </si>
  <si>
    <t>6·1</t>
    <phoneticPr fontId="22" type="noConversion"/>
  </si>
  <si>
    <r>
      <t xml:space="preserve">3안 : 6주간 </t>
    </r>
    <r>
      <rPr>
        <b/>
        <sz val="10"/>
        <color rgb="FFFF0000"/>
        <rFont val="맑은 고딕"/>
        <family val="3"/>
        <charset val="129"/>
      </rPr>
      <t>6일에 한 번씩 야간근무</t>
    </r>
    <r>
      <rPr>
        <b/>
        <sz val="10"/>
        <color rgb="FF000000"/>
        <rFont val="맑은 고딕"/>
        <family val="3"/>
        <charset val="129"/>
      </rPr>
      <t xml:space="preserve"> + 3주간 주간근무만 </t>
    </r>
    <r>
      <rPr>
        <sz val="10"/>
        <color rgb="FF000000"/>
        <rFont val="맑은 고딕"/>
        <family val="3"/>
        <charset val="129"/>
      </rPr>
      <t>- 조주만야, 조조만야, 조만만야 공통</t>
    </r>
    <phoneticPr fontId="22" type="noConversion"/>
  </si>
  <si>
    <t>3-1안 : 아침에 야와 조가, 저녁에 만과 야가 함께 근무</t>
    <phoneticPr fontId="22" type="noConversion"/>
  </si>
  <si>
    <r>
      <t xml:space="preserve">4-1안 : </t>
    </r>
    <r>
      <rPr>
        <b/>
        <sz val="10"/>
        <color rgb="FFFF0000"/>
        <rFont val="맑은 고딕"/>
        <family val="3"/>
        <charset val="129"/>
      </rPr>
      <t>야간 1명이 취침없이 근무</t>
    </r>
    <r>
      <rPr>
        <sz val="10"/>
        <color rgb="FFFF0000"/>
        <rFont val="맑은 고딕"/>
        <family val="3"/>
        <charset val="129"/>
      </rPr>
      <t xml:space="preserve"> - </t>
    </r>
    <r>
      <rPr>
        <b/>
        <sz val="10"/>
        <rFont val="맑은 고딕"/>
        <family val="3"/>
        <charset val="129"/>
      </rPr>
      <t>조만_조주만야</t>
    </r>
    <phoneticPr fontId="22" type="noConversion"/>
  </si>
  <si>
    <t xml:space="preserve">* 7~9행의 근무를 시간대별 수요에 따라 '주'나 '조'나 '만'으로 바꿔 보십시오. </t>
    <phoneticPr fontId="22" type="noConversion"/>
  </si>
  <si>
    <t>2·3·2</t>
    <phoneticPr fontId="22" type="noConversion"/>
  </si>
  <si>
    <r>
      <t xml:space="preserve">* 대안 : 1주 40시간 미만인 5행과 6행 월요일에 '주' 추가 </t>
    </r>
    <r>
      <rPr>
        <sz val="10"/>
        <rFont val="맑은 고딕"/>
        <family val="3"/>
        <charset val="129"/>
      </rPr>
      <t>- 가산수당 지급대상 근로시간에 변동 없음</t>
    </r>
    <phoneticPr fontId="22" type="noConversion"/>
  </si>
  <si>
    <t>주</t>
    <phoneticPr fontId="22" type="noConversion"/>
  </si>
  <si>
    <t>* '야1'의 휴게 5시간 중 4시간만 22:00~6:00에 있습니다.</t>
    <phoneticPr fontId="22" type="noConversion"/>
  </si>
  <si>
    <t>* 야간 휴게 5시간 중 4시간만 22:00~6:00에</t>
    <phoneticPr fontId="22" type="noConversion"/>
  </si>
  <si>
    <r>
      <t xml:space="preserve">1안 : 주만주조_조만야 </t>
    </r>
    <r>
      <rPr>
        <sz val="10"/>
        <color rgb="FFFF0000"/>
        <rFont val="맑은 고딕"/>
        <family val="3"/>
        <charset val="129"/>
      </rPr>
      <t>- 10일에 한 번씩 야간근무</t>
    </r>
    <phoneticPr fontId="22" type="noConversion"/>
  </si>
  <si>
    <t>직원10</t>
    <phoneticPr fontId="22" type="noConversion"/>
  </si>
  <si>
    <t>2·3·2·1</t>
    <phoneticPr fontId="22" type="noConversion"/>
  </si>
  <si>
    <t>3·2</t>
    <phoneticPr fontId="22" type="noConversion"/>
  </si>
  <si>
    <t>2·2</t>
    <phoneticPr fontId="22" type="noConversion"/>
  </si>
  <si>
    <r>
      <t>* 대안 : 1주 40시간 미만인 5행과 6행에 '주' 추가</t>
    </r>
    <r>
      <rPr>
        <sz val="10"/>
        <rFont val="맑은 고딕"/>
        <family val="3"/>
        <charset val="129"/>
      </rPr>
      <t xml:space="preserve"> - 가산수당 지급대상 근로시간에 변동 없음</t>
    </r>
    <phoneticPr fontId="22" type="noConversion"/>
  </si>
  <si>
    <t>* 야간 휴게 6시간 중 5시간만 22:00~6:00에</t>
    <phoneticPr fontId="22" type="noConversion"/>
  </si>
  <si>
    <r>
      <t xml:space="preserve">※ </t>
    </r>
    <r>
      <rPr>
        <sz val="10"/>
        <color rgb="FFFF0000"/>
        <rFont val="맑은 고딕"/>
        <family val="3"/>
        <charset val="129"/>
      </rPr>
      <t>수면 5시간</t>
    </r>
    <r>
      <rPr>
        <sz val="10"/>
        <color rgb="FF000000"/>
        <rFont val="맑은 고딕"/>
        <family val="3"/>
        <charset val="129"/>
      </rPr>
      <t>일 경우 (실근로 10시간, 야간근로 3시간)</t>
    </r>
    <phoneticPr fontId="22" type="noConversion"/>
  </si>
  <si>
    <r>
      <t>* 대안 : 1주 40시간 미만인 2행 월요일에 '조'와 3행 토요일에 '만' 추가</t>
    </r>
    <r>
      <rPr>
        <sz val="10"/>
        <rFont val="맑은 고딕"/>
        <family val="3"/>
        <charset val="129"/>
      </rPr>
      <t xml:space="preserve"> - 가산수당 지급대상 근로시간 변동 없음</t>
    </r>
    <phoneticPr fontId="22" type="noConversion"/>
  </si>
  <si>
    <t>2-1안 : 주4, 야1</t>
    <phoneticPr fontId="22" type="noConversion"/>
  </si>
  <si>
    <t>2-2안 : 주3, 야2</t>
    <phoneticPr fontId="22" type="noConversion"/>
  </si>
  <si>
    <r>
      <t>* 대안 : 1주 40시간 미만인 주에 '주'나 '조'나 '만'을 하나씩 추가</t>
    </r>
    <r>
      <rPr>
        <sz val="10"/>
        <rFont val="맑은 고딕"/>
        <family val="3"/>
        <charset val="129"/>
      </rPr>
      <t xml:space="preserve"> - 가산수당 지급대상 근로시간에 변동 없음</t>
    </r>
    <phoneticPr fontId="22" type="noConversion"/>
  </si>
  <si>
    <r>
      <t>* 대안 : 1주 40시간 미만인 주에 근무 하나씩 추가</t>
    </r>
    <r>
      <rPr>
        <sz val="10"/>
        <rFont val="맑은 고딕"/>
        <family val="3"/>
        <charset val="129"/>
      </rPr>
      <t xml:space="preserve"> - '주'를 추가하면 가산수당 지급대상 근로시간에 변동이 없고, 조나 만을 추가하면 근로시간이 늘어납니다.</t>
    </r>
    <phoneticPr fontId="22" type="noConversion"/>
  </si>
  <si>
    <r>
      <t xml:space="preserve">2-1안 : 주야 (주4, 야1) </t>
    </r>
    <r>
      <rPr>
        <sz val="10"/>
        <color rgb="FFFF0000"/>
        <rFont val="맑은 고딕"/>
        <family val="3"/>
        <charset val="129"/>
      </rPr>
      <t>- 8일에 한 번씩 야간근무</t>
    </r>
    <phoneticPr fontId="22" type="noConversion"/>
  </si>
  <si>
    <t>3·3</t>
    <phoneticPr fontId="22" type="noConversion"/>
  </si>
  <si>
    <r>
      <t xml:space="preserve">2-1안 : 주야 (주5, 야1) </t>
    </r>
    <r>
      <rPr>
        <sz val="10"/>
        <color rgb="FFFF0000"/>
        <rFont val="맑은 고딕"/>
        <family val="3"/>
        <charset val="129"/>
      </rPr>
      <t>- 9일에 한 번씩 야간근무</t>
    </r>
    <phoneticPr fontId="22" type="noConversion"/>
  </si>
  <si>
    <t>4·3</t>
    <phoneticPr fontId="22" type="noConversion"/>
  </si>
  <si>
    <r>
      <t xml:space="preserve">※ </t>
    </r>
    <r>
      <rPr>
        <sz val="10"/>
        <color rgb="FFFF0000"/>
        <rFont val="맑은 고딕"/>
        <family val="3"/>
        <charset val="129"/>
      </rPr>
      <t>휴게 5시간</t>
    </r>
    <r>
      <rPr>
        <sz val="10"/>
        <color rgb="FF000000"/>
        <rFont val="맑은 고딕"/>
        <family val="3"/>
        <charset val="129"/>
      </rPr>
      <t>일 경우 (실근로 10시간, 야간근로 3시간)</t>
    </r>
    <phoneticPr fontId="22" type="noConversion"/>
  </si>
  <si>
    <r>
      <t xml:space="preserve">2-1안 : 주야 (주6, 야1) </t>
    </r>
    <r>
      <rPr>
        <sz val="10"/>
        <color rgb="FFFF0000"/>
        <rFont val="맑은 고딕"/>
        <family val="3"/>
        <charset val="129"/>
      </rPr>
      <t>- 10일에 한 번씩 야간근무</t>
    </r>
    <phoneticPr fontId="22" type="noConversion"/>
  </si>
  <si>
    <t>4·4</t>
    <phoneticPr fontId="22" type="noConversion"/>
  </si>
  <si>
    <r>
      <t>2-2안 : 주야 (주4, 야4) -</t>
    </r>
    <r>
      <rPr>
        <sz val="10"/>
        <color rgb="FFFF0000"/>
        <rFont val="맑은 고딕"/>
        <family val="3"/>
        <charset val="129"/>
      </rPr>
      <t xml:space="preserve"> 야간에 5시간 이상 쉴 수 있는 경우</t>
    </r>
    <phoneticPr fontId="22" type="noConversion"/>
  </si>
  <si>
    <r>
      <t xml:space="preserve">* 대안 : 1주 40시간 미만인 주에 '주' 1회씩 추가하고, 근무횟수가 6회인 주간에 '주' 1회를 빼 봅니다. </t>
    </r>
    <r>
      <rPr>
        <sz val="10"/>
        <rFont val="맑은 고딕"/>
        <family val="3"/>
        <charset val="129"/>
      </rPr>
      <t>가산수당 지급대상 근로시간이 줄어듭니다.</t>
    </r>
    <phoneticPr fontId="22" type="noConversion"/>
  </si>
  <si>
    <r>
      <t xml:space="preserve">3안 : 6주간 </t>
    </r>
    <r>
      <rPr>
        <b/>
        <sz val="10"/>
        <color rgb="FFFF0000"/>
        <rFont val="맑은 고딕"/>
        <family val="3"/>
        <charset val="129"/>
      </rPr>
      <t>6일에 한 번씩 야간근무</t>
    </r>
    <r>
      <rPr>
        <b/>
        <sz val="10"/>
        <color rgb="FF000000"/>
        <rFont val="맑은 고딕"/>
        <family val="3"/>
        <charset val="129"/>
      </rPr>
      <t xml:space="preserve"> + 4주간 주간근무만 </t>
    </r>
    <r>
      <rPr>
        <sz val="10"/>
        <color rgb="FF000000"/>
        <rFont val="맑은 고딕"/>
        <family val="3"/>
        <charset val="129"/>
      </rPr>
      <t>- 조주만야, 조조만야, 조만만야 공통</t>
    </r>
    <phoneticPr fontId="22" type="noConversion"/>
  </si>
  <si>
    <t>※ 9~10행의 '주'를 필요에 따라 조나 만으로 변경 또는 주말로 이동</t>
    <phoneticPr fontId="22" type="noConversion"/>
  </si>
  <si>
    <t>※ 9행의 '주'를 필요에 따라 조나 만으로 변경 또는 주말로 이동</t>
    <phoneticPr fontId="22" type="noConversion"/>
  </si>
  <si>
    <t>* 야간 휴게 6시간 중 5시간은 22:00~6:00에</t>
    <phoneticPr fontId="22" type="noConversion"/>
  </si>
  <si>
    <t>* 수면시간이 적을 경우, 야간시간대를 짧게 함</t>
    <phoneticPr fontId="22" type="noConversion"/>
  </si>
  <si>
    <t>3-2안 : 수면시간을 줄이고 야간근무 시간대를 짧게 함</t>
    <phoneticPr fontId="22" type="noConversion"/>
  </si>
  <si>
    <r>
      <t xml:space="preserve">4-1안 : </t>
    </r>
    <r>
      <rPr>
        <b/>
        <sz val="10"/>
        <color rgb="FFFF0000"/>
        <rFont val="맑은 고딕"/>
        <family val="3"/>
        <charset val="129"/>
      </rPr>
      <t>야간 1명이 취침없이 근무</t>
    </r>
    <r>
      <rPr>
        <sz val="10"/>
        <color rgb="FFFF0000"/>
        <rFont val="맑은 고딕"/>
        <family val="3"/>
        <charset val="129"/>
      </rPr>
      <t xml:space="preserve"> - </t>
    </r>
    <r>
      <rPr>
        <b/>
        <sz val="10"/>
        <rFont val="맑은 고딕"/>
        <family val="3"/>
        <charset val="129"/>
      </rPr>
      <t>주만주조_조만야</t>
    </r>
    <phoneticPr fontId="22" type="noConversion"/>
  </si>
  <si>
    <r>
      <t xml:space="preserve">4-1안 : </t>
    </r>
    <r>
      <rPr>
        <b/>
        <sz val="10"/>
        <color rgb="FFFF0000"/>
        <rFont val="맑은 고딕"/>
        <family val="3"/>
        <charset val="129"/>
      </rPr>
      <t>야간 1명이 취침없이 근무</t>
    </r>
    <r>
      <rPr>
        <sz val="10"/>
        <color rgb="FFFF0000"/>
        <rFont val="맑은 고딕"/>
        <family val="3"/>
        <charset val="129"/>
      </rPr>
      <t xml:space="preserve"> - </t>
    </r>
    <r>
      <rPr>
        <b/>
        <sz val="10"/>
        <rFont val="맑은 고딕"/>
        <family val="3"/>
        <charset val="129"/>
      </rPr>
      <t>주만_조만야</t>
    </r>
    <phoneticPr fontId="22" type="noConversion"/>
  </si>
  <si>
    <t>* 7:00~9:00 야1명과 조1명이 함께 근무</t>
    <phoneticPr fontId="22" type="noConversion"/>
  </si>
  <si>
    <t xml:space="preserve">* 10행의 '조'를 지원 수요에 따라 '주'나 '만'으로 바꿔 보십시오. 가산수당 지급대상 근로시간은 동일합니다. </t>
    <phoneticPr fontId="22" type="noConversion"/>
  </si>
  <si>
    <t xml:space="preserve">* 9행의 '주'를 지원 수요에 따라 '조'나 '만'으로 바꿔 보십시오. 가산수당 지급대상 근로시간은 동일합니다. </t>
    <phoneticPr fontId="22" type="noConversion"/>
  </si>
  <si>
    <t>3·3·2</t>
    <phoneticPr fontId="22" type="noConversion"/>
  </si>
  <si>
    <t xml:space="preserve">* 7~10행의 근무를 시간대별 수요에 따라 '주'나 '조'나 '만'으로 바꿔 보십시오. </t>
    <phoneticPr fontId="22" type="noConversion"/>
  </si>
  <si>
    <t>5인조 근무패턴</t>
    <phoneticPr fontId="22" type="noConversion"/>
  </si>
  <si>
    <t>6인조 근무패턴</t>
    <phoneticPr fontId="22" type="noConversion"/>
  </si>
  <si>
    <r>
      <rPr>
        <b/>
        <sz val="16"/>
        <color rgb="FF000000"/>
        <rFont val="맑은 고딕"/>
        <family val="3"/>
        <charset val="129"/>
      </rPr>
      <t>주말운영 단축,휴무하는 단기시설</t>
    </r>
    <r>
      <rPr>
        <sz val="11"/>
        <color rgb="FF000000"/>
        <rFont val="맑은 고딕"/>
        <family val="3"/>
        <charset val="129"/>
      </rPr>
      <t xml:space="preserve">
</t>
    </r>
    <r>
      <rPr>
        <sz val="10"/>
        <color rgb="FF000000"/>
        <rFont val="맑은 고딕"/>
        <family val="3"/>
        <charset val="129"/>
      </rPr>
      <t xml:space="preserve">
1) 교대직 6명, 공휴일(일요일 포함) 휴무, 매주 월요일 8시에 시작하여 토요일 15시에 종료, 
2) 최소 필수 인력 : 7:00~9:00 2명 / 9:00~18:00 3명 / 18:00~21:00 2명 / 21:00~7:00 1명
※ 공휴일 전날은 야간근무 없고, 공휴일 다음날은 8시에 시작</t>
    </r>
    <phoneticPr fontId="22" type="noConversion"/>
  </si>
  <si>
    <r>
      <rPr>
        <b/>
        <sz val="16"/>
        <color rgb="FF000000"/>
        <rFont val="맑은 고딕"/>
        <family val="3"/>
        <charset val="129"/>
      </rPr>
      <t>주말운영 단축,휴무하는 단기시설</t>
    </r>
    <r>
      <rPr>
        <sz val="11"/>
        <color rgb="FF000000"/>
        <rFont val="맑은 고딕"/>
        <family val="3"/>
        <charset val="129"/>
      </rPr>
      <t xml:space="preserve">
</t>
    </r>
    <r>
      <rPr>
        <sz val="10"/>
        <color rgb="FF000000"/>
        <rFont val="맑은 고딕"/>
        <family val="3"/>
        <charset val="129"/>
      </rPr>
      <t xml:space="preserve">
1) 공휴일(일요일 포함) 휴무, 매주 월요일 8시에 시작하여 토요일 15시에 종료
2) 최소 필수 인력 : 7:00~21:00 2명 / 21:00~7:00 1명
※ 공휴일 전날은 야간근무 없고, 공휴일 다음날은 8시에 시작</t>
    </r>
    <phoneticPr fontId="22" type="noConversion"/>
  </si>
  <si>
    <t>7인조 근무패턴</t>
    <phoneticPr fontId="22" type="noConversion"/>
  </si>
  <si>
    <t>8인조 근무패턴</t>
  </si>
  <si>
    <t>9인조 근무패턴</t>
  </si>
  <si>
    <t>10인조 근무패턴</t>
  </si>
  <si>
    <t xml:space="preserve">* 대안 : 1주 40시간 미만인 5행에 '주'를 추가합니다. 가산수당 지급대상 근로시간은 늘어나지 않습니다. </t>
    <phoneticPr fontId="22" type="noConversion"/>
  </si>
  <si>
    <t>※ 가산수당이 너무 많으니 근무가 6회인 3행 목요일의 '주'를 빼 보십시오.</t>
    <phoneticPr fontId="22" type="noConversion"/>
  </si>
  <si>
    <t xml:space="preserve">※ '조조만야' 패턴을 그대로 다 돌리면 가산수당 지급대상 시수가 과다해집니다. </t>
    <phoneticPr fontId="22" type="noConversion"/>
  </si>
  <si>
    <t>조조만야 패턴을 그대로 다 넣을 경우</t>
    <phoneticPr fontId="22" type="noConversion"/>
  </si>
  <si>
    <t>* 근무가 6회인 주간에 '주'를 하나씩 빼 보십시오. 근로시간이 줄고 주말근무 횟수도 줄어듭니다.</t>
    <phoneticPr fontId="22" type="noConversion"/>
  </si>
  <si>
    <r>
      <rPr>
        <sz val="10"/>
        <rFont val="맑은 고딕"/>
        <family val="3"/>
        <charset val="129"/>
      </rPr>
      <t xml:space="preserve">* 근무가 6회인 3행에서 어떤 요일의 '주' 하나를 빼 보십시오. </t>
    </r>
    <r>
      <rPr>
        <sz val="10"/>
        <color rgb="FFFF0000"/>
        <rFont val="맑은 고딕"/>
        <family val="3"/>
        <charset val="129"/>
      </rPr>
      <t>가산수당 지급대상 근로시간이 줄어듭니다.</t>
    </r>
    <phoneticPr fontId="22" type="noConversion"/>
  </si>
  <si>
    <r>
      <t xml:space="preserve">* 대안 : </t>
    </r>
    <r>
      <rPr>
        <sz val="10"/>
        <rFont val="맑은 고딕"/>
        <family val="3"/>
        <charset val="129"/>
      </rPr>
      <t>1주 40시간 미만인 2행 월요일과 3행 토요일에 '주' 추가 - 가산수당 지급대상 근로시간에 변동 없음</t>
    </r>
    <phoneticPr fontId="22" type="noConversion"/>
  </si>
  <si>
    <r>
      <t xml:space="preserve">* 대안 : </t>
    </r>
    <r>
      <rPr>
        <sz val="10"/>
        <rFont val="맑은 고딕"/>
        <family val="3"/>
        <charset val="129"/>
      </rPr>
      <t>1주 40시간 미만인 5행과 6행에 '주' 추가 - 가산수당 지급대상 근로시간에 변동 없음</t>
    </r>
    <phoneticPr fontId="22" type="noConversion"/>
  </si>
  <si>
    <t>1-1안 : 주야 (주3, 야1)</t>
    <phoneticPr fontId="22" type="noConversion"/>
  </si>
  <si>
    <t xml:space="preserve">1-2안 : 주야 (주2, 야2) </t>
    <phoneticPr fontId="22" type="noConversion"/>
  </si>
  <si>
    <t>1-1안 : 야간근무가 아침에 조와 겹치고, 저녁에 만과 겹치게</t>
    <phoneticPr fontId="22" type="noConversion"/>
  </si>
  <si>
    <t>* 시간대별 지원 수요에 맞게, 7행을 '조'나 '주'로 바꿔 보십시오.</t>
    <phoneticPr fontId="22" type="noConversion"/>
  </si>
  <si>
    <t xml:space="preserve">* '조주만야'나 '조조만야'로 바꾸어도 근로시간은 동일합니다. </t>
    <phoneticPr fontId="22" type="noConversion"/>
  </si>
  <si>
    <r>
      <t xml:space="preserve">4안 : </t>
    </r>
    <r>
      <rPr>
        <b/>
        <sz val="10"/>
        <color rgb="FFFF0000"/>
        <rFont val="맑은 고딕"/>
        <family val="3"/>
        <charset val="129"/>
      </rPr>
      <t>야간 1명이 취침없이 근무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rFont val="맑은 고딕"/>
        <family val="3"/>
        <charset val="129"/>
      </rPr>
      <t>- 조만만야</t>
    </r>
    <r>
      <rPr>
        <b/>
        <sz val="10"/>
        <color rgb="FF000000"/>
        <rFont val="맑은 고딕"/>
        <family val="3"/>
        <charset val="129"/>
      </rPr>
      <t>, 조조만야, 조주만야 공통</t>
    </r>
    <phoneticPr fontId="22" type="noConversion"/>
  </si>
  <si>
    <t>* 7:00~9:00 야근자와 조근자가 함께 근무</t>
    <phoneticPr fontId="22" type="noConversion"/>
  </si>
  <si>
    <r>
      <t xml:space="preserve">1안 : 주주_조만야 </t>
    </r>
    <r>
      <rPr>
        <sz val="10"/>
        <color rgb="FFFF0000"/>
        <rFont val="맑은 고딕"/>
        <family val="3"/>
        <charset val="129"/>
      </rPr>
      <t xml:space="preserve">- </t>
    </r>
    <r>
      <rPr>
        <b/>
        <sz val="10"/>
        <color rgb="FFFF0000"/>
        <rFont val="맑은 고딕"/>
        <family val="3"/>
        <charset val="129"/>
      </rPr>
      <t>8일에 한 번씩 야간근무</t>
    </r>
    <phoneticPr fontId="22" type="noConversion"/>
  </si>
  <si>
    <t>2-2안 : 주야 (주3, 야3)</t>
    <phoneticPr fontId="22" type="noConversion"/>
  </si>
  <si>
    <r>
      <t>* 대안 : 1주 40시간 미만인 5행 월요일에 '조'와 6행 토요일에 만을 추가</t>
    </r>
    <r>
      <rPr>
        <sz val="10"/>
        <rFont val="맑은 고딕"/>
        <family val="3"/>
        <charset val="129"/>
      </rPr>
      <t xml:space="preserve"> - 가산수당 지급대상 근로시간이 증가합니다.</t>
    </r>
    <phoneticPr fontId="22" type="noConversion"/>
  </si>
  <si>
    <t>단, 3행 토요일에 '만'을 넣으면 다음날 '조' 출근이 어려우므로 4행 토요일과 바꿉니다.</t>
    <phoneticPr fontId="22" type="noConversion"/>
  </si>
  <si>
    <t>2-2안 : 주야 (주4, 야3)</t>
    <phoneticPr fontId="22" type="noConversion"/>
  </si>
  <si>
    <r>
      <t xml:space="preserve">* 대안 : 1주 40시간 미만인 5행 월요일에 '조'와 6행 토요일에 '만' 추가 </t>
    </r>
    <r>
      <rPr>
        <sz val="10"/>
        <rFont val="맑은 고딕"/>
        <family val="3"/>
        <charset val="129"/>
      </rPr>
      <t>- '조'와 '만'에 연장 1시간씩 포함되어 있으므로 가산수당 지급대상 근로시간이 증가합니다.</t>
    </r>
    <phoneticPr fontId="22" type="noConversion"/>
  </si>
  <si>
    <t xml:space="preserve">* 야간근무 9일에 한 번씩 </t>
    <phoneticPr fontId="22" type="noConversion"/>
  </si>
  <si>
    <t>* 6주간 6일에 한 번씩 야간근무 + 3주간 주간근무만</t>
    <phoneticPr fontId="22" type="noConversion"/>
  </si>
  <si>
    <r>
      <t xml:space="preserve">※ 공휴일 다음날은 '조'와 '주'를 '종'으로 바꿉니다. </t>
    </r>
    <r>
      <rPr>
        <sz val="10"/>
        <rFont val="맑은 고딕"/>
        <family val="3"/>
        <charset val="129"/>
      </rPr>
      <t>공휴일 전날은 '만'의 시간을 단축하고 '야'는 뺍니다.</t>
    </r>
    <phoneticPr fontId="22" type="noConversion"/>
  </si>
  <si>
    <r>
      <t xml:space="preserve">※ 공휴일 다음날은 '조'와 '주' 하나를 '종'으로 바꿉니다. </t>
    </r>
    <r>
      <rPr>
        <sz val="10"/>
        <rFont val="맑은 고딕"/>
        <family val="3"/>
        <charset val="129"/>
      </rPr>
      <t>공휴일 전날은 '만'의 시간을 단축하고 '야'는 뺍니다.</t>
    </r>
    <phoneticPr fontId="22" type="noConversion"/>
  </si>
  <si>
    <t>1·2·1·2</t>
    <phoneticPr fontId="22" type="noConversion"/>
  </si>
  <si>
    <t>1·2·1·2</t>
  </si>
  <si>
    <t>* 야간 휴게 1시간은 저녁식사와 아침식사에 30분씩</t>
    <phoneticPr fontId="22" type="noConversion"/>
  </si>
  <si>
    <t>야3</t>
  </si>
  <si>
    <t>야3</t>
    <phoneticPr fontId="22" type="noConversion"/>
  </si>
  <si>
    <t>평일</t>
    <phoneticPr fontId="22" type="noConversion"/>
  </si>
  <si>
    <t>야간
수면시간</t>
    <phoneticPr fontId="22" type="noConversion"/>
  </si>
  <si>
    <t>22:00~2:00</t>
    <phoneticPr fontId="22" type="noConversion"/>
  </si>
  <si>
    <t>2:00~6:00</t>
    <phoneticPr fontId="22" type="noConversion"/>
  </si>
  <si>
    <t>주말</t>
    <phoneticPr fontId="22" type="noConversion"/>
  </si>
  <si>
    <t>5-1안 : 조만야</t>
    <phoneticPr fontId="22" type="noConversion"/>
  </si>
  <si>
    <t>5-2안 : 조주만야</t>
    <phoneticPr fontId="22" type="noConversion"/>
  </si>
  <si>
    <t>6안 : 야간 2명, 야간 공백 있음</t>
    <phoneticPr fontId="22" type="noConversion"/>
  </si>
  <si>
    <t>6-1안 : 야간 휴게시간을 다 22:00~6:00에 배정</t>
    <phoneticPr fontId="22" type="noConversion"/>
  </si>
  <si>
    <t>6-2안 : 야간 휴게시간 중 일부만 22:00~6:00에 배정</t>
    <phoneticPr fontId="22" type="noConversion"/>
  </si>
  <si>
    <t>1·3·1·2</t>
    <phoneticPr fontId="22" type="noConversion"/>
  </si>
  <si>
    <t>1·4·1·2</t>
    <phoneticPr fontId="22" type="noConversion"/>
  </si>
  <si>
    <t>요일별 시간대별 근무 인원은 6-1안과 동일</t>
    <phoneticPr fontId="22" type="noConversion"/>
  </si>
  <si>
    <r>
      <t xml:space="preserve">아침식사 7:00~8:00 야2명+조1명 = </t>
    </r>
    <r>
      <rPr>
        <sz val="10"/>
        <color rgb="FFFF0000"/>
        <rFont val="맑은 고딕"/>
        <family val="3"/>
        <charset val="129"/>
      </rPr>
      <t>3명</t>
    </r>
    <phoneticPr fontId="22" type="noConversion"/>
  </si>
  <si>
    <t>2·1·1·2</t>
    <phoneticPr fontId="22" type="noConversion"/>
  </si>
  <si>
    <t>2·3·1·2</t>
    <phoneticPr fontId="22" type="noConversion"/>
  </si>
  <si>
    <t>2·2·1·2</t>
    <phoneticPr fontId="22" type="noConversion"/>
  </si>
  <si>
    <t>월수금</t>
    <phoneticPr fontId="22" type="noConversion"/>
  </si>
  <si>
    <t>화목</t>
    <phoneticPr fontId="22" type="noConversion"/>
  </si>
  <si>
    <t>* 식사 시간 3명 이상 근무</t>
    <phoneticPr fontId="22" type="noConversion"/>
  </si>
  <si>
    <t>* 식사 시간 4명 이상 근무</t>
    <phoneticPr fontId="22" type="noConversion"/>
  </si>
  <si>
    <r>
      <t>아침식사 7:00~8:00 야2명+조2명 =</t>
    </r>
    <r>
      <rPr>
        <sz val="10"/>
        <color rgb="FFFF0000"/>
        <rFont val="맑은 고딕"/>
        <family val="3"/>
        <charset val="129"/>
      </rPr>
      <t xml:space="preserve"> 4명</t>
    </r>
    <phoneticPr fontId="22" type="noConversion"/>
  </si>
  <si>
    <t>평일</t>
    <phoneticPr fontId="22" type="noConversion"/>
  </si>
  <si>
    <t>주말</t>
    <phoneticPr fontId="22" type="noConversion"/>
  </si>
  <si>
    <r>
      <t xml:space="preserve">점심식사 11:30~12:30 조1명+주1명+만1명 = </t>
    </r>
    <r>
      <rPr>
        <sz val="10"/>
        <color rgb="FFFF0000"/>
        <rFont val="맑은 고딕"/>
        <family val="3"/>
        <charset val="129"/>
      </rPr>
      <t>3명</t>
    </r>
    <phoneticPr fontId="22" type="noConversion"/>
  </si>
  <si>
    <r>
      <t>점심식사 11:30~12:30 조2명+주1명+만1명 =</t>
    </r>
    <r>
      <rPr>
        <sz val="10"/>
        <color rgb="FFFF0000"/>
        <rFont val="맑은 고딕"/>
        <family val="3"/>
        <charset val="129"/>
      </rPr>
      <t xml:space="preserve"> 4명</t>
    </r>
    <phoneticPr fontId="22" type="noConversion"/>
  </si>
  <si>
    <r>
      <t xml:space="preserve">저녁식사 17:30~18:30 주1명+만1명+야2명 = </t>
    </r>
    <r>
      <rPr>
        <sz val="10"/>
        <color rgb="FFFF0000"/>
        <rFont val="맑은 고딕"/>
        <family val="3"/>
        <charset val="129"/>
      </rPr>
      <t>4명</t>
    </r>
    <phoneticPr fontId="22" type="noConversion"/>
  </si>
  <si>
    <r>
      <t>점심식사 11:30~12:30 조1명+주3명+만1명 =</t>
    </r>
    <r>
      <rPr>
        <sz val="10"/>
        <color rgb="FFFF0000"/>
        <rFont val="맑은 고딕"/>
        <family val="3"/>
        <charset val="129"/>
      </rPr>
      <t xml:space="preserve"> 5명</t>
    </r>
    <phoneticPr fontId="22" type="noConversion"/>
  </si>
  <si>
    <r>
      <t>저녁식사 17:30~18:30 주3명+만1명+야2명 =</t>
    </r>
    <r>
      <rPr>
        <sz val="10"/>
        <color rgb="FFFF0000"/>
        <rFont val="맑은 고딕"/>
        <family val="3"/>
        <charset val="129"/>
      </rPr>
      <t xml:space="preserve"> 6명</t>
    </r>
    <phoneticPr fontId="22" type="noConversion"/>
  </si>
  <si>
    <r>
      <t xml:space="preserve">점심식사 11:30~12:30 조1명+주3명+만1명 = </t>
    </r>
    <r>
      <rPr>
        <sz val="10"/>
        <color rgb="FFFF0000"/>
        <rFont val="맑은 고딕"/>
        <family val="3"/>
        <charset val="129"/>
      </rPr>
      <t>5명</t>
    </r>
    <phoneticPr fontId="22" type="noConversion"/>
  </si>
  <si>
    <r>
      <t xml:space="preserve">저녁식사 17:30~18:30 주3명+만1명 = </t>
    </r>
    <r>
      <rPr>
        <sz val="10"/>
        <color rgb="FFFF0000"/>
        <rFont val="맑은 고딕"/>
        <family val="3"/>
        <charset val="129"/>
      </rPr>
      <t>4명</t>
    </r>
    <phoneticPr fontId="22" type="noConversion"/>
  </si>
  <si>
    <r>
      <t xml:space="preserve">저녁식사 17:30~18:30 주1명+만1명+야1명 = </t>
    </r>
    <r>
      <rPr>
        <sz val="10"/>
        <color rgb="FFFF0000"/>
        <rFont val="맑은 고딕"/>
        <family val="3"/>
        <charset val="129"/>
      </rPr>
      <t>3명</t>
    </r>
    <phoneticPr fontId="22" type="noConversion"/>
  </si>
  <si>
    <r>
      <t>아침식사 7:00~8:00 야2명+조1명 =</t>
    </r>
    <r>
      <rPr>
        <sz val="10"/>
        <color rgb="FFFF0000"/>
        <rFont val="맑은 고딕"/>
        <family val="3"/>
        <charset val="129"/>
      </rPr>
      <t xml:space="preserve"> 3명</t>
    </r>
    <phoneticPr fontId="22" type="noConversion"/>
  </si>
  <si>
    <r>
      <t xml:space="preserve">점심식사 11:30~12:30 조1명+주2명+만1명 = </t>
    </r>
    <r>
      <rPr>
        <sz val="10"/>
        <color rgb="FFFF0000"/>
        <rFont val="맑은 고딕"/>
        <family val="3"/>
        <charset val="129"/>
      </rPr>
      <t>4명</t>
    </r>
    <phoneticPr fontId="22" type="noConversion"/>
  </si>
  <si>
    <r>
      <t xml:space="preserve">저녁식사 17:30~18:30 주2명+만1명 = </t>
    </r>
    <r>
      <rPr>
        <sz val="10"/>
        <color rgb="FFFF0000"/>
        <rFont val="맑은 고딕"/>
        <family val="3"/>
        <charset val="129"/>
      </rPr>
      <t>3명</t>
    </r>
    <phoneticPr fontId="22" type="noConversion"/>
  </si>
  <si>
    <r>
      <t>저녁식사 17:30~18:30 주1명+만1명+야1명 =</t>
    </r>
    <r>
      <rPr>
        <sz val="10"/>
        <color rgb="FFFF0000"/>
        <rFont val="맑은 고딕"/>
        <family val="3"/>
        <charset val="129"/>
      </rPr>
      <t xml:space="preserve"> 3명</t>
    </r>
    <phoneticPr fontId="22" type="noConversion"/>
  </si>
  <si>
    <r>
      <t>점심식사 11:30~12:30 조1명+주1명+만1명 =</t>
    </r>
    <r>
      <rPr>
        <sz val="10"/>
        <color rgb="FFFF0000"/>
        <rFont val="맑은 고딕"/>
        <family val="3"/>
        <charset val="129"/>
      </rPr>
      <t xml:space="preserve"> 3명</t>
    </r>
    <phoneticPr fontId="22" type="noConversion"/>
  </si>
  <si>
    <r>
      <t xml:space="preserve">저녁식사 17:30~18:30 주2명+만1명+야2명 = </t>
    </r>
    <r>
      <rPr>
        <sz val="10"/>
        <color rgb="FFFF0000"/>
        <rFont val="맑은 고딕"/>
        <family val="3"/>
        <charset val="129"/>
      </rPr>
      <t>5명</t>
    </r>
    <phoneticPr fontId="22" type="noConversion"/>
  </si>
  <si>
    <r>
      <t xml:space="preserve">점심식사 11:30~12:30 조1명+주4명+만1명 = </t>
    </r>
    <r>
      <rPr>
        <sz val="10"/>
        <color rgb="FFFF0000"/>
        <rFont val="맑은 고딕"/>
        <family val="3"/>
        <charset val="129"/>
      </rPr>
      <t>6명</t>
    </r>
    <phoneticPr fontId="22" type="noConversion"/>
  </si>
  <si>
    <r>
      <t xml:space="preserve">저녁식사 17:30~18:30 주4명+만1명+야2명 = </t>
    </r>
    <r>
      <rPr>
        <sz val="10"/>
        <color rgb="FFFF0000"/>
        <rFont val="맑은 고딕"/>
        <family val="3"/>
        <charset val="129"/>
      </rPr>
      <t>7명</t>
    </r>
    <phoneticPr fontId="22" type="noConversion"/>
  </si>
  <si>
    <r>
      <t xml:space="preserve">점심식사 11:30~12:30 조2명+주3명+만1명 = </t>
    </r>
    <r>
      <rPr>
        <sz val="10"/>
        <color rgb="FFFF0000"/>
        <rFont val="맑은 고딕"/>
        <family val="3"/>
        <charset val="129"/>
      </rPr>
      <t>6명</t>
    </r>
    <phoneticPr fontId="22" type="noConversion"/>
  </si>
  <si>
    <r>
      <t xml:space="preserve">저녁식사 17:30~18:30 주3명+만1명+야2명 = </t>
    </r>
    <r>
      <rPr>
        <sz val="10"/>
        <color rgb="FFFF0000"/>
        <rFont val="맑은 고딕"/>
        <family val="3"/>
        <charset val="129"/>
      </rPr>
      <t>6명</t>
    </r>
    <phoneticPr fontId="22" type="noConversion"/>
  </si>
  <si>
    <r>
      <t xml:space="preserve">점심식사 11:30~12:30 조2명+주2명+만1명 = </t>
    </r>
    <r>
      <rPr>
        <sz val="10"/>
        <color rgb="FFFF0000"/>
        <rFont val="맑은 고딕"/>
        <family val="3"/>
        <charset val="129"/>
      </rPr>
      <t>5명</t>
    </r>
    <phoneticPr fontId="22" type="noConversion"/>
  </si>
  <si>
    <r>
      <t xml:space="preserve">저녁식사 17:30~18:30 주4명+만1명 = </t>
    </r>
    <r>
      <rPr>
        <sz val="10"/>
        <color rgb="FFFF0000"/>
        <rFont val="맑은 고딕"/>
        <family val="3"/>
        <charset val="129"/>
      </rPr>
      <t>5명</t>
    </r>
    <phoneticPr fontId="22" type="noConversion"/>
  </si>
  <si>
    <t>2) 연차휴가나 보상휴가를 이 기간에 쓰면 근무를 바꾸거나 다른 사람의 근무를 건드리지 않아도 됩니다.</t>
    <phoneticPr fontId="22" type="noConversion"/>
  </si>
  <si>
    <t>3) 여러 날 이어서 하는 연수에 참여할 수 있습니다. 1주일씩 보름씩 또는 더 길게 하는 연수나 순례에도 참여할 수 있습니다. 번거롭게 근무를 조정하지 않아도 됩니다.</t>
    <phoneticPr fontId="22" type="noConversion"/>
  </si>
  <si>
    <t>4) 입주자의 과업을 집중 지원할 수 있습니다. 낮과 밤이 자주 바뀌는 데서 오는 문제도 얼마쯤 해소 완화할 수 있습니다.</t>
    <phoneticPr fontId="22" type="noConversion"/>
  </si>
  <si>
    <t>7인조 이상이면 한 주 이상을 주간근무만 배치하는 겁니다. 이렇게 하면</t>
    <phoneticPr fontId="22" type="noConversion"/>
  </si>
  <si>
    <t>※ 지도점검에서 1주 40시간을 다 채우라고 요구할 수 있습니다. 근로기준법 위반은 아니지만 이런 지도감독을 따를 수밖에 없다면 근무를 추가해 봅니다.</t>
    <phoneticPr fontId="22" type="noConversion"/>
  </si>
  <si>
    <t xml:space="preserve">9. 한글로 표기합니다. 되도록 한 글자로 표기합니다. 그래야 보기 좋습니다. </t>
    <phoneticPr fontId="22" type="noConversion"/>
  </si>
  <si>
    <t>근무패턴을 만들 때 고려할 점 - 권장 사항</t>
    <phoneticPr fontId="22" type="noConversion"/>
  </si>
  <si>
    <t xml:space="preserve">※ 근로기준법 제53조 연장근로의 제한 규정은 권장 규정이 아니라 의무 규정입니다. </t>
    <phoneticPr fontId="22" type="noConversion"/>
  </si>
  <si>
    <r>
      <rPr>
        <b/>
        <sz val="16"/>
        <color rgb="FF000000"/>
        <rFont val="맑은 고딕"/>
        <family val="3"/>
        <charset val="129"/>
      </rPr>
      <t xml:space="preserve">패턴마법사 </t>
    </r>
    <r>
      <rPr>
        <sz val="11"/>
        <color rgb="FF000000"/>
        <rFont val="맑은 고딕"/>
        <family val="3"/>
        <charset val="129"/>
      </rPr>
      <t xml:space="preserve">- 1주의 기산점이 일요일인 패턴마법사
</t>
    </r>
    <r>
      <rPr>
        <sz val="10"/>
        <color rgb="FF000000"/>
        <rFont val="맑은 고딕"/>
        <family val="3"/>
        <charset val="129"/>
      </rPr>
      <t xml:space="preserve">
1) 근무조의 인원과 근무 종류를 입력하고 → 2) </t>
    </r>
    <r>
      <rPr>
        <b/>
        <sz val="10"/>
        <color rgb="FFFF0000"/>
        <rFont val="맑은 고딕"/>
        <family val="3"/>
        <charset val="129"/>
      </rPr>
      <t>요일별 시간대별로 필요한 근무를 배치하십시오.</t>
    </r>
    <r>
      <rPr>
        <sz val="10"/>
        <color rgb="FF000000"/>
        <rFont val="맑은 고딕"/>
        <family val="3"/>
        <charset val="129"/>
      </rPr>
      <t xml:space="preserve"> 
* 근무종류표에서 시간까지 설정하면 근로시간까지 계산해 줍니다. 
* 복사한 데이터를 붙여 넣으려면 </t>
    </r>
    <r>
      <rPr>
        <b/>
        <sz val="10"/>
        <color rgb="FFFF0000"/>
        <rFont val="맑은 고딕"/>
        <family val="3"/>
        <charset val="129"/>
      </rPr>
      <t>(Ctrl+V 하지 마시고)</t>
    </r>
    <r>
      <rPr>
        <sz val="10"/>
        <color rgb="FF000000"/>
        <rFont val="맑은 고딕"/>
        <family val="3"/>
        <charset val="129"/>
      </rPr>
      <t xml:space="preserve"> '값'만 붙여 넣으십시오. 마우스 오른쪽 버튼을 클릭하고 '123'아이콘을 선택하는 겁니다.
* 여기서 완성한 근무패턴을 복사하여 '복돌이'에 '값'만 붙여넣기 하십시오</t>
    </r>
    <phoneticPr fontId="22" type="noConversion"/>
  </si>
  <si>
    <t>휴무일수</t>
    <phoneticPr fontId="22" type="noConversion"/>
  </si>
  <si>
    <t>근로시간</t>
    <phoneticPr fontId="22" type="noConversion"/>
  </si>
  <si>
    <t>월간 총 근로시간과 휴무일수</t>
    <phoneticPr fontId="22" type="noConversion"/>
  </si>
  <si>
    <t>2안 : 조만야</t>
    <phoneticPr fontId="22" type="noConversion"/>
  </si>
  <si>
    <t>3-1안 : 조주만야</t>
    <phoneticPr fontId="22" type="noConversion"/>
  </si>
  <si>
    <r>
      <t xml:space="preserve">3-2안 : 조주만야 </t>
    </r>
    <r>
      <rPr>
        <sz val="10"/>
        <color rgb="FFFF0000"/>
        <rFont val="맑은 고딕"/>
        <family val="3"/>
        <charset val="129"/>
      </rPr>
      <t xml:space="preserve">- </t>
    </r>
    <r>
      <rPr>
        <b/>
        <sz val="10"/>
        <color rgb="FFFF0000"/>
        <rFont val="맑은 고딕"/>
        <family val="3"/>
        <charset val="129"/>
      </rPr>
      <t>야간 수면시간 없음</t>
    </r>
    <r>
      <rPr>
        <sz val="10"/>
        <color rgb="FF000000"/>
        <rFont val="맑은 고딕"/>
        <family val="3"/>
        <charset val="129"/>
      </rPr>
      <t xml:space="preserve"> / 대신 '야'의 종료시각 7:00</t>
    </r>
    <phoneticPr fontId="22" type="noConversion"/>
  </si>
  <si>
    <r>
      <t>4-1안 : 조조만야</t>
    </r>
    <r>
      <rPr>
        <sz val="10"/>
        <color rgb="FFFF0000"/>
        <rFont val="맑은 고딕"/>
        <family val="3"/>
        <charset val="129"/>
      </rPr>
      <t xml:space="preserve"> - 조 8시간, 만 9시간</t>
    </r>
    <phoneticPr fontId="22" type="noConversion"/>
  </si>
  <si>
    <r>
      <t xml:space="preserve">4-2안 : 조만만야 </t>
    </r>
    <r>
      <rPr>
        <sz val="10"/>
        <color rgb="FF000000"/>
        <rFont val="맑은 고딕"/>
        <family val="3"/>
        <charset val="129"/>
      </rPr>
      <t xml:space="preserve">- </t>
    </r>
    <r>
      <rPr>
        <sz val="10"/>
        <color rgb="FFFF0000"/>
        <rFont val="맑은 고딕"/>
        <family val="3"/>
        <charset val="129"/>
      </rPr>
      <t>조 9시간, 만 8시간</t>
    </r>
    <phoneticPr fontId="22" type="noConversion"/>
  </si>
  <si>
    <t>4-3안. 조조만야 또는 조만만야</t>
    <phoneticPr fontId="22" type="noConversion"/>
  </si>
  <si>
    <t>*'조만야OO'를 반복하되 40시간 미만인 1행, 2행에 '조'를 추가하고, 4행에는 토요일이라 '만'을 추가하되 '만조'가 되지 않게 5행과 3행의 일요일 근무를 바꿈</t>
    <phoneticPr fontId="22" type="noConversion"/>
  </si>
  <si>
    <t>3안 : 조주만야</t>
    <phoneticPr fontId="22" type="noConversion"/>
  </si>
  <si>
    <t>4안 : 조조만야 또는 조만만야</t>
    <phoneticPr fontId="22" type="noConversion"/>
  </si>
  <si>
    <r>
      <t xml:space="preserve">5안 : </t>
    </r>
    <r>
      <rPr>
        <b/>
        <sz val="10"/>
        <color rgb="FFFF0000"/>
        <rFont val="맑은 고딕"/>
        <family val="3"/>
        <charset val="129"/>
      </rPr>
      <t>야간 1명이 취침없이 근무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rFont val="맑은 고딕"/>
        <family val="3"/>
        <charset val="129"/>
      </rPr>
      <t>- 조주만아, 조조만야, 조만만야 공통</t>
    </r>
    <phoneticPr fontId="22" type="noConversion"/>
  </si>
  <si>
    <r>
      <t>6안 : 조만야아</t>
    </r>
    <r>
      <rPr>
        <sz val="10"/>
        <color rgb="FF000000"/>
        <rFont val="맑은 고딕"/>
        <family val="3"/>
        <charset val="129"/>
      </rPr>
      <t xml:space="preserve"> - 야간 2명이 교대로 4시간씩 수면</t>
    </r>
    <r>
      <rPr>
        <b/>
        <sz val="10"/>
        <color rgb="FFFF0000"/>
        <rFont val="맑은 고딕"/>
        <family val="3"/>
        <charset val="129"/>
      </rPr>
      <t xml:space="preserve"> (야간 공백 없음)</t>
    </r>
    <phoneticPr fontId="22" type="noConversion"/>
  </si>
  <si>
    <t>1안 : 주야</t>
    <phoneticPr fontId="22" type="noConversion"/>
  </si>
  <si>
    <t>직원11</t>
    <phoneticPr fontId="22" type="noConversion"/>
  </si>
  <si>
    <t>직원13</t>
    <phoneticPr fontId="22" type="noConversion"/>
  </si>
  <si>
    <t>10+3인조 근무패턴</t>
    <phoneticPr fontId="22" type="noConversion"/>
  </si>
  <si>
    <t>10+2인조 근무패턴</t>
    <phoneticPr fontId="22" type="noConversion"/>
  </si>
  <si>
    <t>10+1인조 근무패턴</t>
    <phoneticPr fontId="22" type="noConversion"/>
  </si>
  <si>
    <t>7안 : 야간 3명, 야간 공백 없음</t>
    <phoneticPr fontId="22" type="noConversion"/>
  </si>
  <si>
    <t>단</t>
  </si>
  <si>
    <t>조주단야</t>
  </si>
  <si>
    <t>2·4·0·3</t>
  </si>
  <si>
    <t>2·3·1·3</t>
  </si>
  <si>
    <t>단</t>
    <phoneticPr fontId="22" type="noConversion"/>
  </si>
  <si>
    <t>소계</t>
    <phoneticPr fontId="22" type="noConversion"/>
  </si>
  <si>
    <t>휴일</t>
    <phoneticPr fontId="22" type="noConversion"/>
  </si>
  <si>
    <t>총계</t>
    <phoneticPr fontId="22" type="noConversion"/>
  </si>
  <si>
    <r>
      <rPr>
        <b/>
        <sz val="16"/>
        <color rgb="FF000000"/>
        <rFont val="맑은 고딕"/>
        <family val="3"/>
        <charset val="129"/>
      </rPr>
      <t>점검사항</t>
    </r>
    <r>
      <rPr>
        <b/>
        <sz val="11"/>
        <color rgb="FF0000FF"/>
        <rFont val="맑은 고딕"/>
        <family val="3"/>
        <charset val="129"/>
      </rPr>
      <t xml:space="preserve"> - 큐브퍼즐 맞추기와 같습니다.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sz val="10"/>
        <color rgb="FF000000"/>
        <rFont val="맑은 고딕"/>
        <family val="3"/>
        <charset val="129"/>
      </rPr>
      <t xml:space="preserve">
1) </t>
    </r>
    <r>
      <rPr>
        <b/>
        <sz val="10"/>
        <color rgb="FFFF0000"/>
        <rFont val="맑은 고딕"/>
        <family val="3"/>
        <charset val="129"/>
      </rPr>
      <t>요일별 시간대별 필요 근무</t>
    </r>
    <r>
      <rPr>
        <sz val="10"/>
        <color rgb="FF000000"/>
        <rFont val="맑은 고딕"/>
        <family val="3"/>
        <charset val="129"/>
      </rPr>
      <t xml:space="preserve"> : 첫 줄에 표시되는 숫자들을 보고 요일별 시간대별로 필요한 근무가 채워졌는지 확인합니다. 
2) </t>
    </r>
    <r>
      <rPr>
        <b/>
        <sz val="10"/>
        <color rgb="FFFF0000"/>
        <rFont val="맑은 고딕"/>
        <family val="3"/>
        <charset val="129"/>
      </rPr>
      <t>1주간 총 근로시간</t>
    </r>
    <r>
      <rPr>
        <sz val="10"/>
        <color rgb="FF000000"/>
        <rFont val="맑은 고딕"/>
        <family val="3"/>
        <charset val="129"/>
      </rPr>
      <t xml:space="preserve"> : 52시간을 초과하지 않아야 합니다. 초과하면 빨간 색으로 표시해 줍니다. ※ 40시간 미만이면 지도점검에서 문제 삼을 수 있습니다. 
3) </t>
    </r>
    <r>
      <rPr>
        <b/>
        <sz val="10"/>
        <color rgb="FFFF0000"/>
        <rFont val="맑은 고딕"/>
        <family val="3"/>
        <charset val="129"/>
      </rPr>
      <t>1일 8시간을 초과하는 근로시간의 1주간 합계</t>
    </r>
    <r>
      <rPr>
        <sz val="10"/>
        <color rgb="FF000000"/>
        <rFont val="맑은 고딕"/>
        <family val="3"/>
        <charset val="129"/>
      </rPr>
      <t xml:space="preserve"> : 12시간을 초과하지 않아야 합니다. 초과하면 빨간 색으로 표시해 줍니다.
4) </t>
    </r>
    <r>
      <rPr>
        <b/>
        <sz val="10"/>
        <color rgb="FFFF0000"/>
        <rFont val="맑은 고딕"/>
        <family val="3"/>
        <charset val="129"/>
      </rPr>
      <t>시간외근무수당 지급 대상 시수</t>
    </r>
    <r>
      <rPr>
        <sz val="10"/>
        <color rgb="FF000000"/>
        <rFont val="맑은 고딕"/>
        <family val="3"/>
        <charset val="129"/>
      </rPr>
      <t xml:space="preserve"> : 10시간쯤 여유가 있어야 좋습니다. 그래야 비상시에 대처하기 쉽고 직원교육도 할 수 있습니다. 
5) </t>
    </r>
    <r>
      <rPr>
        <b/>
        <sz val="10"/>
        <color rgb="FFFF0000"/>
        <rFont val="맑은 고딕"/>
        <family val="3"/>
        <charset val="129"/>
      </rPr>
      <t>근무횟수</t>
    </r>
    <r>
      <rPr>
        <sz val="10"/>
        <color rgb="FF000000"/>
        <rFont val="맑은 고딕"/>
        <family val="3"/>
        <charset val="129"/>
      </rPr>
      <t xml:space="preserve"> : 되도록 주 5회를 초과하지 않게 하고, 주를 달리하여 이어지는 근무가 연속하여 6회 이상 되지 않게 함이 좋습니다.
6) </t>
    </r>
    <r>
      <rPr>
        <b/>
        <sz val="10"/>
        <color rgb="FFFF0000"/>
        <rFont val="맑은 고딕"/>
        <family val="3"/>
        <charset val="129"/>
      </rPr>
      <t>근무간 간격</t>
    </r>
    <r>
      <rPr>
        <sz val="10"/>
        <color rgb="FF000000"/>
        <rFont val="맑은 고딕"/>
        <family val="3"/>
        <charset val="129"/>
      </rPr>
      <t xml:space="preserve"> : 퇴근 후 다음 근무 개시까지 되도록 11시간 이상 쉴 수 있게 합니다.</t>
    </r>
    <phoneticPr fontId="22" type="noConversion"/>
  </si>
  <si>
    <t>1-1안 : 주야 (야간2명씩, 주말에는 주간도 2명씩)</t>
    <phoneticPr fontId="22" type="noConversion"/>
  </si>
  <si>
    <t>반</t>
  </si>
  <si>
    <t>주반야</t>
  </si>
  <si>
    <t>2·0·2</t>
  </si>
  <si>
    <t>1·0·2</t>
  </si>
  <si>
    <t>1-2안 : 주야 (야간2명씩, 주말에는 주간도 2명씩)</t>
    <phoneticPr fontId="22" type="noConversion"/>
  </si>
  <si>
    <t>주3</t>
  </si>
  <si>
    <t>주주3반야</t>
  </si>
  <si>
    <t>1·0·0·2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</si>
</sst>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d&quot;일&quot;"/>
    <numFmt numFmtId="177" formatCode="0&quot;일&quot;"/>
    <numFmt numFmtId="178" formatCode="&quot;C: &quot;0&quot;야&quot;"/>
    <numFmt numFmtId="179" formatCode="0&quot;주&quot;"/>
    <numFmt numFmtId="180" formatCode="&quot;B: &quot;0&quot;야&quot;"/>
    <numFmt numFmtId="181" formatCode="&quot;A: &quot;0&quot;야&quot;"/>
    <numFmt numFmtId="182" formatCode="0&quot;인조&quot;"/>
    <numFmt numFmtId="183" formatCode="0_ "/>
    <numFmt numFmtId="184" formatCode="h:mm;@"/>
    <numFmt numFmtId="185" formatCode="&quot;평균 &quot;0.00&quot;회&quot;"/>
    <numFmt numFmtId="186" formatCode="General&quot;년&quot;"/>
    <numFmt numFmtId="187" formatCode="0.00_ "/>
    <numFmt numFmtId="188" formatCode="0.00_ ;[Red]\-0.00\ "/>
    <numFmt numFmtId="189" formatCode="0&quot;월&quot;"/>
    <numFmt numFmtId="190" formatCode="0_);[Red]\(0\)"/>
    <numFmt numFmtId="191" formatCode="0.00&quot;개 =&quot;"/>
    <numFmt numFmtId="192" formatCode="#&quot;월&quot;"/>
    <numFmt numFmtId="193" formatCode="0&quot;일간&quot;"/>
    <numFmt numFmtId="194" formatCode="0.00&quot;시간&quot;"/>
    <numFmt numFmtId="195" formatCode="0&quot;회&quot;"/>
    <numFmt numFmtId="196" formatCode="0.0_);[Red]\(0.0\)"/>
  </numFmts>
  <fonts count="3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FFFFFF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0"/>
      <color rgb="FF0070C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9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</font>
    <font>
      <sz val="9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8FC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F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1" fillId="0" borderId="0"/>
    <xf numFmtId="0" fontId="2" fillId="0" borderId="0">
      <alignment vertical="center"/>
    </xf>
    <xf numFmtId="0" fontId="21" fillId="0" borderId="0"/>
  </cellStyleXfs>
  <cellXfs count="684">
    <xf numFmtId="0" fontId="0" fillId="0" borderId="0" xfId="0">
      <alignment vertical="center"/>
    </xf>
    <xf numFmtId="0" fontId="4" fillId="0" borderId="0" xfId="1" applyFont="1">
      <alignment vertical="center"/>
    </xf>
    <xf numFmtId="0" fontId="2" fillId="0" borderId="0" xfId="1">
      <alignment vertical="center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178" fontId="5" fillId="0" borderId="0" xfId="2" applyNumberFormat="1" applyFont="1" applyAlignment="1">
      <alignment horizontal="right" vertical="center"/>
    </xf>
    <xf numFmtId="179" fontId="5" fillId="0" borderId="0" xfId="2" applyNumberFormat="1" applyFont="1" applyAlignment="1">
      <alignment horizontal="left" vertical="center"/>
    </xf>
    <xf numFmtId="180" fontId="5" fillId="0" borderId="0" xfId="2" applyNumberFormat="1" applyFont="1" applyAlignment="1">
      <alignment horizontal="right" vertical="center"/>
    </xf>
    <xf numFmtId="181" fontId="6" fillId="0" borderId="0" xfId="2" applyNumberFormat="1" applyFont="1" applyAlignment="1">
      <alignment horizontal="left" vertical="center"/>
    </xf>
    <xf numFmtId="0" fontId="7" fillId="0" borderId="0" xfId="1" applyFo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181" fontId="5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1" fontId="8" fillId="0" borderId="0" xfId="2" applyNumberFormat="1" applyFont="1" applyAlignment="1">
      <alignment horizontal="center" vertical="center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9" xfId="2" applyFont="1" applyBorder="1" applyProtection="1">
      <alignment vertical="center"/>
      <protection locked="0"/>
    </xf>
    <xf numFmtId="0" fontId="7" fillId="0" borderId="0" xfId="2" applyFont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2" fillId="0" borderId="9" xfId="2" applyFont="1" applyBorder="1" applyAlignment="1" applyProtection="1">
      <alignment horizontal="center" vertical="center" wrapText="1"/>
      <protection locked="0"/>
    </xf>
    <xf numFmtId="182" fontId="2" fillId="4" borderId="0" xfId="2" applyNumberFormat="1" applyFont="1" applyFill="1" applyAlignment="1" applyProtection="1">
      <alignment horizontal="center" vertical="center" shrinkToFit="1"/>
      <protection locked="0"/>
    </xf>
    <xf numFmtId="178" fontId="11" fillId="0" borderId="0" xfId="2" applyNumberFormat="1" applyFont="1" applyAlignment="1" applyProtection="1">
      <alignment horizontal="left" vertical="center"/>
      <protection locked="0"/>
    </xf>
    <xf numFmtId="179" fontId="2" fillId="0" borderId="0" xfId="2" applyNumberFormat="1" applyFont="1" applyAlignment="1" applyProtection="1">
      <alignment horizontal="left" vertical="center"/>
      <protection locked="0"/>
    </xf>
    <xf numFmtId="0" fontId="4" fillId="0" borderId="0" xfId="2" applyFont="1">
      <alignment vertical="center"/>
    </xf>
    <xf numFmtId="180" fontId="12" fillId="0" borderId="0" xfId="2" applyNumberFormat="1" applyFont="1" applyAlignment="1">
      <alignment horizontal="right" vertical="center"/>
    </xf>
    <xf numFmtId="179" fontId="12" fillId="0" borderId="0" xfId="2" applyNumberFormat="1" applyFont="1" applyAlignment="1">
      <alignment horizontal="left" vertical="center"/>
    </xf>
    <xf numFmtId="178" fontId="12" fillId="0" borderId="0" xfId="2" applyNumberFormat="1" applyFont="1" applyAlignment="1">
      <alignment horizontal="right" vertical="center"/>
    </xf>
    <xf numFmtId="0" fontId="2" fillId="2" borderId="8" xfId="2" applyFont="1" applyFill="1" applyBorder="1" applyAlignment="1">
      <alignment horizontal="center" vertical="center" shrinkToFit="1"/>
    </xf>
    <xf numFmtId="0" fontId="10" fillId="2" borderId="7" xfId="2" applyFont="1" applyFill="1" applyBorder="1" applyAlignment="1">
      <alignment horizontal="center" vertical="center" shrinkToFit="1"/>
    </xf>
    <xf numFmtId="0" fontId="2" fillId="2" borderId="7" xfId="2" applyFont="1" applyFill="1" applyBorder="1" applyAlignment="1">
      <alignment horizontal="center" vertical="center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0" borderId="3" xfId="2" applyFont="1" applyBorder="1" applyAlignment="1" applyProtection="1">
      <alignment horizontal="center" vertical="center" wrapText="1"/>
      <protection locked="0"/>
    </xf>
    <xf numFmtId="0" fontId="2" fillId="4" borderId="14" xfId="2" applyFont="1" applyFill="1" applyBorder="1" applyAlignment="1" applyProtection="1">
      <alignment horizontal="center" vertical="center"/>
      <protection locked="0"/>
    </xf>
    <xf numFmtId="0" fontId="2" fillId="3" borderId="15" xfId="2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184" fontId="4" fillId="0" borderId="7" xfId="1" applyNumberFormat="1" applyFont="1" applyBorder="1" applyAlignment="1">
      <alignment horizontal="center" vertical="center"/>
    </xf>
    <xf numFmtId="184" fontId="4" fillId="0" borderId="6" xfId="1" applyNumberFormat="1" applyFont="1" applyBorder="1" applyAlignment="1">
      <alignment horizontal="center" vertical="center"/>
    </xf>
    <xf numFmtId="184" fontId="4" fillId="0" borderId="9" xfId="1" applyNumberFormat="1" applyFont="1" applyBorder="1" applyAlignment="1">
      <alignment horizontal="center" vertical="center"/>
    </xf>
    <xf numFmtId="184" fontId="4" fillId="0" borderId="3" xfId="1" applyNumberFormat="1" applyFont="1" applyBorder="1" applyAlignment="1">
      <alignment horizontal="center" vertical="center"/>
    </xf>
    <xf numFmtId="184" fontId="4" fillId="0" borderId="10" xfId="1" applyNumberFormat="1" applyFont="1" applyBorder="1" applyAlignment="1">
      <alignment horizontal="center" vertical="center"/>
    </xf>
    <xf numFmtId="184" fontId="4" fillId="0" borderId="16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9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6" xfId="2" applyFont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 shrinkToFit="1"/>
    </xf>
    <xf numFmtId="0" fontId="4" fillId="2" borderId="2" xfId="2" applyFont="1" applyFill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86" fontId="2" fillId="5" borderId="7" xfId="2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" fontId="8" fillId="0" borderId="0" xfId="2" applyNumberFormat="1" applyFont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186" fontId="4" fillId="5" borderId="7" xfId="2" applyNumberFormat="1" applyFont="1" applyFill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/>
    </xf>
    <xf numFmtId="14" fontId="4" fillId="0" borderId="6" xfId="2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1" applyFont="1" applyAlignment="1"/>
    <xf numFmtId="0" fontId="4" fillId="3" borderId="4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center" vertical="center"/>
    </xf>
    <xf numFmtId="181" fontId="4" fillId="0" borderId="0" xfId="2" applyNumberFormat="1" applyFont="1" applyAlignment="1">
      <alignment horizontal="left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184" fontId="4" fillId="0" borderId="18" xfId="1" applyNumberFormat="1" applyFont="1" applyBorder="1" applyAlignment="1">
      <alignment horizontal="center" vertical="center"/>
    </xf>
    <xf numFmtId="184" fontId="4" fillId="0" borderId="19" xfId="1" applyNumberFormat="1" applyFont="1" applyBorder="1" applyAlignment="1">
      <alignment horizontal="center" vertical="center"/>
    </xf>
    <xf numFmtId="177" fontId="4" fillId="3" borderId="1" xfId="1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85" fontId="2" fillId="0" borderId="0" xfId="2" applyNumberFormat="1" applyFont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9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4" fillId="7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4" fontId="4" fillId="0" borderId="0" xfId="2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182" fontId="8" fillId="0" borderId="0" xfId="2" applyNumberFormat="1" applyFont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1" fontId="8" fillId="0" borderId="0" xfId="2" applyNumberFormat="1" applyFont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 shrinkToFit="1"/>
      <protection locked="0"/>
    </xf>
    <xf numFmtId="0" fontId="4" fillId="0" borderId="8" xfId="2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20" xfId="2" applyFont="1" applyFill="1" applyBorder="1" applyAlignment="1" applyProtection="1">
      <alignment horizontal="center" vertical="center" wrapText="1"/>
      <protection locked="0"/>
    </xf>
    <xf numFmtId="0" fontId="2" fillId="4" borderId="12" xfId="1" applyFill="1" applyBorder="1" applyAlignment="1" applyProtection="1">
      <alignment horizontal="center" vertical="center"/>
      <protection locked="0"/>
    </xf>
    <xf numFmtId="0" fontId="2" fillId="4" borderId="12" xfId="2" applyFont="1" applyFill="1" applyBorder="1" applyAlignment="1" applyProtection="1">
      <alignment horizontal="center" vertical="center"/>
      <protection locked="0"/>
    </xf>
    <xf numFmtId="0" fontId="2" fillId="4" borderId="21" xfId="1" applyFill="1" applyBorder="1" applyAlignment="1" applyProtection="1">
      <alignment horizontal="center" vertical="center"/>
      <protection locked="0"/>
    </xf>
    <xf numFmtId="0" fontId="2" fillId="4" borderId="13" xfId="2" applyFont="1" applyFill="1" applyBorder="1" applyAlignment="1" applyProtection="1">
      <alignment horizontal="center" vertical="center"/>
      <protection locked="0"/>
    </xf>
    <xf numFmtId="0" fontId="4" fillId="3" borderId="2" xfId="2" applyFont="1" applyFill="1" applyBorder="1" applyAlignment="1">
      <alignment horizontal="center" vertical="center" shrinkToFit="1"/>
    </xf>
    <xf numFmtId="0" fontId="4" fillId="7" borderId="2" xfId="2" applyFont="1" applyFill="1" applyBorder="1" applyAlignment="1">
      <alignment horizontal="center" vertical="center" shrinkToFit="1"/>
    </xf>
    <xf numFmtId="0" fontId="4" fillId="0" borderId="22" xfId="2" applyFont="1" applyBorder="1" applyAlignment="1" applyProtection="1">
      <alignment horizontal="left" vertical="center"/>
      <protection locked="0"/>
    </xf>
    <xf numFmtId="0" fontId="4" fillId="3" borderId="1" xfId="2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1" applyFont="1">
      <alignment vertical="center"/>
    </xf>
    <xf numFmtId="0" fontId="6" fillId="0" borderId="22" xfId="2" applyFont="1" applyBorder="1" applyAlignment="1" applyProtection="1">
      <alignment horizontal="left" vertical="center"/>
      <protection locked="0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86" fontId="2" fillId="2" borderId="27" xfId="2" applyNumberFormat="1" applyFont="1" applyFill="1" applyBorder="1" applyAlignment="1">
      <alignment horizontal="center" vertical="center"/>
    </xf>
    <xf numFmtId="186" fontId="2" fillId="2" borderId="28" xfId="2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82" fontId="2" fillId="4" borderId="8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14" fontId="7" fillId="0" borderId="7" xfId="2" applyNumberFormat="1" applyFont="1" applyBorder="1" applyAlignment="1">
      <alignment horizontal="center" vertical="center"/>
    </xf>
    <xf numFmtId="14" fontId="7" fillId="0" borderId="6" xfId="2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" fontId="8" fillId="0" borderId="0" xfId="2" applyNumberFormat="1" applyFont="1" applyAlignment="1">
      <alignment horizontal="left" vertical="center"/>
    </xf>
    <xf numFmtId="0" fontId="4" fillId="0" borderId="0" xfId="0" applyFont="1">
      <alignment vertical="center"/>
    </xf>
    <xf numFmtId="0" fontId="11" fillId="6" borderId="9" xfId="2" applyFont="1" applyFill="1" applyBorder="1" applyAlignment="1">
      <alignment horizontal="center" vertical="center" shrinkToFit="1"/>
    </xf>
    <xf numFmtId="0" fontId="11" fillId="6" borderId="3" xfId="2" applyFont="1" applyFill="1" applyBorder="1" applyAlignment="1">
      <alignment horizontal="center" vertical="center" shrinkToFit="1"/>
    </xf>
    <xf numFmtId="186" fontId="2" fillId="2" borderId="8" xfId="2" applyNumberFormat="1" applyFont="1" applyFill="1" applyBorder="1" applyAlignment="1">
      <alignment horizontal="center" vertical="center"/>
    </xf>
    <xf numFmtId="186" fontId="2" fillId="2" borderId="7" xfId="2" applyNumberFormat="1" applyFont="1" applyFill="1" applyBorder="1" applyAlignment="1">
      <alignment horizontal="center" vertical="center"/>
    </xf>
    <xf numFmtId="186" fontId="2" fillId="2" borderId="6" xfId="2" applyNumberFormat="1" applyFont="1" applyFill="1" applyBorder="1" applyAlignment="1">
      <alignment horizontal="center" vertical="center"/>
    </xf>
    <xf numFmtId="186" fontId="2" fillId="2" borderId="5" xfId="2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2" fillId="0" borderId="0" xfId="2" applyFont="1">
      <alignment vertical="center"/>
    </xf>
    <xf numFmtId="0" fontId="2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77" fontId="2" fillId="0" borderId="0" xfId="2" applyNumberFormat="1" applyFont="1" applyAlignment="1">
      <alignment horizontal="center" vertical="center"/>
    </xf>
    <xf numFmtId="180" fontId="2" fillId="0" borderId="0" xfId="2" applyNumberFormat="1" applyFont="1" applyAlignment="1">
      <alignment horizontal="right" vertical="center"/>
    </xf>
    <xf numFmtId="183" fontId="2" fillId="0" borderId="0" xfId="2" applyNumberFormat="1" applyFont="1" applyAlignment="1">
      <alignment horizontal="center" vertical="center"/>
    </xf>
    <xf numFmtId="183" fontId="2" fillId="0" borderId="0" xfId="1" applyNumberFormat="1">
      <alignment vertical="center"/>
    </xf>
    <xf numFmtId="183" fontId="9" fillId="0" borderId="0" xfId="1" applyNumberFormat="1" applyFo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0" xfId="1" applyAlignment="1">
      <alignment horizontal="left" vertical="top"/>
    </xf>
    <xf numFmtId="0" fontId="5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4" fillId="4" borderId="24" xfId="1" applyFont="1" applyFill="1" applyBorder="1" applyAlignment="1" applyProtection="1">
      <alignment horizontal="center" vertical="center"/>
      <protection locked="0"/>
    </xf>
    <xf numFmtId="20" fontId="4" fillId="4" borderId="24" xfId="2" applyNumberFormat="1" applyFont="1" applyFill="1" applyBorder="1" applyAlignment="1" applyProtection="1">
      <alignment horizontal="center" vertical="center"/>
      <protection locked="0"/>
    </xf>
    <xf numFmtId="0" fontId="4" fillId="0" borderId="24" xfId="1" applyFont="1" applyBorder="1" applyAlignment="1">
      <alignment horizontal="center" vertical="center"/>
    </xf>
    <xf numFmtId="0" fontId="2" fillId="0" borderId="33" xfId="1" applyBorder="1">
      <alignment vertical="center"/>
    </xf>
    <xf numFmtId="0" fontId="5" fillId="0" borderId="32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83" fontId="2" fillId="0" borderId="0" xfId="2" applyNumberFormat="1" applyFont="1">
      <alignment vertical="center"/>
    </xf>
    <xf numFmtId="49" fontId="2" fillId="0" borderId="5" xfId="1" applyNumberFormat="1" applyBorder="1" applyAlignment="1" applyProtection="1">
      <alignment horizontal="center" vertical="center" shrinkToFit="1"/>
      <protection locked="0"/>
    </xf>
    <xf numFmtId="187" fontId="5" fillId="0" borderId="0" xfId="2" applyNumberFormat="1" applyFont="1" applyAlignment="1">
      <alignment horizontal="center" vertical="center"/>
    </xf>
    <xf numFmtId="0" fontId="4" fillId="4" borderId="9" xfId="1" applyFont="1" applyFill="1" applyBorder="1" applyAlignment="1" applyProtection="1">
      <alignment horizontal="center" vertical="center"/>
      <protection locked="0"/>
    </xf>
    <xf numFmtId="20" fontId="4" fillId="4" borderId="9" xfId="2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1" xfId="1" applyFont="1" applyBorder="1" applyAlignment="1">
      <alignment horizontal="center" vertical="center"/>
    </xf>
    <xf numFmtId="0" fontId="2" fillId="0" borderId="34" xfId="1" applyBorder="1">
      <alignment vertical="center"/>
    </xf>
    <xf numFmtId="0" fontId="4" fillId="4" borderId="24" xfId="2" applyFont="1" applyFill="1" applyBorder="1" applyAlignment="1" applyProtection="1">
      <alignment horizontal="center" vertical="center"/>
      <protection locked="0"/>
    </xf>
    <xf numFmtId="0" fontId="12" fillId="0" borderId="0" xfId="1" applyFont="1">
      <alignment vertical="center"/>
    </xf>
    <xf numFmtId="49" fontId="2" fillId="0" borderId="4" xfId="1" applyNumberForma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left" vertical="top"/>
    </xf>
    <xf numFmtId="0" fontId="11" fillId="0" borderId="0" xfId="1" applyFont="1">
      <alignment vertical="center"/>
    </xf>
    <xf numFmtId="186" fontId="11" fillId="0" borderId="0" xfId="1" applyNumberFormat="1" applyFont="1" applyAlignment="1">
      <alignment horizontal="center" vertical="center"/>
    </xf>
    <xf numFmtId="189" fontId="11" fillId="0" borderId="0" xfId="1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90" fontId="2" fillId="0" borderId="37" xfId="2" applyNumberFormat="1" applyFont="1" applyBorder="1" applyAlignment="1">
      <alignment horizontal="center" vertical="center" shrinkToFit="1"/>
    </xf>
    <xf numFmtId="190" fontId="2" fillId="0" borderId="38" xfId="1" applyNumberFormat="1" applyBorder="1" applyAlignment="1">
      <alignment vertical="center" shrinkToFit="1"/>
    </xf>
    <xf numFmtId="190" fontId="2" fillId="0" borderId="39" xfId="1" applyNumberFormat="1" applyBorder="1" applyAlignment="1">
      <alignment vertical="center" shrinkToFit="1"/>
    </xf>
    <xf numFmtId="190" fontId="2" fillId="0" borderId="0" xfId="1" applyNumberForma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11" fillId="0" borderId="41" xfId="2" applyNumberFormat="1" applyFont="1" applyBorder="1" applyAlignment="1">
      <alignment horizontal="center" vertical="center"/>
    </xf>
    <xf numFmtId="14" fontId="11" fillId="0" borderId="42" xfId="2" applyNumberFormat="1" applyFont="1" applyBorder="1" applyAlignment="1">
      <alignment horizontal="center" vertical="center"/>
    </xf>
    <xf numFmtId="20" fontId="2" fillId="0" borderId="0" xfId="1" applyNumberFormat="1">
      <alignment vertical="center"/>
    </xf>
    <xf numFmtId="49" fontId="2" fillId="0" borderId="29" xfId="1" applyNumberFormat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49" fontId="2" fillId="0" borderId="30" xfId="1" applyNumberFormat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49" fontId="2" fillId="0" borderId="28" xfId="1" applyNumberFormat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191" fontId="15" fillId="0" borderId="0" xfId="2" applyNumberFormat="1" applyFont="1" applyAlignment="1">
      <alignment horizontal="left" vertical="center" shrinkToFit="1"/>
    </xf>
    <xf numFmtId="186" fontId="11" fillId="0" borderId="0" xfId="2" applyNumberFormat="1" applyFont="1" applyAlignment="1">
      <alignment horizontal="center" vertical="center"/>
    </xf>
    <xf numFmtId="192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186" fontId="11" fillId="0" borderId="0" xfId="2" applyNumberFormat="1" applyFont="1">
      <alignment vertical="center"/>
    </xf>
    <xf numFmtId="183" fontId="12" fillId="0" borderId="0" xfId="2" applyNumberFormat="1" applyFont="1" applyAlignment="1">
      <alignment horizontal="center" vertical="center"/>
    </xf>
    <xf numFmtId="176" fontId="2" fillId="0" borderId="37" xfId="2" applyNumberFormat="1" applyFont="1" applyBorder="1" applyAlignment="1">
      <alignment horizontal="center" vertical="center"/>
    </xf>
    <xf numFmtId="176" fontId="2" fillId="0" borderId="38" xfId="1" applyNumberFormat="1" applyBorder="1" applyAlignment="1">
      <alignment horizontal="center" vertical="center"/>
    </xf>
    <xf numFmtId="176" fontId="2" fillId="0" borderId="39" xfId="1" applyNumberFormat="1" applyBorder="1" applyAlignment="1">
      <alignment horizontal="center" vertical="center"/>
    </xf>
    <xf numFmtId="0" fontId="2" fillId="0" borderId="8" xfId="1" applyBorder="1" applyAlignment="1" applyProtection="1">
      <alignment horizontal="center" vertical="center"/>
      <protection locked="0"/>
    </xf>
    <xf numFmtId="0" fontId="2" fillId="0" borderId="7" xfId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  <xf numFmtId="0" fontId="2" fillId="0" borderId="8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5" xfId="1" applyBorder="1" applyAlignment="1" applyProtection="1">
      <alignment horizontal="center" vertical="center"/>
      <protection locked="0"/>
    </xf>
    <xf numFmtId="0" fontId="2" fillId="0" borderId="9" xfId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1" xfId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87" fontId="2" fillId="0" borderId="29" xfId="1" applyNumberFormat="1" applyBorder="1" applyAlignment="1">
      <alignment horizontal="center" vertical="center" shrinkToFit="1"/>
    </xf>
    <xf numFmtId="187" fontId="2" fillId="0" borderId="30" xfId="1" applyNumberFormat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187" fontId="2" fillId="0" borderId="28" xfId="1" applyNumberFormat="1" applyBorder="1" applyAlignment="1">
      <alignment horizontal="center" vertical="center" shrinkToFit="1"/>
    </xf>
    <xf numFmtId="189" fontId="2" fillId="0" borderId="0" xfId="2" applyNumberFormat="1" applyFont="1" applyAlignment="1">
      <alignment horizontal="center" vertical="center" shrinkToFit="1"/>
    </xf>
    <xf numFmtId="176" fontId="2" fillId="0" borderId="7" xfId="2" applyNumberFormat="1" applyFont="1" applyBorder="1" applyAlignment="1">
      <alignment horizontal="center" vertical="center"/>
    </xf>
    <xf numFmtId="176" fontId="2" fillId="0" borderId="7" xfId="1" applyNumberFormat="1" applyBorder="1" applyAlignment="1">
      <alignment horizontal="center" vertical="center"/>
    </xf>
    <xf numFmtId="14" fontId="11" fillId="0" borderId="9" xfId="2" applyNumberFormat="1" applyFont="1" applyBorder="1" applyAlignment="1">
      <alignment horizontal="center" vertical="center"/>
    </xf>
    <xf numFmtId="49" fontId="2" fillId="0" borderId="5" xfId="1" applyNumberFormat="1" applyBorder="1" applyAlignment="1">
      <alignment horizontal="center" vertical="center"/>
    </xf>
    <xf numFmtId="0" fontId="2" fillId="0" borderId="9" xfId="1" applyBorder="1" applyAlignment="1" applyProtection="1">
      <alignment horizontal="center" vertical="center" shrinkToFit="1"/>
      <protection locked="0"/>
    </xf>
    <xf numFmtId="0" fontId="2" fillId="0" borderId="9" xfId="2" applyFont="1" applyBorder="1" applyAlignment="1" applyProtection="1">
      <alignment horizontal="center" vertical="center" shrinkToFit="1"/>
      <protection locked="0"/>
    </xf>
    <xf numFmtId="187" fontId="2" fillId="0" borderId="3" xfId="1" applyNumberFormat="1" applyBorder="1" applyAlignment="1">
      <alignment horizontal="center" vertical="center" shrinkToFit="1"/>
    </xf>
    <xf numFmtId="194" fontId="2" fillId="0" borderId="3" xfId="2" applyNumberFormat="1" applyFont="1" applyBorder="1" applyAlignment="1">
      <alignment horizontal="center" vertical="center"/>
    </xf>
    <xf numFmtId="0" fontId="2" fillId="0" borderId="43" xfId="1" applyBorder="1" applyAlignment="1">
      <alignment horizontal="center" vertical="center" shrinkToFit="1"/>
    </xf>
    <xf numFmtId="0" fontId="2" fillId="0" borderId="44" xfId="1" applyBorder="1" applyAlignment="1">
      <alignment horizontal="center" vertical="center" shrinkToFit="1"/>
    </xf>
    <xf numFmtId="0" fontId="2" fillId="0" borderId="44" xfId="2" applyFont="1" applyBorder="1" applyAlignment="1">
      <alignment horizontal="center" vertical="center" shrinkToFit="1"/>
    </xf>
    <xf numFmtId="0" fontId="2" fillId="0" borderId="45" xfId="2" applyFont="1" applyBorder="1" applyAlignment="1">
      <alignment horizontal="center" vertical="center" shrinkToFit="1"/>
    </xf>
    <xf numFmtId="0" fontId="2" fillId="0" borderId="46" xfId="1" applyBorder="1" applyAlignment="1">
      <alignment horizontal="center" vertical="center" shrinkToFit="1"/>
    </xf>
    <xf numFmtId="0" fontId="2" fillId="0" borderId="47" xfId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4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194" fontId="2" fillId="0" borderId="2" xfId="2" applyNumberFormat="1" applyFont="1" applyBorder="1" applyAlignment="1">
      <alignment horizontal="center" vertical="center"/>
    </xf>
    <xf numFmtId="49" fontId="2" fillId="0" borderId="4" xfId="1" applyNumberFormat="1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 shrinkToFit="1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187" fontId="2" fillId="0" borderId="2" xfId="1" applyNumberFormat="1" applyBorder="1" applyAlignment="1">
      <alignment horizontal="center" vertical="center" shrinkToFit="1"/>
    </xf>
    <xf numFmtId="0" fontId="2" fillId="0" borderId="40" xfId="1" applyBorder="1" applyAlignment="1">
      <alignment horizontal="center" vertical="center" shrinkToFit="1"/>
    </xf>
    <xf numFmtId="0" fontId="2" fillId="0" borderId="41" xfId="1" applyBorder="1" applyAlignment="1">
      <alignment horizontal="center" vertical="center" shrinkToFit="1"/>
    </xf>
    <xf numFmtId="0" fontId="2" fillId="0" borderId="41" xfId="2" applyFont="1" applyBorder="1" applyAlignment="1">
      <alignment horizontal="center" vertical="center" shrinkToFit="1"/>
    </xf>
    <xf numFmtId="0" fontId="2" fillId="0" borderId="42" xfId="2" applyFont="1" applyBorder="1" applyAlignment="1">
      <alignment horizontal="center" vertical="center" shrinkToFit="1"/>
    </xf>
    <xf numFmtId="186" fontId="2" fillId="0" borderId="27" xfId="2" applyNumberFormat="1" applyFont="1" applyBorder="1" applyAlignment="1">
      <alignment horizontal="center" vertical="center"/>
    </xf>
    <xf numFmtId="186" fontId="2" fillId="0" borderId="28" xfId="2" applyNumberFormat="1" applyFont="1" applyBorder="1" applyAlignment="1">
      <alignment horizontal="center" vertical="center"/>
    </xf>
    <xf numFmtId="186" fontId="2" fillId="0" borderId="29" xfId="1" applyNumberFormat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2" borderId="29" xfId="1" applyFill="1" applyBorder="1" applyAlignment="1">
      <alignment horizontal="center" vertical="center"/>
    </xf>
    <xf numFmtId="186" fontId="2" fillId="0" borderId="30" xfId="1" applyNumberForma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2" borderId="30" xfId="1" applyFill="1" applyBorder="1" applyAlignment="1">
      <alignment horizontal="center" vertical="center"/>
    </xf>
    <xf numFmtId="186" fontId="2" fillId="0" borderId="28" xfId="1" applyNumberForma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2" borderId="28" xfId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5" fillId="0" borderId="0" xfId="1" applyFont="1">
      <alignment vertical="center"/>
    </xf>
    <xf numFmtId="186" fontId="2" fillId="2" borderId="15" xfId="2" applyNumberFormat="1" applyFont="1" applyFill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49" xfId="1" applyFont="1" applyBorder="1">
      <alignment vertical="center"/>
    </xf>
    <xf numFmtId="188" fontId="12" fillId="0" borderId="49" xfId="1" applyNumberFormat="1" applyFont="1" applyBorder="1" applyAlignment="1">
      <alignment horizontal="center" vertical="center"/>
    </xf>
    <xf numFmtId="195" fontId="2" fillId="0" borderId="0" xfId="2" applyNumberFormat="1" applyFont="1" applyAlignment="1">
      <alignment horizontal="center" vertical="center"/>
    </xf>
    <xf numFmtId="195" fontId="2" fillId="0" borderId="0" xfId="1" applyNumberForma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19" xfId="1" applyFont="1" applyBorder="1" applyAlignment="1">
      <alignment horizontal="center" vertical="center" shrinkToFit="1"/>
    </xf>
    <xf numFmtId="0" fontId="2" fillId="0" borderId="25" xfId="1" applyBorder="1">
      <alignment vertical="center"/>
    </xf>
    <xf numFmtId="0" fontId="2" fillId="0" borderId="2" xfId="1" applyBorder="1">
      <alignment vertical="center"/>
    </xf>
    <xf numFmtId="0" fontId="2" fillId="0" borderId="6" xfId="1" applyBorder="1" applyAlignment="1" applyProtection="1">
      <alignment horizontal="center" vertical="center"/>
      <protection locked="0"/>
    </xf>
    <xf numFmtId="0" fontId="2" fillId="0" borderId="25" xfId="1" applyBorder="1" applyAlignment="1" applyProtection="1">
      <alignment horizontal="center" vertical="center"/>
      <protection locked="0"/>
    </xf>
    <xf numFmtId="0" fontId="2" fillId="0" borderId="50" xfId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1" xfId="2" applyFont="1" applyBorder="1" applyAlignment="1" applyProtection="1">
      <alignment horizontal="center" vertical="center" wrapText="1"/>
      <protection locked="0"/>
    </xf>
    <xf numFmtId="0" fontId="2" fillId="4" borderId="0" xfId="1" applyFill="1" applyAlignment="1">
      <alignment horizontal="center" vertical="center"/>
    </xf>
    <xf numFmtId="0" fontId="2" fillId="0" borderId="0" xfId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11" fillId="0" borderId="0" xfId="2" applyNumberFormat="1" applyFont="1" applyAlignment="1" applyProtection="1">
      <alignment horizontal="left" vertical="top"/>
      <protection locked="0"/>
    </xf>
    <xf numFmtId="179" fontId="2" fillId="0" borderId="0" xfId="2" applyNumberFormat="1" applyFont="1" applyAlignment="1" applyProtection="1">
      <alignment horizontal="left" vertical="top"/>
      <protection locked="0"/>
    </xf>
    <xf numFmtId="181" fontId="9" fillId="0" borderId="0" xfId="2" applyNumberFormat="1" applyFont="1" applyAlignment="1">
      <alignment horizontal="left" vertical="top"/>
    </xf>
    <xf numFmtId="179" fontId="12" fillId="0" borderId="0" xfId="2" applyNumberFormat="1" applyFont="1" applyAlignment="1">
      <alignment horizontal="left" vertical="top"/>
    </xf>
    <xf numFmtId="180" fontId="12" fillId="0" borderId="0" xfId="2" applyNumberFormat="1" applyFont="1" applyAlignment="1">
      <alignment horizontal="right" vertical="top"/>
    </xf>
    <xf numFmtId="178" fontId="12" fillId="0" borderId="0" xfId="2" applyNumberFormat="1" applyFont="1" applyAlignment="1">
      <alignment horizontal="right" vertical="top"/>
    </xf>
    <xf numFmtId="0" fontId="11" fillId="0" borderId="0" xfId="1" applyFont="1" applyAlignment="1">
      <alignment vertical="top"/>
    </xf>
    <xf numFmtId="0" fontId="2" fillId="0" borderId="0" xfId="0" applyFont="1" applyAlignment="1">
      <alignment vertical="top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5" xfId="1" applyBorder="1" applyAlignment="1" applyProtection="1">
      <alignment horizontal="center" vertical="center" shrinkToFit="1"/>
      <protection locked="0"/>
    </xf>
    <xf numFmtId="0" fontId="2" fillId="0" borderId="4" xfId="1" applyBorder="1" applyAlignment="1" applyProtection="1">
      <alignment horizontal="center" vertical="center" shrinkToFit="1"/>
      <protection locked="0"/>
    </xf>
    <xf numFmtId="14" fontId="11" fillId="0" borderId="40" xfId="2" applyNumberFormat="1" applyFont="1" applyBorder="1" applyAlignment="1" applyProtection="1">
      <alignment horizontal="center" vertical="center"/>
      <protection locked="0"/>
    </xf>
    <xf numFmtId="14" fontId="11" fillId="0" borderId="41" xfId="2" applyNumberFormat="1" applyFont="1" applyBorder="1" applyAlignment="1" applyProtection="1">
      <alignment horizontal="center" vertical="center"/>
      <protection locked="0"/>
    </xf>
    <xf numFmtId="14" fontId="11" fillId="0" borderId="42" xfId="2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4" xfId="2" applyFont="1" applyBorder="1" applyAlignment="1" applyProtection="1">
      <alignment horizontal="center" vertical="center"/>
      <protection locked="0"/>
    </xf>
    <xf numFmtId="0" fontId="2" fillId="0" borderId="45" xfId="2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7" xfId="2" applyFont="1" applyBorder="1" applyAlignment="1" applyProtection="1">
      <alignment horizontal="center" vertical="center"/>
      <protection locked="0"/>
    </xf>
    <xf numFmtId="0" fontId="2" fillId="0" borderId="48" xfId="2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1" xfId="2" applyFont="1" applyBorder="1" applyAlignment="1" applyProtection="1">
      <alignment horizontal="center" vertical="center"/>
      <protection locked="0"/>
    </xf>
    <xf numFmtId="0" fontId="2" fillId="0" borderId="42" xfId="2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81" fontId="9" fillId="0" borderId="0" xfId="2" applyNumberFormat="1" applyFont="1" applyAlignment="1">
      <alignment horizontal="left" vertical="center"/>
    </xf>
    <xf numFmtId="0" fontId="2" fillId="0" borderId="52" xfId="2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8" xfId="2" applyFont="1" applyBorder="1" applyAlignment="1" applyProtection="1">
      <alignment horizontal="center" vertical="center" wrapText="1"/>
      <protection locked="0"/>
    </xf>
    <xf numFmtId="0" fontId="10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176" fontId="2" fillId="0" borderId="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5" xfId="2" applyFont="1" applyBorder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center" wrapText="1"/>
      <protection locked="0"/>
    </xf>
    <xf numFmtId="14" fontId="11" fillId="0" borderId="9" xfId="2" applyNumberFormat="1" applyFont="1" applyBorder="1" applyAlignment="1" applyProtection="1">
      <alignment horizontal="center" vertical="center"/>
      <protection locked="0"/>
    </xf>
    <xf numFmtId="14" fontId="11" fillId="0" borderId="3" xfId="2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7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10" fillId="0" borderId="0" xfId="2" applyNumberFormat="1" applyFont="1" applyAlignment="1">
      <alignment horizontal="left" vertical="top"/>
    </xf>
    <xf numFmtId="0" fontId="2" fillId="0" borderId="0" xfId="2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8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0" xfId="1" quotePrefix="1">
      <alignment vertical="center"/>
    </xf>
    <xf numFmtId="0" fontId="2" fillId="0" borderId="5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9" xfId="0" applyFont="1" applyBorder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 wrapText="1"/>
    </xf>
    <xf numFmtId="14" fontId="2" fillId="0" borderId="0" xfId="2" applyNumberFormat="1" applyFont="1" applyAlignment="1">
      <alignment horizontal="left" vertical="center"/>
    </xf>
    <xf numFmtId="14" fontId="2" fillId="0" borderId="7" xfId="2" applyNumberFormat="1" applyFont="1" applyBorder="1" applyAlignment="1">
      <alignment horizontal="center" vertical="center"/>
    </xf>
    <xf numFmtId="14" fontId="2" fillId="0" borderId="6" xfId="2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top"/>
    </xf>
    <xf numFmtId="0" fontId="2" fillId="3" borderId="0" xfId="1" applyFill="1">
      <alignment vertical="center"/>
    </xf>
    <xf numFmtId="0" fontId="2" fillId="3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0" xfId="1" applyFont="1">
      <alignment vertical="center"/>
    </xf>
    <xf numFmtId="0" fontId="2" fillId="7" borderId="8" xfId="0" applyFont="1" applyFill="1" applyBorder="1" applyAlignment="1">
      <alignment horizontal="center" vertical="center"/>
    </xf>
    <xf numFmtId="181" fontId="8" fillId="0" borderId="0" xfId="2" applyNumberFormat="1" applyFont="1" applyAlignment="1">
      <alignment horizontal="left" vertical="center"/>
    </xf>
    <xf numFmtId="0" fontId="2" fillId="0" borderId="0" xfId="0" applyFont="1" applyAlignment="1"/>
    <xf numFmtId="0" fontId="9" fillId="0" borderId="0" xfId="1" applyFont="1" applyAlignment="1"/>
    <xf numFmtId="0" fontId="11" fillId="6" borderId="5" xfId="2" applyFont="1" applyFill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4" fillId="4" borderId="1" xfId="1" applyFont="1" applyFill="1" applyBorder="1" applyAlignment="1" applyProtection="1">
      <alignment horizontal="center" vertical="center"/>
      <protection locked="0"/>
    </xf>
    <xf numFmtId="20" fontId="4" fillId="4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locked="0"/>
    </xf>
    <xf numFmtId="20" fontId="2" fillId="4" borderId="9" xfId="2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>
      <alignment vertical="center"/>
    </xf>
    <xf numFmtId="0" fontId="2" fillId="4" borderId="3" xfId="2" applyFont="1" applyFill="1" applyBorder="1" applyAlignment="1" applyProtection="1">
      <alignment horizontal="center" vertical="center"/>
      <protection locked="0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49" xfId="0" applyBorder="1">
      <alignment vertical="center"/>
    </xf>
    <xf numFmtId="0" fontId="4" fillId="4" borderId="9" xfId="2" applyFont="1" applyFill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9" xfId="2" applyFont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9" xfId="2" applyFont="1" applyFill="1" applyBorder="1" applyAlignment="1" applyProtection="1">
      <alignment horizontal="center" vertical="center"/>
      <protection locked="0"/>
    </xf>
    <xf numFmtId="0" fontId="2" fillId="6" borderId="3" xfId="2" applyFont="1" applyFill="1" applyBorder="1" applyAlignment="1" applyProtection="1">
      <alignment horizontal="center" vertical="center"/>
      <protection locked="0"/>
    </xf>
    <xf numFmtId="0" fontId="4" fillId="0" borderId="49" xfId="2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87" fontId="2" fillId="0" borderId="9" xfId="1" applyNumberFormat="1" applyBorder="1" applyAlignment="1">
      <alignment horizontal="center" vertical="center" shrinkToFit="1"/>
    </xf>
    <xf numFmtId="187" fontId="2" fillId="0" borderId="1" xfId="1" applyNumberFormat="1" applyBorder="1" applyAlignment="1">
      <alignment horizontal="center" vertical="center" shrinkToFit="1"/>
    </xf>
    <xf numFmtId="0" fontId="4" fillId="9" borderId="2" xfId="2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left" vertical="center"/>
      <protection locked="0"/>
    </xf>
    <xf numFmtId="0" fontId="8" fillId="0" borderId="9" xfId="2" applyFont="1" applyBorder="1" applyAlignment="1" applyProtection="1">
      <alignment horizontal="center" vertical="center" wrapText="1"/>
      <protection locked="0"/>
    </xf>
    <xf numFmtId="0" fontId="8" fillId="0" borderId="3" xfId="2" applyFont="1" applyBorder="1" applyAlignment="1" applyProtection="1">
      <alignment horizontal="center" vertical="center" wrapText="1"/>
      <protection locked="0"/>
    </xf>
    <xf numFmtId="0" fontId="23" fillId="0" borderId="9" xfId="2" applyFont="1" applyBorder="1" applyAlignment="1" applyProtection="1">
      <alignment horizontal="center" vertical="center" wrapText="1"/>
      <protection locked="0"/>
    </xf>
    <xf numFmtId="0" fontId="23" fillId="0" borderId="3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left"/>
      <protection locked="0"/>
    </xf>
    <xf numFmtId="0" fontId="4" fillId="10" borderId="1" xfId="2" applyFont="1" applyFill="1" applyBorder="1" applyAlignment="1">
      <alignment horizontal="center" vertical="center" shrinkToFit="1"/>
    </xf>
    <xf numFmtId="0" fontId="4" fillId="10" borderId="1" xfId="2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horizontal="center" vertical="center" wrapText="1"/>
    </xf>
    <xf numFmtId="185" fontId="2" fillId="0" borderId="0" xfId="2" applyNumberFormat="1" applyFont="1" applyAlignment="1">
      <alignment horizontal="center" vertical="top" shrinkToFit="1"/>
    </xf>
    <xf numFmtId="0" fontId="2" fillId="11" borderId="35" xfId="1" applyFill="1" applyBorder="1" applyAlignment="1" applyProtection="1">
      <alignment horizontal="center" vertical="center"/>
      <protection locked="0"/>
    </xf>
    <xf numFmtId="0" fontId="2" fillId="11" borderId="33" xfId="1" applyFill="1" applyBorder="1" applyAlignment="1" applyProtection="1">
      <alignment horizontal="center" vertical="center"/>
      <protection locked="0"/>
    </xf>
    <xf numFmtId="0" fontId="2" fillId="11" borderId="36" xfId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shrinkToFit="1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 shrinkToFit="1"/>
      <protection locked="0"/>
    </xf>
    <xf numFmtId="0" fontId="4" fillId="0" borderId="9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2" fillId="10" borderId="9" xfId="2" applyFont="1" applyFill="1" applyBorder="1" applyAlignment="1" applyProtection="1">
      <alignment horizontal="center" vertical="center" wrapText="1"/>
      <protection locked="0"/>
    </xf>
    <xf numFmtId="0" fontId="2" fillId="10" borderId="3" xfId="2" applyFont="1" applyFill="1" applyBorder="1" applyAlignment="1" applyProtection="1">
      <alignment horizontal="center" vertical="center" wrapText="1"/>
      <protection locked="0"/>
    </xf>
    <xf numFmtId="0" fontId="2" fillId="10" borderId="1" xfId="2" applyFont="1" applyFill="1" applyBorder="1" applyAlignment="1" applyProtection="1">
      <alignment horizontal="center" vertical="center" wrapText="1"/>
      <protection locked="0"/>
    </xf>
    <xf numFmtId="0" fontId="2" fillId="4" borderId="25" xfId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76" xfId="0" applyFont="1" applyBorder="1">
      <alignment vertical="center"/>
    </xf>
    <xf numFmtId="0" fontId="2" fillId="0" borderId="76" xfId="1" applyBorder="1">
      <alignment vertical="center"/>
    </xf>
    <xf numFmtId="0" fontId="2" fillId="0" borderId="76" xfId="0" applyFont="1" applyBorder="1" applyAlignment="1">
      <alignment horizontal="left" vertical="top" wrapText="1"/>
    </xf>
    <xf numFmtId="0" fontId="18" fillId="0" borderId="0" xfId="0" applyFont="1">
      <alignment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2" fillId="0" borderId="0" xfId="1" applyAlignment="1"/>
    <xf numFmtId="0" fontId="2" fillId="0" borderId="0" xfId="1" applyAlignment="1">
      <alignment horizontal="center" vertical="center" shrinkToFit="1"/>
    </xf>
    <xf numFmtId="185" fontId="2" fillId="0" borderId="0" xfId="2" applyNumberFormat="1" applyFont="1" applyAlignment="1">
      <alignment horizontal="center" vertical="center" shrinkToFit="1"/>
    </xf>
    <xf numFmtId="183" fontId="2" fillId="0" borderId="0" xfId="2" applyNumberFormat="1" applyFont="1" applyAlignment="1">
      <alignment horizontal="center" vertical="center" shrinkToFit="1"/>
    </xf>
    <xf numFmtId="0" fontId="0" fillId="0" borderId="0" xfId="2" applyFont="1" applyAlignment="1">
      <alignment vertical="top" wrapText="1"/>
    </xf>
    <xf numFmtId="0" fontId="2" fillId="0" borderId="0" xfId="0" applyFont="1" applyAlignment="1" applyProtection="1">
      <alignment horizontal="left" vertical="top"/>
      <protection locked="0"/>
    </xf>
    <xf numFmtId="0" fontId="4" fillId="13" borderId="9" xfId="2" applyFont="1" applyFill="1" applyBorder="1" applyAlignment="1">
      <alignment horizontal="center" vertical="center" shrinkToFit="1"/>
    </xf>
    <xf numFmtId="0" fontId="4" fillId="13" borderId="3" xfId="2" applyFont="1" applyFill="1" applyBorder="1" applyAlignment="1">
      <alignment horizontal="center" vertical="center" shrinkToFit="1"/>
    </xf>
    <xf numFmtId="196" fontId="2" fillId="0" borderId="0" xfId="2" applyNumberFormat="1" applyFont="1" applyAlignment="1">
      <alignment horizontal="center" vertical="center" shrinkToFit="1"/>
    </xf>
    <xf numFmtId="196" fontId="2" fillId="0" borderId="0" xfId="1" applyNumberForma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0" fillId="14" borderId="9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88" fontId="12" fillId="0" borderId="0" xfId="1" applyNumberFormat="1" applyFont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12" fillId="0" borderId="76" xfId="1" applyFont="1" applyBorder="1">
      <alignment vertical="center"/>
    </xf>
    <xf numFmtId="188" fontId="12" fillId="0" borderId="76" xfId="1" applyNumberFormat="1" applyFont="1" applyBorder="1" applyAlignment="1">
      <alignment horizontal="center" vertical="center"/>
    </xf>
    <xf numFmtId="0" fontId="2" fillId="0" borderId="76" xfId="2" applyFont="1" applyBorder="1">
      <alignment vertical="center"/>
    </xf>
    <xf numFmtId="187" fontId="5" fillId="0" borderId="76" xfId="2" applyNumberFormat="1" applyFont="1" applyBorder="1" applyAlignment="1">
      <alignment horizontal="center" vertical="center"/>
    </xf>
    <xf numFmtId="0" fontId="29" fillId="0" borderId="3" xfId="2" applyFont="1" applyBorder="1" applyAlignment="1" applyProtection="1">
      <alignment horizontal="center" vertical="center" wrapText="1"/>
      <protection locked="0"/>
    </xf>
    <xf numFmtId="0" fontId="29" fillId="0" borderId="9" xfId="2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30" fillId="0" borderId="0" xfId="0" applyFont="1">
      <alignment vertical="center"/>
    </xf>
    <xf numFmtId="0" fontId="4" fillId="15" borderId="9" xfId="2" applyFont="1" applyFill="1" applyBorder="1" applyAlignment="1">
      <alignment horizontal="center" vertical="center" shrinkToFit="1"/>
    </xf>
    <xf numFmtId="0" fontId="4" fillId="15" borderId="3" xfId="2" applyFont="1" applyFill="1" applyBorder="1" applyAlignment="1">
      <alignment horizontal="center" vertical="center" shrinkToFit="1"/>
    </xf>
    <xf numFmtId="0" fontId="27" fillId="0" borderId="9" xfId="2" applyFont="1" applyBorder="1" applyAlignment="1" applyProtection="1">
      <alignment horizontal="center" vertical="center" wrapText="1"/>
      <protection locked="0"/>
    </xf>
    <xf numFmtId="0" fontId="27" fillId="0" borderId="3" xfId="2" applyFont="1" applyBorder="1" applyAlignment="1" applyProtection="1">
      <alignment horizontal="center" vertical="center" wrapText="1"/>
      <protection locked="0"/>
    </xf>
    <xf numFmtId="0" fontId="29" fillId="0" borderId="1" xfId="2" applyFont="1" applyBorder="1" applyAlignment="1" applyProtection="1">
      <alignment horizontal="center" vertical="center" wrapText="1"/>
      <protection locked="0"/>
    </xf>
    <xf numFmtId="0" fontId="27" fillId="0" borderId="0" xfId="0" applyFont="1">
      <alignment vertical="center"/>
    </xf>
    <xf numFmtId="0" fontId="31" fillId="0" borderId="0" xfId="0" applyFont="1">
      <alignment vertical="center"/>
    </xf>
    <xf numFmtId="0" fontId="27" fillId="0" borderId="1" xfId="2" applyFont="1" applyBorder="1" applyAlignment="1" applyProtection="1">
      <alignment horizontal="center" vertical="center" wrapText="1"/>
      <protection locked="0"/>
    </xf>
    <xf numFmtId="0" fontId="14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0" fillId="4" borderId="9" xfId="2" applyFont="1" applyFill="1" applyBorder="1" applyAlignment="1" applyProtection="1">
      <alignment horizontal="center" vertical="center" wrapText="1"/>
      <protection locked="0"/>
    </xf>
    <xf numFmtId="0" fontId="10" fillId="4" borderId="3" xfId="2" applyFont="1" applyFill="1" applyBorder="1" applyAlignment="1" applyProtection="1">
      <alignment horizontal="center" vertical="center" wrapText="1"/>
      <protection locked="0"/>
    </xf>
    <xf numFmtId="0" fontId="10" fillId="0" borderId="9" xfId="2" applyFont="1" applyBorder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27" fillId="0" borderId="2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11" fillId="0" borderId="76" xfId="0" applyFont="1" applyBorder="1">
      <alignment vertical="center"/>
    </xf>
    <xf numFmtId="0" fontId="27" fillId="0" borderId="76" xfId="0" applyFont="1" applyBorder="1">
      <alignment vertical="center"/>
    </xf>
    <xf numFmtId="0" fontId="4" fillId="14" borderId="9" xfId="2" applyFont="1" applyFill="1" applyBorder="1" applyAlignment="1">
      <alignment horizontal="center" vertical="center" shrinkToFit="1"/>
    </xf>
    <xf numFmtId="0" fontId="4" fillId="14" borderId="3" xfId="2" applyFont="1" applyFill="1" applyBorder="1" applyAlignment="1">
      <alignment horizontal="center" vertical="center" shrinkToFit="1"/>
    </xf>
    <xf numFmtId="0" fontId="0" fillId="0" borderId="0" xfId="2" applyFont="1" applyAlignment="1">
      <alignment horizontal="left" vertical="top" wrapText="1"/>
    </xf>
    <xf numFmtId="0" fontId="4" fillId="4" borderId="9" xfId="2" applyFont="1" applyFill="1" applyBorder="1" applyAlignment="1">
      <alignment horizontal="center" vertical="center" shrinkToFit="1"/>
    </xf>
    <xf numFmtId="0" fontId="2" fillId="4" borderId="9" xfId="2" applyFont="1" applyFill="1" applyBorder="1" applyAlignment="1" applyProtection="1">
      <alignment horizontal="center" vertical="center" wrapText="1"/>
      <protection locked="0"/>
    </xf>
    <xf numFmtId="0" fontId="2" fillId="4" borderId="3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/>
    <xf numFmtId="187" fontId="9" fillId="0" borderId="3" xfId="1" applyNumberFormat="1" applyFont="1" applyBorder="1" applyAlignment="1">
      <alignment horizontal="center" vertical="center" shrinkToFit="1"/>
    </xf>
    <xf numFmtId="187" fontId="9" fillId="0" borderId="2" xfId="1" applyNumberFormat="1" applyFont="1" applyBorder="1" applyAlignment="1">
      <alignment horizontal="center" vertical="center" shrinkToFit="1"/>
    </xf>
    <xf numFmtId="0" fontId="27" fillId="12" borderId="7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87" fontId="27" fillId="0" borderId="3" xfId="1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27" fillId="0" borderId="0" xfId="0" quotePrefix="1" applyFont="1" applyAlignment="1">
      <alignment horizontal="left" vertical="center"/>
    </xf>
    <xf numFmtId="0" fontId="0" fillId="0" borderId="0" xfId="0" applyAlignment="1"/>
    <xf numFmtId="49" fontId="2" fillId="0" borderId="0" xfId="1" applyNumberFormat="1" applyAlignment="1">
      <alignment horizontal="center" vertical="center"/>
    </xf>
    <xf numFmtId="0" fontId="27" fillId="0" borderId="0" xfId="2" applyFont="1" applyAlignment="1" applyProtection="1">
      <alignment horizontal="center" vertical="center" wrapText="1"/>
      <protection locked="0"/>
    </xf>
    <xf numFmtId="187" fontId="2" fillId="0" borderId="0" xfId="1" applyNumberForma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" fillId="0" borderId="0" xfId="2" applyFont="1" applyAlignment="1" applyProtection="1">
      <alignment horizontal="center" vertical="center" wrapText="1"/>
      <protection locked="0"/>
    </xf>
    <xf numFmtId="49" fontId="2" fillId="0" borderId="26" xfId="1" applyNumberFormat="1" applyBorder="1" applyAlignment="1">
      <alignment horizontal="center" vertical="center"/>
    </xf>
    <xf numFmtId="0" fontId="2" fillId="0" borderId="77" xfId="2" applyFont="1" applyBorder="1" applyAlignment="1" applyProtection="1">
      <alignment horizontal="center" vertical="center" wrapText="1"/>
      <protection locked="0"/>
    </xf>
    <xf numFmtId="0" fontId="2" fillId="0" borderId="50" xfId="2" applyFont="1" applyBorder="1" applyAlignment="1" applyProtection="1">
      <alignment horizontal="center" vertical="center" wrapText="1"/>
      <protection locked="0"/>
    </xf>
    <xf numFmtId="187" fontId="2" fillId="0" borderId="77" xfId="1" applyNumberFormat="1" applyBorder="1" applyAlignment="1">
      <alignment horizontal="center" vertical="center" shrinkToFit="1"/>
    </xf>
    <xf numFmtId="187" fontId="2" fillId="0" borderId="50" xfId="1" applyNumberFormat="1" applyBorder="1" applyAlignment="1">
      <alignment horizontal="center" vertical="center" shrinkToFit="1"/>
    </xf>
    <xf numFmtId="49" fontId="27" fillId="0" borderId="5" xfId="1" applyNumberFormat="1" applyFont="1" applyBorder="1" applyAlignment="1">
      <alignment horizontal="center" vertical="center"/>
    </xf>
    <xf numFmtId="187" fontId="27" fillId="0" borderId="9" xfId="1" applyNumberFormat="1" applyFont="1" applyBorder="1" applyAlignment="1">
      <alignment horizontal="center" vertical="center" shrinkToFit="1"/>
    </xf>
    <xf numFmtId="49" fontId="27" fillId="0" borderId="26" xfId="1" applyNumberFormat="1" applyFont="1" applyBorder="1" applyAlignment="1">
      <alignment horizontal="center" vertical="center"/>
    </xf>
    <xf numFmtId="187" fontId="27" fillId="0" borderId="77" xfId="1" applyNumberFormat="1" applyFont="1" applyBorder="1" applyAlignment="1">
      <alignment horizontal="center" vertical="center" shrinkToFit="1"/>
    </xf>
    <xf numFmtId="187" fontId="27" fillId="0" borderId="50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7" fillId="0" borderId="0" xfId="0" applyFont="1" applyAlignment="1"/>
    <xf numFmtId="49" fontId="27" fillId="0" borderId="4" xfId="1" applyNumberFormat="1" applyFont="1" applyBorder="1" applyAlignment="1">
      <alignment horizontal="center" vertical="center"/>
    </xf>
    <xf numFmtId="187" fontId="27" fillId="0" borderId="1" xfId="1" applyNumberFormat="1" applyFont="1" applyBorder="1" applyAlignment="1">
      <alignment horizontal="center" vertical="center" shrinkToFit="1"/>
    </xf>
    <xf numFmtId="187" fontId="27" fillId="0" borderId="2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0" fillId="0" borderId="0" xfId="2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2" fillId="2" borderId="7" xfId="0" applyFont="1" applyFill="1" applyBorder="1" applyAlignment="1">
      <alignment horizontal="center" vertical="center"/>
    </xf>
    <xf numFmtId="0" fontId="33" fillId="0" borderId="5" xfId="2" applyFont="1" applyBorder="1" applyAlignment="1" applyProtection="1">
      <alignment horizontal="center" vertical="center" shrinkToFit="1"/>
      <protection locked="0"/>
    </xf>
    <xf numFmtId="0" fontId="33" fillId="15" borderId="9" xfId="2" applyFont="1" applyFill="1" applyBorder="1" applyAlignment="1">
      <alignment horizontal="center" vertical="center" shrinkToFit="1"/>
    </xf>
    <xf numFmtId="0" fontId="33" fillId="0" borderId="9" xfId="2" applyFont="1" applyBorder="1" applyAlignment="1">
      <alignment horizontal="center" vertical="center" shrinkToFit="1"/>
    </xf>
    <xf numFmtId="0" fontId="33" fillId="15" borderId="3" xfId="2" applyFont="1" applyFill="1" applyBorder="1" applyAlignment="1">
      <alignment horizontal="center" vertical="center" shrinkToFi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2" fillId="4" borderId="2" xfId="1" applyFill="1" applyBorder="1" applyAlignment="1" applyProtection="1">
      <alignment horizontal="center" vertical="center"/>
      <protection locked="0"/>
    </xf>
    <xf numFmtId="0" fontId="27" fillId="0" borderId="0" xfId="0" quotePrefix="1" applyFont="1" applyAlignment="1">
      <alignment horizontal="left"/>
    </xf>
    <xf numFmtId="0" fontId="27" fillId="0" borderId="77" xfId="2" applyFont="1" applyBorder="1" applyAlignment="1" applyProtection="1">
      <alignment horizontal="center" vertical="center" wrapText="1"/>
      <protection locked="0"/>
    </xf>
    <xf numFmtId="0" fontId="27" fillId="0" borderId="50" xfId="2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0" fontId="33" fillId="0" borderId="3" xfId="2" applyFont="1" applyBorder="1" applyAlignment="1">
      <alignment horizontal="center" vertical="center" shrinkToFit="1"/>
    </xf>
    <xf numFmtId="183" fontId="2" fillId="0" borderId="3" xfId="1" applyNumberFormat="1" applyBorder="1" applyAlignment="1">
      <alignment horizontal="center" vertical="center" shrinkToFit="1"/>
    </xf>
    <xf numFmtId="183" fontId="2" fillId="0" borderId="2" xfId="1" applyNumberFormat="1" applyBorder="1" applyAlignment="1">
      <alignment horizontal="center" vertical="center" shrinkToFit="1"/>
    </xf>
    <xf numFmtId="0" fontId="4" fillId="16" borderId="24" xfId="2" applyFont="1" applyFill="1" applyBorder="1" applyAlignment="1" applyProtection="1">
      <alignment horizontal="center" vertical="center"/>
      <protection locked="0"/>
    </xf>
    <xf numFmtId="0" fontId="4" fillId="16" borderId="9" xfId="2" applyFont="1" applyFill="1" applyBorder="1" applyAlignment="1" applyProtection="1">
      <alignment horizontal="center" vertical="center"/>
      <protection locked="0"/>
    </xf>
    <xf numFmtId="0" fontId="4" fillId="16" borderId="1" xfId="2" applyFont="1" applyFill="1" applyBorder="1" applyAlignment="1" applyProtection="1">
      <alignment horizontal="center" vertical="center"/>
      <protection locked="0"/>
    </xf>
    <xf numFmtId="0" fontId="2" fillId="11" borderId="9" xfId="2" applyFont="1" applyFill="1" applyBorder="1" applyAlignment="1" applyProtection="1">
      <alignment horizontal="center" vertical="center" wrapText="1"/>
      <protection locked="0"/>
    </xf>
    <xf numFmtId="0" fontId="2" fillId="11" borderId="1" xfId="2" applyFont="1" applyFill="1" applyBorder="1" applyAlignment="1" applyProtection="1">
      <alignment horizontal="center" vertical="center" wrapText="1"/>
      <protection locked="0"/>
    </xf>
    <xf numFmtId="0" fontId="2" fillId="11" borderId="3" xfId="2" applyFont="1" applyFill="1" applyBorder="1" applyAlignment="1" applyProtection="1">
      <alignment horizontal="center" vertical="center" wrapText="1"/>
      <protection locked="0"/>
    </xf>
    <xf numFmtId="0" fontId="18" fillId="0" borderId="0" xfId="2" applyFont="1">
      <alignment vertical="center"/>
    </xf>
    <xf numFmtId="0" fontId="1" fillId="0" borderId="0" xfId="2" applyFont="1">
      <alignment vertical="center"/>
    </xf>
    <xf numFmtId="49" fontId="2" fillId="0" borderId="75" xfId="1" applyNumberFormat="1" applyBorder="1" applyAlignment="1">
      <alignment horizontal="center" vertical="center"/>
    </xf>
    <xf numFmtId="0" fontId="2" fillId="0" borderId="78" xfId="2" applyFont="1" applyBorder="1" applyAlignment="1" applyProtection="1">
      <alignment horizontal="center" vertical="center" wrapText="1"/>
      <protection locked="0"/>
    </xf>
    <xf numFmtId="0" fontId="2" fillId="0" borderId="79" xfId="2" applyFont="1" applyBorder="1" applyAlignment="1" applyProtection="1">
      <alignment horizontal="center" vertical="center" wrapText="1"/>
      <protection locked="0"/>
    </xf>
    <xf numFmtId="0" fontId="27" fillId="0" borderId="78" xfId="2" applyFont="1" applyBorder="1" applyAlignment="1" applyProtection="1">
      <alignment horizontal="center" vertical="center" wrapText="1"/>
      <protection locked="0"/>
    </xf>
    <xf numFmtId="0" fontId="27" fillId="0" borderId="79" xfId="2" applyFont="1" applyBorder="1" applyAlignment="1" applyProtection="1">
      <alignment horizontal="center" vertical="center" wrapText="1"/>
      <protection locked="0"/>
    </xf>
    <xf numFmtId="49" fontId="2" fillId="0" borderId="17" xfId="1" applyNumberFormat="1" applyBorder="1" applyAlignment="1">
      <alignment horizontal="center" vertical="center"/>
    </xf>
    <xf numFmtId="0" fontId="2" fillId="0" borderId="10" xfId="2" applyFont="1" applyBorder="1" applyAlignment="1" applyProtection="1">
      <alignment horizontal="center" vertical="center" wrapText="1"/>
      <protection locked="0"/>
    </xf>
    <xf numFmtId="0" fontId="2" fillId="0" borderId="16" xfId="2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1" fontId="18" fillId="0" borderId="0" xfId="2" applyNumberFormat="1" applyFont="1" applyAlignment="1">
      <alignment horizontal="center" vertical="top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top"/>
    </xf>
    <xf numFmtId="0" fontId="10" fillId="0" borderId="0" xfId="1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0" borderId="0" xfId="2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49" fontId="4" fillId="0" borderId="53" xfId="1" applyNumberFormat="1" applyFont="1" applyBorder="1" applyAlignment="1">
      <alignment horizontal="center" vertical="center" wrapText="1"/>
    </xf>
    <xf numFmtId="49" fontId="4" fillId="0" borderId="22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65" xfId="1" applyNumberFormat="1" applyFont="1" applyBorder="1" applyAlignment="1">
      <alignment horizontal="center" vertical="center"/>
    </xf>
    <xf numFmtId="49" fontId="4" fillId="0" borderId="66" xfId="1" applyNumberFormat="1" applyFont="1" applyBorder="1" applyAlignment="1">
      <alignment horizontal="center" vertical="center"/>
    </xf>
    <xf numFmtId="49" fontId="4" fillId="0" borderId="67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49" fontId="4" fillId="0" borderId="22" xfId="1" applyNumberFormat="1" applyFont="1" applyBorder="1" applyAlignment="1">
      <alignment horizontal="center" vertical="center" wrapText="1"/>
    </xf>
    <xf numFmtId="49" fontId="4" fillId="0" borderId="32" xfId="1" applyNumberFormat="1" applyFont="1" applyBorder="1" applyAlignment="1">
      <alignment horizontal="center" vertical="center" wrapText="1"/>
    </xf>
    <xf numFmtId="49" fontId="4" fillId="0" borderId="65" xfId="1" applyNumberFormat="1" applyFont="1" applyBorder="1" applyAlignment="1">
      <alignment horizontal="center" vertical="center" wrapText="1"/>
    </xf>
    <xf numFmtId="49" fontId="4" fillId="0" borderId="66" xfId="1" applyNumberFormat="1" applyFont="1" applyBorder="1" applyAlignment="1">
      <alignment horizontal="center" vertical="center" wrapText="1"/>
    </xf>
    <xf numFmtId="49" fontId="4" fillId="0" borderId="67" xfId="1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5" fillId="0" borderId="49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 wrapText="1" shrinkToFit="1"/>
    </xf>
    <xf numFmtId="0" fontId="26" fillId="0" borderId="0" xfId="1" applyFont="1" applyAlignment="1">
      <alignment horizontal="center" vertical="center" shrinkToFit="1"/>
    </xf>
    <xf numFmtId="0" fontId="2" fillId="0" borderId="53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55" xfId="2" applyFont="1" applyBorder="1" applyAlignment="1">
      <alignment horizontal="center" vertical="center"/>
    </xf>
    <xf numFmtId="0" fontId="2" fillId="0" borderId="56" xfId="2" applyFont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186" fontId="2" fillId="0" borderId="58" xfId="2" applyNumberFormat="1" applyFont="1" applyBorder="1" applyAlignment="1">
      <alignment horizontal="center" vertical="center"/>
    </xf>
    <xf numFmtId="186" fontId="2" fillId="0" borderId="59" xfId="2" applyNumberFormat="1" applyFont="1" applyBorder="1" applyAlignment="1">
      <alignment horizontal="center" vertical="center"/>
    </xf>
    <xf numFmtId="186" fontId="2" fillId="0" borderId="60" xfId="2" applyNumberFormat="1" applyFont="1" applyBorder="1" applyAlignment="1">
      <alignment horizontal="center" vertical="center"/>
    </xf>
    <xf numFmtId="186" fontId="2" fillId="0" borderId="61" xfId="2" applyNumberFormat="1" applyFont="1" applyBorder="1" applyAlignment="1">
      <alignment horizontal="center" vertical="center"/>
    </xf>
    <xf numFmtId="186" fontId="2" fillId="0" borderId="62" xfId="2" applyNumberFormat="1" applyFont="1" applyBorder="1" applyAlignment="1">
      <alignment horizontal="center" vertical="center"/>
    </xf>
    <xf numFmtId="186" fontId="2" fillId="0" borderId="0" xfId="1" applyNumberFormat="1" applyAlignment="1">
      <alignment horizontal="center" vertical="center"/>
    </xf>
    <xf numFmtId="193" fontId="2" fillId="0" borderId="0" xfId="2" applyNumberFormat="1" applyFont="1" applyAlignment="1">
      <alignment horizontal="center" vertical="center" shrinkToFit="1"/>
    </xf>
    <xf numFmtId="187" fontId="4" fillId="8" borderId="0" xfId="2" applyNumberFormat="1" applyFont="1" applyFill="1" applyAlignment="1">
      <alignment horizontal="center" vertical="center" shrinkToFit="1"/>
    </xf>
    <xf numFmtId="0" fontId="4" fillId="0" borderId="63" xfId="2" applyFont="1" applyBorder="1" applyAlignment="1">
      <alignment horizontal="center" vertical="center"/>
    </xf>
    <xf numFmtId="0" fontId="4" fillId="0" borderId="64" xfId="2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2" applyFont="1" applyAlignment="1">
      <alignment horizontal="left" vertical="top" wrapText="1"/>
    </xf>
    <xf numFmtId="0" fontId="34" fillId="0" borderId="32" xfId="1" applyFont="1" applyBorder="1" applyAlignment="1">
      <alignment horizontal="center" vertical="center" wrapText="1" shrinkToFit="1"/>
    </xf>
    <xf numFmtId="0" fontId="34" fillId="0" borderId="32" xfId="1" applyFont="1" applyBorder="1" applyAlignment="1">
      <alignment horizontal="center" vertical="center" shrinkToFit="1"/>
    </xf>
    <xf numFmtId="0" fontId="34" fillId="0" borderId="0" xfId="1" applyFont="1" applyAlignment="1">
      <alignment horizontal="center" vertical="center" wrapText="1" shrinkToFit="1"/>
    </xf>
    <xf numFmtId="0" fontId="34" fillId="0" borderId="0" xfId="1" applyFont="1" applyAlignment="1">
      <alignment horizontal="center" vertical="center" shrinkToFit="1"/>
    </xf>
    <xf numFmtId="0" fontId="28" fillId="0" borderId="0" xfId="1" applyFont="1" applyAlignment="1">
      <alignment horizontal="center" vertical="center" wrapText="1" shrinkToFit="1"/>
    </xf>
    <xf numFmtId="0" fontId="28" fillId="0" borderId="0" xfId="1" applyFont="1" applyAlignment="1">
      <alignment horizontal="center" vertical="center" shrinkToFit="1"/>
    </xf>
    <xf numFmtId="0" fontId="2" fillId="12" borderId="7" xfId="0" applyFont="1" applyFill="1" applyBorder="1" applyAlignment="1">
      <alignment horizontal="center" vertical="center"/>
    </xf>
    <xf numFmtId="0" fontId="1" fillId="0" borderId="0" xfId="2" applyFont="1" applyAlignment="1">
      <alignment horizontal="left" vertical="top"/>
    </xf>
    <xf numFmtId="0" fontId="2" fillId="12" borderId="35" xfId="0" applyFont="1" applyFill="1" applyBorder="1" applyAlignment="1">
      <alignment horizontal="center" vertical="center"/>
    </xf>
    <xf numFmtId="0" fontId="2" fillId="12" borderId="73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33" fillId="0" borderId="32" xfId="1" applyFont="1" applyBorder="1" applyAlignment="1">
      <alignment horizontal="center" vertical="center" wrapText="1"/>
    </xf>
    <xf numFmtId="0" fontId="33" fillId="0" borderId="32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 wrapText="1" shrinkToFit="1"/>
    </xf>
    <xf numFmtId="0" fontId="33" fillId="0" borderId="0" xfId="1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49" fontId="4" fillId="0" borderId="63" xfId="1" applyNumberFormat="1" applyFont="1" applyBorder="1" applyAlignment="1">
      <alignment horizontal="center" vertical="center" wrapText="1"/>
    </xf>
    <xf numFmtId="49" fontId="4" fillId="0" borderId="75" xfId="1" applyNumberFormat="1" applyFont="1" applyBorder="1" applyAlignment="1">
      <alignment horizontal="center" vertical="center" wrapText="1"/>
    </xf>
    <xf numFmtId="49" fontId="4" fillId="0" borderId="26" xfId="1" applyNumberFormat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 shrinkToFit="1"/>
    </xf>
    <xf numFmtId="0" fontId="15" fillId="0" borderId="32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5" xr:uid="{00000000-0005-0000-0000-000004000000}"/>
    <cellStyle name="표준 4" xfId="4" xr:uid="{00000000-0005-0000-0000-000005000000}"/>
  </cellStyles>
  <dxfs count="2149"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color rgb="FFFF0000"/>
      </font>
      <fill>
        <patternFill>
          <bgColor rgb="FFFFFF00"/>
        </patternFill>
      </fill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3004EC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rgb="FFEEECE1"/>
        </patternFill>
      </fill>
    </dxf>
    <dxf>
      <font>
        <b/>
        <color rgb="FF163DFE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3004EC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F2F2F2"/>
        </patternFill>
      </fill>
    </dxf>
    <dxf>
      <font>
        <b/>
        <color rgb="FFFF0000"/>
      </font>
      <fill>
        <patternFill patternType="none">
          <bgColor auto="1"/>
        </patternFill>
      </fill>
    </dxf>
    <dxf>
      <font>
        <b/>
        <color rgb="FFE46C0A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DDD9C3"/>
        </patternFill>
      </fill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DDD9C3"/>
        </patternFill>
      </fill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DDD9C3"/>
        </patternFill>
      </fill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theme="0" tint="-4.9989318521683403E-2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color rgb="FFFF0000"/>
      </font>
    </dxf>
    <dxf>
      <font>
        <color theme="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i val="0"/>
        <color rgb="FFFF0000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color rgb="FFFFFFFF"/>
      </font>
      <border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color rgb="FFFFFFFF"/>
      </font>
      <border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DDD9C3"/>
        </patternFill>
      </fill>
    </dxf>
    <dxf>
      <font>
        <color rgb="FFFF0000"/>
      </font>
      <fill>
        <patternFill>
          <bgColor rgb="FFFFFF00"/>
        </patternFill>
      </fill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DDD9C3"/>
        </patternFill>
      </fill>
    </dxf>
    <dxf>
      <font>
        <color rgb="FFFF0000"/>
      </font>
      <fill>
        <patternFill>
          <bgColor rgb="FFFFFF00"/>
        </patternFill>
      </fill>
    </dxf>
    <dxf>
      <border>
        <right style="thin">
          <color indexed="64"/>
        </right>
        <vertical/>
        <horizontal/>
      </border>
    </dxf>
    <dxf>
      <font>
        <color rgb="FFFFFFFF"/>
      </font>
      <border>
        <left/>
        <right/>
        <top/>
        <bottom/>
        <vertical/>
        <horizontal/>
      </border>
    </dxf>
    <dxf>
      <fill>
        <patternFill>
          <bgColor rgb="FFDDD9C3"/>
        </patternFill>
      </fill>
    </dxf>
    <dxf>
      <border>
        <right style="thin">
          <color indexed="64"/>
        </right>
        <vertical/>
        <horizontal/>
      </border>
    </dxf>
    <dxf>
      <font>
        <color rgb="FFFFFFFF"/>
      </font>
      <border>
        <left/>
        <right/>
        <top/>
        <bottom/>
        <vertical/>
        <horizontal/>
      </border>
    </dxf>
    <dxf>
      <font>
        <color rgb="FFFFFFFF"/>
      </font>
      <border>
        <vertical/>
        <horizontal/>
      </border>
    </dxf>
    <dxf>
      <font>
        <color rgb="FFFF0000"/>
      </font>
      <fill>
        <patternFill>
          <bgColor rgb="FFFFFF00"/>
        </patternFill>
      </fill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0000"/>
      </font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border>
        <right style="thin">
          <color indexed="64"/>
        </right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border>
        <left/>
        <right/>
        <bottom/>
        <vertical/>
        <horizontal/>
      </border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ill>
        <patternFill>
          <bgColor theme="0" tint="-4.9989318521683403E-2"/>
        </patternFill>
      </fill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ill>
        <patternFill>
          <bgColor theme="0" tint="-4.9989318521683403E-2"/>
        </patternFill>
      </fill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right style="thin">
          <color indexed="64"/>
        </right>
        <vertical/>
        <horizontal/>
      </border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DDD9C3"/>
        </patternFill>
      </fill>
    </dxf>
    <dxf>
      <font>
        <color rgb="FFFF0000"/>
      </font>
      <fill>
        <patternFill>
          <bgColor rgb="FFFFFF00"/>
        </patternFill>
      </fill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b/>
        <color rgb="FFFF0000"/>
      </font>
    </dxf>
    <dxf>
      <font>
        <b/>
        <color rgb="FF023DF8"/>
      </font>
    </dxf>
    <dxf>
      <font>
        <color rgb="FFFFFFFF"/>
      </font>
    </dxf>
    <dxf>
      <font>
        <color rgb="FFFFFFFF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DDD9C3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163DFE"/>
      </font>
    </dxf>
    <dxf>
      <font>
        <color rgb="FFFF0000"/>
      </font>
    </dxf>
    <dxf>
      <font>
        <color rgb="FFFFFFFF"/>
      </font>
    </dxf>
    <dxf>
      <border>
        <right style="thin">
          <color indexed="64"/>
        </right>
        <vertical/>
        <horizontal/>
      </border>
    </dxf>
    <dxf>
      <font>
        <color rgb="FFFFFFFF"/>
      </font>
      <border>
        <left/>
        <right/>
        <top/>
        <bottom/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rgb="FFDDD9C3"/>
        </patternFill>
      </fill>
    </dxf>
    <dxf>
      <border>
        <right style="thin">
          <color indexed="64"/>
        </right>
        <vertical/>
        <horizontal/>
      </border>
    </dxf>
    <dxf>
      <font>
        <color rgb="FFFFFFFF"/>
      </font>
      <border>
        <left/>
        <right/>
        <top/>
        <bottom/>
        <vertical/>
        <horizontal/>
      </border>
    </dxf>
    <dxf>
      <font>
        <color rgb="FFFFFFFF"/>
      </font>
      <border>
        <vertical/>
        <horizontal/>
      </border>
    </dxf>
    <dxf>
      <font>
        <color rgb="FF163DFE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163DFE"/>
      </font>
    </dxf>
    <dxf>
      <font>
        <color rgb="FFFF0000"/>
      </font>
    </dxf>
    <dxf>
      <font>
        <color rgb="FFFFFFFF"/>
      </font>
    </dxf>
    <dxf>
      <font>
        <color rgb="FFFFFFFF"/>
      </font>
      <border>
        <vertical/>
        <horizontal/>
      </border>
    </dxf>
    <dxf>
      <font>
        <color rgb="FFFFFFFF"/>
      </font>
      <border>
        <vertical/>
        <horizontal/>
      </border>
    </dxf>
    <dxf>
      <font>
        <color rgb="FFFFFFFF"/>
      </font>
    </dxf>
    <dxf>
      <font>
        <color rgb="FF163DFE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right style="thin">
          <color indexed="64"/>
        </right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DDD9C3"/>
        </patternFill>
      </fill>
    </dxf>
    <dxf>
      <font>
        <color rgb="FFFF0000"/>
      </font>
      <fill>
        <patternFill>
          <bgColor rgb="FFFFFF00"/>
        </patternFill>
      </fill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border>
        <left/>
        <right/>
        <bottom/>
        <vertical/>
        <horizontal/>
      </border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b/>
        <color rgb="FFFF0000"/>
      </font>
    </dxf>
    <dxf>
      <font>
        <b/>
        <color rgb="FF023DF8"/>
      </font>
    </dxf>
    <dxf>
      <font>
        <color rgb="FFFFFFFF"/>
      </font>
    </dxf>
    <dxf>
      <font>
        <color rgb="FFFFFFFF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DDD9C3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163DFE"/>
      </font>
    </dxf>
    <dxf>
      <font>
        <color rgb="FFFF0000"/>
      </font>
    </dxf>
    <dxf>
      <font>
        <color rgb="FFFFFFFF"/>
      </font>
    </dxf>
    <dxf>
      <border>
        <right style="thin">
          <color indexed="64"/>
        </right>
        <vertical/>
        <horizontal/>
      </border>
    </dxf>
    <dxf>
      <font>
        <color rgb="FFFFFFFF"/>
      </font>
      <border>
        <left/>
        <right/>
        <top/>
        <bottom/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rgb="FFDDD9C3"/>
        </patternFill>
      </fill>
    </dxf>
    <dxf>
      <border>
        <right style="thin">
          <color indexed="64"/>
        </right>
        <vertical/>
        <horizontal/>
      </border>
    </dxf>
    <dxf>
      <font>
        <color rgb="FFFFFFFF"/>
      </font>
      <border>
        <left/>
        <right/>
        <top/>
        <bottom/>
        <vertical/>
        <horizontal/>
      </border>
    </dxf>
    <dxf>
      <font>
        <color rgb="FFFFFFFF"/>
      </font>
      <border>
        <vertical/>
        <horizontal/>
      </border>
    </dxf>
    <dxf>
      <font>
        <color rgb="FF163DFE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163DFE"/>
      </font>
    </dxf>
    <dxf>
      <font>
        <color rgb="FFFF0000"/>
      </font>
    </dxf>
    <dxf>
      <font>
        <color rgb="FFFFFFFF"/>
      </font>
    </dxf>
    <dxf>
      <font>
        <color rgb="FFFFFFFF"/>
      </font>
      <border>
        <vertical/>
        <horizontal/>
      </border>
    </dxf>
    <dxf>
      <font>
        <color rgb="FFFFFFFF"/>
      </font>
      <border>
        <vertical/>
        <horizontal/>
      </border>
    </dxf>
    <dxf>
      <font>
        <color rgb="FFFFFFFF"/>
      </font>
    </dxf>
    <dxf>
      <font>
        <color rgb="FF163DFE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color rgb="FFFFFFFF"/>
      </font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bottom style="thin">
          <color indexed="64"/>
        </bottom>
        <vertical/>
        <horizontal/>
      </border>
    </dxf>
    <dxf>
      <font>
        <color rgb="FFFFFFFF"/>
      </font>
    </dxf>
    <dxf>
      <fill>
        <patternFill>
          <bgColor rgb="FFDDD9C3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64</xdr:row>
      <xdr:rowOff>190500</xdr:rowOff>
    </xdr:from>
    <xdr:to>
      <xdr:col>20</xdr:col>
      <xdr:colOff>428625</xdr:colOff>
      <xdr:row>72</xdr:row>
      <xdr:rowOff>85725</xdr:rowOff>
    </xdr:to>
    <xdr:pic>
      <xdr:nvPicPr>
        <xdr:cNvPr id="2" name="_x255722736">
          <a:extLst>
            <a:ext uri="{FF2B5EF4-FFF2-40B4-BE49-F238E27FC236}">
              <a16:creationId xmlns:a16="http://schemas.microsoft.com/office/drawing/2014/main" id="{899B09AB-00B8-45B5-9615-36A0D69F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4592300"/>
          <a:ext cx="3695700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1</xdr:row>
      <xdr:rowOff>1209675</xdr:rowOff>
    </xdr:from>
    <xdr:to>
      <xdr:col>15</xdr:col>
      <xdr:colOff>352285</xdr:colOff>
      <xdr:row>1</xdr:row>
      <xdr:rowOff>1923961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EB38F5EA-793F-44D6-AAC3-9165F9C0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1400175"/>
          <a:ext cx="1123810" cy="7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1</xdr:row>
      <xdr:rowOff>1209675</xdr:rowOff>
    </xdr:from>
    <xdr:to>
      <xdr:col>15</xdr:col>
      <xdr:colOff>352285</xdr:colOff>
      <xdr:row>1</xdr:row>
      <xdr:rowOff>1923961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DEAB4D1-8A4C-4D4D-8197-1F99672C7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1400175"/>
          <a:ext cx="1123810" cy="7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135</xdr:row>
      <xdr:rowOff>104775</xdr:rowOff>
    </xdr:from>
    <xdr:to>
      <xdr:col>19</xdr:col>
      <xdr:colOff>0</xdr:colOff>
      <xdr:row>135</xdr:row>
      <xdr:rowOff>104775</xdr:rowOff>
    </xdr:to>
    <xdr:cxnSp macro="">
      <xdr:nvCxnSpPr>
        <xdr:cNvPr id="30" name="직선 연결선 29">
          <a:extLst>
            <a:ext uri="{FF2B5EF4-FFF2-40B4-BE49-F238E27FC236}">
              <a16:creationId xmlns:a16="http://schemas.microsoft.com/office/drawing/2014/main" id="{51B0F64B-81CF-401F-B724-8CD2438ADD3F}"/>
            </a:ext>
          </a:extLst>
        </xdr:cNvPr>
        <xdr:cNvCxnSpPr/>
      </xdr:nvCxnSpPr>
      <xdr:spPr>
        <a:xfrm>
          <a:off x="6772275" y="19802475"/>
          <a:ext cx="234315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219075</xdr:colOff>
      <xdr:row>136</xdr:row>
      <xdr:rowOff>123825</xdr:rowOff>
    </xdr:from>
    <xdr:to>
      <xdr:col>21</xdr:col>
      <xdr:colOff>0</xdr:colOff>
      <xdr:row>136</xdr:row>
      <xdr:rowOff>123825</xdr:rowOff>
    </xdr:to>
    <xdr:cxnSp macro="">
      <xdr:nvCxnSpPr>
        <xdr:cNvPr id="31" name="직선 연결선 30">
          <a:extLst>
            <a:ext uri="{FF2B5EF4-FFF2-40B4-BE49-F238E27FC236}">
              <a16:creationId xmlns:a16="http://schemas.microsoft.com/office/drawing/2014/main" id="{19B9B7EE-CF54-411E-91A5-7B2551ECFBE5}"/>
            </a:ext>
          </a:extLst>
        </xdr:cNvPr>
        <xdr:cNvCxnSpPr/>
      </xdr:nvCxnSpPr>
      <xdr:spPr>
        <a:xfrm>
          <a:off x="7934325" y="20031075"/>
          <a:ext cx="211455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138</xdr:row>
      <xdr:rowOff>104775</xdr:rowOff>
    </xdr:from>
    <xdr:to>
      <xdr:col>11</xdr:col>
      <xdr:colOff>276225</xdr:colOff>
      <xdr:row>138</xdr:row>
      <xdr:rowOff>104775</xdr:rowOff>
    </xdr:to>
    <xdr:cxnSp macro="">
      <xdr:nvCxnSpPr>
        <xdr:cNvPr id="33" name="직선 연결선 32">
          <a:extLst>
            <a:ext uri="{FF2B5EF4-FFF2-40B4-BE49-F238E27FC236}">
              <a16:creationId xmlns:a16="http://schemas.microsoft.com/office/drawing/2014/main" id="{F3999330-F280-4287-B1F6-903799066FDF}"/>
            </a:ext>
          </a:extLst>
        </xdr:cNvPr>
        <xdr:cNvCxnSpPr/>
      </xdr:nvCxnSpPr>
      <xdr:spPr>
        <a:xfrm>
          <a:off x="5381625" y="20431125"/>
          <a:ext cx="27622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138</xdr:row>
      <xdr:rowOff>104775</xdr:rowOff>
    </xdr:from>
    <xdr:to>
      <xdr:col>23</xdr:col>
      <xdr:colOff>9525</xdr:colOff>
      <xdr:row>138</xdr:row>
      <xdr:rowOff>104775</xdr:rowOff>
    </xdr:to>
    <xdr:cxnSp macro="">
      <xdr:nvCxnSpPr>
        <xdr:cNvPr id="34" name="직선 연결선 33">
          <a:extLst>
            <a:ext uri="{FF2B5EF4-FFF2-40B4-BE49-F238E27FC236}">
              <a16:creationId xmlns:a16="http://schemas.microsoft.com/office/drawing/2014/main" id="{30DA0DA4-6AF5-420A-81F8-CE7C1DF1C20B}"/>
            </a:ext>
          </a:extLst>
        </xdr:cNvPr>
        <xdr:cNvCxnSpPr/>
      </xdr:nvCxnSpPr>
      <xdr:spPr>
        <a:xfrm>
          <a:off x="10048875" y="8696325"/>
          <a:ext cx="94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137</xdr:row>
      <xdr:rowOff>123825</xdr:rowOff>
    </xdr:from>
    <xdr:to>
      <xdr:col>21</xdr:col>
      <xdr:colOff>228600</xdr:colOff>
      <xdr:row>137</xdr:row>
      <xdr:rowOff>123825</xdr:rowOff>
    </xdr:to>
    <xdr:cxnSp macro="">
      <xdr:nvCxnSpPr>
        <xdr:cNvPr id="36" name="직선 연결선 35">
          <a:extLst>
            <a:ext uri="{FF2B5EF4-FFF2-40B4-BE49-F238E27FC236}">
              <a16:creationId xmlns:a16="http://schemas.microsoft.com/office/drawing/2014/main" id="{7B74AA36-B80A-4E12-820F-6C9435D4C568}"/>
            </a:ext>
          </a:extLst>
        </xdr:cNvPr>
        <xdr:cNvCxnSpPr/>
      </xdr:nvCxnSpPr>
      <xdr:spPr>
        <a:xfrm>
          <a:off x="9115425" y="20240625"/>
          <a:ext cx="116205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137</xdr:row>
      <xdr:rowOff>123825</xdr:rowOff>
    </xdr:from>
    <xdr:to>
      <xdr:col>14</xdr:col>
      <xdr:colOff>19050</xdr:colOff>
      <xdr:row>137</xdr:row>
      <xdr:rowOff>123825</xdr:rowOff>
    </xdr:to>
    <xdr:cxnSp macro="">
      <xdr:nvCxnSpPr>
        <xdr:cNvPr id="39" name="직선 연결선 38">
          <a:extLst>
            <a:ext uri="{FF2B5EF4-FFF2-40B4-BE49-F238E27FC236}">
              <a16:creationId xmlns:a16="http://schemas.microsoft.com/office/drawing/2014/main" id="{221AD515-5E7A-439B-B10E-86132F3CE8BC}"/>
            </a:ext>
          </a:extLst>
        </xdr:cNvPr>
        <xdr:cNvCxnSpPr/>
      </xdr:nvCxnSpPr>
      <xdr:spPr>
        <a:xfrm>
          <a:off x="5638800" y="20240625"/>
          <a:ext cx="116205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138</xdr:row>
      <xdr:rowOff>104775</xdr:rowOff>
    </xdr:from>
    <xdr:to>
      <xdr:col>15</xdr:col>
      <xdr:colOff>9525</xdr:colOff>
      <xdr:row>138</xdr:row>
      <xdr:rowOff>104775</xdr:rowOff>
    </xdr:to>
    <xdr:cxnSp macro="">
      <xdr:nvCxnSpPr>
        <xdr:cNvPr id="41" name="직선 연결선 40">
          <a:extLst>
            <a:ext uri="{FF2B5EF4-FFF2-40B4-BE49-F238E27FC236}">
              <a16:creationId xmlns:a16="http://schemas.microsoft.com/office/drawing/2014/main" id="{0B156CC4-E037-4B9F-9400-1ED027FBDEE8}"/>
            </a:ext>
          </a:extLst>
        </xdr:cNvPr>
        <xdr:cNvCxnSpPr/>
      </xdr:nvCxnSpPr>
      <xdr:spPr>
        <a:xfrm>
          <a:off x="6543675" y="20431125"/>
          <a:ext cx="7143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457200</xdr:colOff>
      <xdr:row>74</xdr:row>
      <xdr:rowOff>104775</xdr:rowOff>
    </xdr:from>
    <xdr:to>
      <xdr:col>18</xdr:col>
      <xdr:colOff>257175</xdr:colOff>
      <xdr:row>74</xdr:row>
      <xdr:rowOff>104775</xdr:rowOff>
    </xdr:to>
    <xdr:cxnSp macro="">
      <xdr:nvCxnSpPr>
        <xdr:cNvPr id="20" name="직선 연결선 19">
          <a:extLst>
            <a:ext uri="{FF2B5EF4-FFF2-40B4-BE49-F238E27FC236}">
              <a16:creationId xmlns:a16="http://schemas.microsoft.com/office/drawing/2014/main" id="{16123B20-FB98-40B2-B27D-03E4920A2629}"/>
            </a:ext>
          </a:extLst>
        </xdr:cNvPr>
        <xdr:cNvCxnSpPr/>
      </xdr:nvCxnSpPr>
      <xdr:spPr>
        <a:xfrm>
          <a:off x="6524625" y="10001250"/>
          <a:ext cx="21336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75</xdr:row>
      <xdr:rowOff>123825</xdr:rowOff>
    </xdr:from>
    <xdr:to>
      <xdr:col>19</xdr:col>
      <xdr:colOff>457200</xdr:colOff>
      <xdr:row>75</xdr:row>
      <xdr:rowOff>123825</xdr:rowOff>
    </xdr:to>
    <xdr:cxnSp macro="">
      <xdr:nvCxnSpPr>
        <xdr:cNvPr id="21" name="직선 연결선 20">
          <a:extLst>
            <a:ext uri="{FF2B5EF4-FFF2-40B4-BE49-F238E27FC236}">
              <a16:creationId xmlns:a16="http://schemas.microsoft.com/office/drawing/2014/main" id="{55E41C61-B78E-4850-A4DC-57C8186EFDEB}"/>
            </a:ext>
          </a:extLst>
        </xdr:cNvPr>
        <xdr:cNvCxnSpPr/>
      </xdr:nvCxnSpPr>
      <xdr:spPr>
        <a:xfrm>
          <a:off x="7010400" y="4781550"/>
          <a:ext cx="23145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219075</xdr:colOff>
      <xdr:row>76</xdr:row>
      <xdr:rowOff>114300</xdr:rowOff>
    </xdr:from>
    <xdr:to>
      <xdr:col>21</xdr:col>
      <xdr:colOff>0</xdr:colOff>
      <xdr:row>76</xdr:row>
      <xdr:rowOff>114300</xdr:rowOff>
    </xdr:to>
    <xdr:cxnSp macro="">
      <xdr:nvCxnSpPr>
        <xdr:cNvPr id="22" name="직선 연결선 21">
          <a:extLst>
            <a:ext uri="{FF2B5EF4-FFF2-40B4-BE49-F238E27FC236}">
              <a16:creationId xmlns:a16="http://schemas.microsoft.com/office/drawing/2014/main" id="{1DEC9860-B635-410C-B536-1FF5882CC700}"/>
            </a:ext>
          </a:extLst>
        </xdr:cNvPr>
        <xdr:cNvCxnSpPr/>
      </xdr:nvCxnSpPr>
      <xdr:spPr>
        <a:xfrm>
          <a:off x="7686675" y="10429875"/>
          <a:ext cx="211455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77</xdr:row>
      <xdr:rowOff>104775</xdr:rowOff>
    </xdr:from>
    <xdr:to>
      <xdr:col>15</xdr:col>
      <xdr:colOff>9525</xdr:colOff>
      <xdr:row>77</xdr:row>
      <xdr:rowOff>104775</xdr:rowOff>
    </xdr:to>
    <xdr:cxnSp macro="">
      <xdr:nvCxnSpPr>
        <xdr:cNvPr id="23" name="직선 연결선 22">
          <a:extLst>
            <a:ext uri="{FF2B5EF4-FFF2-40B4-BE49-F238E27FC236}">
              <a16:creationId xmlns:a16="http://schemas.microsoft.com/office/drawing/2014/main" id="{7929B8DB-B3EA-4104-ACAF-8EB542B02004}"/>
            </a:ext>
          </a:extLst>
        </xdr:cNvPr>
        <xdr:cNvCxnSpPr/>
      </xdr:nvCxnSpPr>
      <xdr:spPr>
        <a:xfrm>
          <a:off x="5581650" y="5181600"/>
          <a:ext cx="142875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77</xdr:row>
      <xdr:rowOff>104775</xdr:rowOff>
    </xdr:from>
    <xdr:to>
      <xdr:col>22</xdr:col>
      <xdr:colOff>9525</xdr:colOff>
      <xdr:row>77</xdr:row>
      <xdr:rowOff>104775</xdr:rowOff>
    </xdr:to>
    <xdr:cxnSp macro="">
      <xdr:nvCxnSpPr>
        <xdr:cNvPr id="24" name="직선 연결선 23">
          <a:extLst>
            <a:ext uri="{FF2B5EF4-FFF2-40B4-BE49-F238E27FC236}">
              <a16:creationId xmlns:a16="http://schemas.microsoft.com/office/drawing/2014/main" id="{681E4259-4C8D-4C8B-B695-29E15A2CE3C1}"/>
            </a:ext>
          </a:extLst>
        </xdr:cNvPr>
        <xdr:cNvCxnSpPr/>
      </xdr:nvCxnSpPr>
      <xdr:spPr>
        <a:xfrm>
          <a:off x="9334500" y="5181600"/>
          <a:ext cx="94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AJ130"/>
  <sheetViews>
    <sheetView showGridLines="0" showRowColHeaders="0" topLeftCell="B19" zoomScaleNormal="100" zoomScaleSheetLayoutView="75" workbookViewId="0">
      <selection activeCell="R42" sqref="R42"/>
    </sheetView>
  </sheetViews>
  <sheetFormatPr defaultColWidth="7.625" defaultRowHeight="0" customHeight="1" zeroHeight="1"/>
  <cols>
    <col min="1" max="1" width="4.125" style="30" hidden="1" customWidth="1"/>
    <col min="2" max="2" width="4.125" style="30" customWidth="1"/>
    <col min="3" max="3" width="0" style="30" hidden="1" customWidth="1"/>
    <col min="4" max="4" width="8" style="30" bestFit="1" customWidth="1"/>
    <col min="5" max="11" width="7.625" hidden="1" customWidth="1"/>
    <col min="12" max="12" width="7.625" style="30" hidden="1" customWidth="1"/>
    <col min="13" max="13" width="4.125" style="30" customWidth="1"/>
    <col min="14" max="14" width="10.625" style="30" customWidth="1"/>
    <col min="15" max="18" width="10.625" style="31" customWidth="1"/>
    <col min="19" max="21" width="10.625" style="30" customWidth="1"/>
    <col min="22" max="22" width="12.125" style="30" customWidth="1"/>
    <col min="23" max="23" width="5.375" style="30" customWidth="1"/>
    <col min="24" max="16384" width="7.625" style="30"/>
  </cols>
  <sheetData>
    <row r="1" spans="1:36" ht="16.5" customHeight="1"/>
    <row r="2" spans="1:36" ht="26.25">
      <c r="N2" s="596" t="s">
        <v>353</v>
      </c>
      <c r="O2" s="596"/>
      <c r="P2" s="596"/>
      <c r="Q2" s="596"/>
      <c r="R2" s="596"/>
      <c r="S2" s="596"/>
      <c r="T2" s="596"/>
      <c r="U2" s="596"/>
      <c r="V2" s="2"/>
      <c r="W2" s="2"/>
    </row>
    <row r="3" spans="1:36" s="2" customFormat="1" ht="16.5">
      <c r="E3"/>
      <c r="F3"/>
      <c r="G3"/>
      <c r="H3"/>
      <c r="I3"/>
      <c r="J3"/>
      <c r="K3"/>
      <c r="N3" s="597"/>
      <c r="O3" s="598"/>
      <c r="P3" s="598"/>
      <c r="Q3" s="598"/>
      <c r="R3" s="598"/>
      <c r="S3" s="598"/>
      <c r="T3" s="598"/>
      <c r="U3" s="598"/>
      <c r="V3" s="598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</row>
    <row r="4" spans="1:36" ht="16.5" customHeight="1">
      <c r="N4" s="599"/>
      <c r="O4" s="599"/>
      <c r="P4" s="599"/>
      <c r="Q4" s="599"/>
      <c r="R4" s="599"/>
      <c r="S4" s="599"/>
      <c r="T4" s="599"/>
      <c r="U4" s="599"/>
      <c r="V4" s="599"/>
      <c r="X4" s="599"/>
      <c r="Y4" s="599"/>
      <c r="Z4" s="599"/>
      <c r="AA4" s="599"/>
      <c r="AB4" s="599"/>
      <c r="AC4" s="599"/>
      <c r="AD4" s="599"/>
      <c r="AE4" s="599"/>
      <c r="AF4" s="599"/>
    </row>
    <row r="5" spans="1:36" ht="16.5">
      <c r="N5" s="36">
        <v>15</v>
      </c>
      <c r="O5" s="37"/>
      <c r="P5" s="38"/>
      <c r="Q5" s="9"/>
      <c r="R5" s="39"/>
      <c r="S5" s="40"/>
      <c r="T5" s="41"/>
      <c r="U5" s="42"/>
      <c r="V5" s="32"/>
      <c r="W5" s="32"/>
      <c r="X5" s="595" t="s">
        <v>223</v>
      </c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</row>
    <row r="6" spans="1:36" s="32" customFormat="1" ht="18.75" customHeight="1">
      <c r="E6"/>
      <c r="F6"/>
      <c r="G6"/>
      <c r="H6"/>
      <c r="I6"/>
      <c r="J6"/>
      <c r="K6"/>
      <c r="N6" s="43"/>
      <c r="O6" s="44" t="s">
        <v>96</v>
      </c>
      <c r="P6" s="45" t="s">
        <v>104</v>
      </c>
      <c r="Q6" s="45" t="s">
        <v>82</v>
      </c>
      <c r="R6" s="45" t="s">
        <v>112</v>
      </c>
      <c r="S6" s="45" t="s">
        <v>97</v>
      </c>
      <c r="T6" s="45" t="s">
        <v>117</v>
      </c>
      <c r="U6" s="46" t="s">
        <v>132</v>
      </c>
      <c r="V6" s="97" t="s">
        <v>275</v>
      </c>
      <c r="W6" s="30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</row>
    <row r="7" spans="1:36" ht="21" customHeight="1">
      <c r="D7" s="49" t="s">
        <v>363</v>
      </c>
      <c r="N7" s="404" t="str">
        <f>CONCATENATE(D8,D9,D10,D11,D12,D13,D14)</f>
        <v/>
      </c>
      <c r="O7" s="151" t="str">
        <f>CONCATENATE(IF($D8="","",COUNTIF(O8:O22,$D8)),"·",IF($D9="","",COUNTIF(O8:O22,$D9)),"·",IF($D$10="","",COUNTIF(O8:O22,$D10)),"·",IF($D$11="","",COUNTIF(O8:O22,$D11)),"·",IF($D12="","",COUNTIF(O8:O22,$D12)),"·",IF($D13="","",COUNTIF(O8:O22,$D13)),"·",IF($D14="","",COUNTIF(O8:O22,$D14)))</f>
        <v>······</v>
      </c>
      <c r="P7" s="151" t="str">
        <f t="shared" ref="P7:U7" si="0">CONCATENATE(IF($D8="","",COUNTIF(P8:P22,$D8)),"·",IF($D9="","",COUNTIF(P8:P22,$D9)),"·",IF($D$10="","",COUNTIF(P8:P22,$D10)),"·",IF($D$11="","",COUNTIF(P8:P22,$D11)),"·",IF($D12="","",COUNTIF(P8:P22,$D12)),"·",IF($D13="","",COUNTIF(P8:P22,$D13)),"·",IF($D14="","",COUNTIF(P8:P22,$D14)))</f>
        <v>······</v>
      </c>
      <c r="Q7" s="151" t="str">
        <f t="shared" si="0"/>
        <v>······</v>
      </c>
      <c r="R7" s="151" t="str">
        <f t="shared" si="0"/>
        <v>······</v>
      </c>
      <c r="S7" s="151" t="str">
        <f t="shared" si="0"/>
        <v>······</v>
      </c>
      <c r="T7" s="151" t="str">
        <f t="shared" si="0"/>
        <v>······</v>
      </c>
      <c r="U7" s="152" t="str">
        <f t="shared" si="0"/>
        <v>······</v>
      </c>
      <c r="V7" s="98">
        <f>SUM(V8:V22)/$N$5</f>
        <v>0</v>
      </c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</row>
    <row r="8" spans="1:36" ht="21" customHeight="1">
      <c r="D8" s="48"/>
      <c r="N8" s="50" t="s">
        <v>79</v>
      </c>
      <c r="O8" s="35"/>
      <c r="P8" s="35"/>
      <c r="Q8" s="35"/>
      <c r="R8" s="35"/>
      <c r="S8" s="35"/>
      <c r="T8" s="35"/>
      <c r="U8" s="47"/>
      <c r="V8" s="297">
        <f>COUNTA(O8:U8)</f>
        <v>0</v>
      </c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</row>
    <row r="9" spans="1:36" ht="21" customHeight="1">
      <c r="D9" s="126"/>
      <c r="N9" s="50" t="s">
        <v>180</v>
      </c>
      <c r="O9" s="35"/>
      <c r="P9" s="35"/>
      <c r="Q9" s="35"/>
      <c r="R9" s="35"/>
      <c r="S9" s="35"/>
      <c r="T9" s="35"/>
      <c r="U9" s="47"/>
      <c r="V9" s="297">
        <f t="shared" ref="V9:V37" si="1">COUNTA(O9:U9)</f>
        <v>0</v>
      </c>
      <c r="X9" s="594" t="s">
        <v>269</v>
      </c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</row>
    <row r="10" spans="1:36" ht="21" customHeight="1">
      <c r="D10" s="127"/>
      <c r="N10" s="50" t="s">
        <v>110</v>
      </c>
      <c r="O10" s="35"/>
      <c r="P10" s="35"/>
      <c r="Q10" s="35"/>
      <c r="R10" s="35"/>
      <c r="S10" s="35"/>
      <c r="T10" s="35"/>
      <c r="U10" s="47"/>
      <c r="V10" s="297">
        <f t="shared" si="1"/>
        <v>0</v>
      </c>
      <c r="X10" s="595" t="s">
        <v>41</v>
      </c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</row>
    <row r="11" spans="1:36" ht="21" customHeight="1">
      <c r="D11" s="126"/>
      <c r="N11" s="50" t="s">
        <v>114</v>
      </c>
      <c r="O11" s="35"/>
      <c r="P11" s="35"/>
      <c r="Q11" s="35"/>
      <c r="R11" s="35"/>
      <c r="S11" s="35"/>
      <c r="T11" s="35"/>
      <c r="U11" s="47"/>
      <c r="V11" s="297">
        <f t="shared" si="1"/>
        <v>0</v>
      </c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</row>
    <row r="12" spans="1:36" ht="21" customHeight="1">
      <c r="D12" s="128"/>
      <c r="N12" s="50" t="s">
        <v>127</v>
      </c>
      <c r="O12" s="35"/>
      <c r="P12" s="35"/>
      <c r="Q12" s="35"/>
      <c r="R12" s="35"/>
      <c r="S12" s="35"/>
      <c r="T12" s="35"/>
      <c r="U12" s="47"/>
      <c r="V12" s="297">
        <f t="shared" si="1"/>
        <v>0</v>
      </c>
    </row>
    <row r="13" spans="1:36" ht="21" customHeight="1">
      <c r="D13" s="128"/>
      <c r="N13" s="50" t="s">
        <v>94</v>
      </c>
      <c r="O13" s="35"/>
      <c r="P13" s="35"/>
      <c r="Q13" s="35"/>
      <c r="R13" s="35"/>
      <c r="S13" s="35"/>
      <c r="T13" s="35"/>
      <c r="U13" s="47"/>
      <c r="V13" s="297">
        <f t="shared" si="1"/>
        <v>0</v>
      </c>
    </row>
    <row r="14" spans="1:36" ht="21" customHeight="1">
      <c r="D14" s="129"/>
      <c r="N14" s="50" t="s">
        <v>111</v>
      </c>
      <c r="O14" s="35"/>
      <c r="P14" s="35"/>
      <c r="Q14" s="35"/>
      <c r="R14" s="35"/>
      <c r="S14" s="35"/>
      <c r="T14" s="35"/>
      <c r="U14" s="47"/>
      <c r="V14" s="297">
        <f t="shared" si="1"/>
        <v>0</v>
      </c>
      <c r="W14" s="2"/>
    </row>
    <row r="15" spans="1:36" s="2" customFormat="1" ht="21" customHeight="1">
      <c r="A15" s="30"/>
      <c r="B15" s="30"/>
      <c r="D15" s="30"/>
      <c r="E15"/>
      <c r="F15"/>
      <c r="G15"/>
      <c r="H15"/>
      <c r="I15"/>
      <c r="J15"/>
      <c r="K15"/>
      <c r="M15" s="30"/>
      <c r="N15" s="50" t="s">
        <v>80</v>
      </c>
      <c r="O15" s="35"/>
      <c r="P15" s="35"/>
      <c r="Q15" s="35"/>
      <c r="R15" s="35"/>
      <c r="S15" s="35"/>
      <c r="T15" s="35"/>
      <c r="U15" s="47"/>
      <c r="V15" s="297">
        <f t="shared" si="1"/>
        <v>0</v>
      </c>
    </row>
    <row r="16" spans="1:36" s="2" customFormat="1" ht="21" customHeight="1">
      <c r="A16" s="30"/>
      <c r="B16" s="30"/>
      <c r="E16"/>
      <c r="F16"/>
      <c r="G16"/>
      <c r="H16"/>
      <c r="I16"/>
      <c r="J16"/>
      <c r="K16"/>
      <c r="M16" s="30"/>
      <c r="N16" s="50" t="s">
        <v>121</v>
      </c>
      <c r="O16" s="35"/>
      <c r="P16" s="35"/>
      <c r="Q16" s="35"/>
      <c r="R16" s="35"/>
      <c r="S16" s="35"/>
      <c r="T16" s="35"/>
      <c r="U16" s="47"/>
      <c r="V16" s="297">
        <f t="shared" si="1"/>
        <v>0</v>
      </c>
    </row>
    <row r="17" spans="1:22" s="2" customFormat="1" ht="21" customHeight="1">
      <c r="A17" s="30"/>
      <c r="B17" s="30"/>
      <c r="E17"/>
      <c r="F17"/>
      <c r="G17"/>
      <c r="H17"/>
      <c r="I17"/>
      <c r="J17"/>
      <c r="K17"/>
      <c r="M17" s="30"/>
      <c r="N17" s="50" t="s">
        <v>401</v>
      </c>
      <c r="O17" s="35"/>
      <c r="P17" s="35"/>
      <c r="Q17" s="35"/>
      <c r="R17" s="35"/>
      <c r="S17" s="35"/>
      <c r="T17" s="35"/>
      <c r="U17" s="47"/>
      <c r="V17" s="297">
        <f t="shared" si="1"/>
        <v>0</v>
      </c>
    </row>
    <row r="18" spans="1:22" s="2" customFormat="1" ht="21" customHeight="1">
      <c r="A18" s="30"/>
      <c r="B18" s="30"/>
      <c r="E18"/>
      <c r="F18"/>
      <c r="G18"/>
      <c r="H18"/>
      <c r="I18"/>
      <c r="J18"/>
      <c r="K18"/>
      <c r="M18" s="30"/>
      <c r="N18" s="50" t="s">
        <v>365</v>
      </c>
      <c r="O18" s="35"/>
      <c r="P18" s="35"/>
      <c r="Q18" s="35"/>
      <c r="R18" s="35"/>
      <c r="S18" s="35"/>
      <c r="T18" s="35"/>
      <c r="U18" s="47"/>
      <c r="V18" s="297">
        <f t="shared" si="1"/>
        <v>0</v>
      </c>
    </row>
    <row r="19" spans="1:22" s="2" customFormat="1" ht="21" customHeight="1">
      <c r="A19" s="30"/>
      <c r="B19" s="30"/>
      <c r="E19"/>
      <c r="F19"/>
      <c r="G19"/>
      <c r="H19"/>
      <c r="I19"/>
      <c r="J19"/>
      <c r="K19"/>
      <c r="M19" s="30"/>
      <c r="N19" s="50" t="s">
        <v>385</v>
      </c>
      <c r="O19" s="35"/>
      <c r="P19" s="35"/>
      <c r="Q19" s="35"/>
      <c r="R19" s="35"/>
      <c r="S19" s="35"/>
      <c r="T19" s="35"/>
      <c r="U19" s="47"/>
      <c r="V19" s="297">
        <f t="shared" si="1"/>
        <v>0</v>
      </c>
    </row>
    <row r="20" spans="1:22" s="2" customFormat="1" ht="21" customHeight="1">
      <c r="A20" s="30"/>
      <c r="B20" s="30"/>
      <c r="E20"/>
      <c r="F20"/>
      <c r="G20"/>
      <c r="H20"/>
      <c r="I20"/>
      <c r="J20"/>
      <c r="K20"/>
      <c r="M20" s="30"/>
      <c r="N20" s="50" t="s">
        <v>410</v>
      </c>
      <c r="O20" s="35"/>
      <c r="P20" s="35"/>
      <c r="Q20" s="35"/>
      <c r="R20" s="35"/>
      <c r="S20" s="35"/>
      <c r="T20" s="35"/>
      <c r="U20" s="47"/>
      <c r="V20" s="297">
        <f t="shared" si="1"/>
        <v>0</v>
      </c>
    </row>
    <row r="21" spans="1:22" s="2" customFormat="1" ht="21" customHeight="1">
      <c r="A21" s="30"/>
      <c r="B21" s="30"/>
      <c r="E21"/>
      <c r="F21"/>
      <c r="G21"/>
      <c r="H21"/>
      <c r="I21"/>
      <c r="J21"/>
      <c r="K21"/>
      <c r="M21" s="30"/>
      <c r="N21" s="50" t="s">
        <v>392</v>
      </c>
      <c r="O21" s="35"/>
      <c r="P21" s="35"/>
      <c r="Q21" s="35"/>
      <c r="R21" s="35"/>
      <c r="S21" s="35"/>
      <c r="T21" s="35"/>
      <c r="U21" s="47"/>
      <c r="V21" s="297">
        <f t="shared" si="1"/>
        <v>0</v>
      </c>
    </row>
    <row r="22" spans="1:22" s="2" customFormat="1" ht="21" customHeight="1">
      <c r="A22" s="30"/>
      <c r="B22" s="30"/>
      <c r="E22"/>
      <c r="F22"/>
      <c r="G22"/>
      <c r="H22"/>
      <c r="I22"/>
      <c r="J22"/>
      <c r="K22"/>
      <c r="M22" s="30"/>
      <c r="N22" s="50" t="s">
        <v>384</v>
      </c>
      <c r="O22" s="35"/>
      <c r="P22" s="35"/>
      <c r="Q22" s="35"/>
      <c r="R22" s="35"/>
      <c r="S22" s="35"/>
      <c r="T22" s="35"/>
      <c r="U22" s="47"/>
      <c r="V22" s="297">
        <f t="shared" si="1"/>
        <v>0</v>
      </c>
    </row>
    <row r="23" spans="1:22" s="2" customFormat="1" ht="21" customHeight="1">
      <c r="A23" s="30"/>
      <c r="B23" s="30"/>
      <c r="E23"/>
      <c r="F23"/>
      <c r="G23"/>
      <c r="H23"/>
      <c r="I23"/>
      <c r="J23"/>
      <c r="K23"/>
      <c r="M23" s="30"/>
      <c r="N23" s="99" t="s">
        <v>362</v>
      </c>
      <c r="O23" s="105"/>
      <c r="P23" s="105"/>
      <c r="Q23" s="105"/>
      <c r="R23" s="105"/>
      <c r="S23" s="105"/>
      <c r="T23" s="105"/>
      <c r="U23" s="106"/>
      <c r="V23" s="297">
        <f t="shared" si="1"/>
        <v>0</v>
      </c>
    </row>
    <row r="24" spans="1:22" s="2" customFormat="1" ht="21" customHeight="1">
      <c r="E24"/>
      <c r="F24"/>
      <c r="G24"/>
      <c r="H24"/>
      <c r="I24"/>
      <c r="J24"/>
      <c r="K24"/>
      <c r="N24" s="99" t="s">
        <v>374</v>
      </c>
      <c r="O24" s="105"/>
      <c r="P24" s="105"/>
      <c r="Q24" s="105"/>
      <c r="R24" s="105"/>
      <c r="S24" s="105"/>
      <c r="T24" s="105"/>
      <c r="U24" s="106"/>
      <c r="V24" s="298">
        <f t="shared" si="1"/>
        <v>0</v>
      </c>
    </row>
    <row r="25" spans="1:22" s="2" customFormat="1" ht="21" customHeight="1">
      <c r="E25"/>
      <c r="F25"/>
      <c r="G25"/>
      <c r="H25"/>
      <c r="I25"/>
      <c r="J25"/>
      <c r="K25"/>
      <c r="N25" s="99" t="s">
        <v>379</v>
      </c>
      <c r="O25" s="105"/>
      <c r="P25" s="105"/>
      <c r="Q25" s="105"/>
      <c r="R25" s="105"/>
      <c r="S25" s="105"/>
      <c r="T25" s="105"/>
      <c r="U25" s="106"/>
      <c r="V25" s="298">
        <f t="shared" si="1"/>
        <v>0</v>
      </c>
    </row>
    <row r="26" spans="1:22" s="2" customFormat="1" ht="21" customHeight="1">
      <c r="E26"/>
      <c r="F26"/>
      <c r="G26"/>
      <c r="H26"/>
      <c r="I26"/>
      <c r="J26"/>
      <c r="K26"/>
      <c r="N26" s="99" t="s">
        <v>364</v>
      </c>
      <c r="O26" s="105"/>
      <c r="P26" s="105"/>
      <c r="Q26" s="105"/>
      <c r="R26" s="105"/>
      <c r="S26" s="105"/>
      <c r="T26" s="105"/>
      <c r="U26" s="106"/>
      <c r="V26" s="298">
        <f t="shared" si="1"/>
        <v>0</v>
      </c>
    </row>
    <row r="27" spans="1:22" s="2" customFormat="1" ht="21" customHeight="1">
      <c r="E27"/>
      <c r="F27"/>
      <c r="G27"/>
      <c r="H27"/>
      <c r="I27"/>
      <c r="J27"/>
      <c r="K27"/>
      <c r="N27" s="99" t="s">
        <v>372</v>
      </c>
      <c r="O27" s="105"/>
      <c r="P27" s="105"/>
      <c r="Q27" s="105"/>
      <c r="R27" s="105"/>
      <c r="S27" s="105"/>
      <c r="T27" s="105"/>
      <c r="U27" s="106"/>
      <c r="V27" s="298">
        <f t="shared" si="1"/>
        <v>0</v>
      </c>
    </row>
    <row r="28" spans="1:22" s="2" customFormat="1" ht="21" customHeight="1">
      <c r="E28"/>
      <c r="F28"/>
      <c r="G28"/>
      <c r="H28"/>
      <c r="I28"/>
      <c r="J28"/>
      <c r="K28"/>
      <c r="N28" s="99" t="s">
        <v>381</v>
      </c>
      <c r="O28" s="105"/>
      <c r="P28" s="105"/>
      <c r="Q28" s="105"/>
      <c r="R28" s="105"/>
      <c r="S28" s="105"/>
      <c r="T28" s="105"/>
      <c r="U28" s="106"/>
      <c r="V28" s="298">
        <f t="shared" si="1"/>
        <v>0</v>
      </c>
    </row>
    <row r="29" spans="1:22" s="2" customFormat="1" ht="21" customHeight="1">
      <c r="E29"/>
      <c r="F29"/>
      <c r="G29"/>
      <c r="H29"/>
      <c r="I29"/>
      <c r="J29"/>
      <c r="K29"/>
      <c r="N29" s="99" t="s">
        <v>380</v>
      </c>
      <c r="O29" s="105"/>
      <c r="P29" s="105"/>
      <c r="Q29" s="105"/>
      <c r="R29" s="105"/>
      <c r="S29" s="105"/>
      <c r="T29" s="105"/>
      <c r="U29" s="106"/>
      <c r="V29" s="298">
        <f t="shared" si="1"/>
        <v>0</v>
      </c>
    </row>
    <row r="30" spans="1:22" s="2" customFormat="1" ht="21" customHeight="1">
      <c r="E30"/>
      <c r="F30"/>
      <c r="G30"/>
      <c r="H30"/>
      <c r="I30"/>
      <c r="J30"/>
      <c r="K30"/>
      <c r="N30" s="101" t="s">
        <v>411</v>
      </c>
      <c r="O30" s="107"/>
      <c r="P30" s="107"/>
      <c r="Q30" s="107"/>
      <c r="R30" s="107"/>
      <c r="S30" s="107"/>
      <c r="T30" s="107"/>
      <c r="U30" s="108"/>
      <c r="V30" s="298">
        <f t="shared" si="1"/>
        <v>0</v>
      </c>
    </row>
    <row r="31" spans="1:22" s="2" customFormat="1" ht="21" customHeight="1">
      <c r="E31"/>
      <c r="F31"/>
      <c r="G31"/>
      <c r="H31"/>
      <c r="I31"/>
      <c r="J31"/>
      <c r="K31"/>
      <c r="N31" s="99" t="s">
        <v>386</v>
      </c>
      <c r="O31" s="105"/>
      <c r="P31" s="105"/>
      <c r="Q31" s="105"/>
      <c r="R31" s="105"/>
      <c r="S31" s="105"/>
      <c r="T31" s="105"/>
      <c r="U31" s="106"/>
      <c r="V31" s="298">
        <f t="shared" si="1"/>
        <v>0</v>
      </c>
    </row>
    <row r="32" spans="1:22" s="2" customFormat="1" ht="21" customHeight="1">
      <c r="E32"/>
      <c r="F32"/>
      <c r="G32"/>
      <c r="H32"/>
      <c r="I32"/>
      <c r="J32"/>
      <c r="K32"/>
      <c r="N32" s="99" t="s">
        <v>395</v>
      </c>
      <c r="O32" s="105"/>
      <c r="P32" s="105"/>
      <c r="Q32" s="105"/>
      <c r="R32" s="105"/>
      <c r="S32" s="105"/>
      <c r="T32" s="105"/>
      <c r="U32" s="106"/>
      <c r="V32" s="298">
        <f t="shared" si="1"/>
        <v>0</v>
      </c>
    </row>
    <row r="33" spans="5:22" s="2" customFormat="1" ht="21" customHeight="1">
      <c r="E33"/>
      <c r="F33"/>
      <c r="G33"/>
      <c r="H33"/>
      <c r="I33"/>
      <c r="J33"/>
      <c r="K33"/>
      <c r="N33" s="101" t="s">
        <v>373</v>
      </c>
      <c r="O33" s="107"/>
      <c r="P33" s="107"/>
      <c r="Q33" s="107"/>
      <c r="R33" s="107"/>
      <c r="S33" s="107"/>
      <c r="T33" s="107"/>
      <c r="U33" s="108"/>
      <c r="V33" s="298">
        <f t="shared" si="1"/>
        <v>0</v>
      </c>
    </row>
    <row r="34" spans="5:22" s="2" customFormat="1" ht="21" customHeight="1">
      <c r="E34"/>
      <c r="F34"/>
      <c r="G34"/>
      <c r="H34"/>
      <c r="I34"/>
      <c r="J34"/>
      <c r="K34"/>
      <c r="N34" s="99" t="s">
        <v>387</v>
      </c>
      <c r="O34" s="105"/>
      <c r="P34" s="105"/>
      <c r="Q34" s="105"/>
      <c r="R34" s="105"/>
      <c r="S34" s="105"/>
      <c r="T34" s="105"/>
      <c r="U34" s="106"/>
      <c r="V34" s="298">
        <f t="shared" si="1"/>
        <v>0</v>
      </c>
    </row>
    <row r="35" spans="5:22" s="2" customFormat="1" ht="21" customHeight="1">
      <c r="E35"/>
      <c r="F35"/>
      <c r="G35"/>
      <c r="H35"/>
      <c r="I35"/>
      <c r="J35"/>
      <c r="K35"/>
      <c r="N35" s="99" t="s">
        <v>377</v>
      </c>
      <c r="O35" s="105"/>
      <c r="P35" s="105"/>
      <c r="Q35" s="105"/>
      <c r="R35" s="105"/>
      <c r="S35" s="105"/>
      <c r="T35" s="105"/>
      <c r="U35" s="106"/>
      <c r="V35" s="298">
        <f t="shared" si="1"/>
        <v>0</v>
      </c>
    </row>
    <row r="36" spans="5:22" s="2" customFormat="1" ht="21" customHeight="1">
      <c r="E36"/>
      <c r="F36"/>
      <c r="G36"/>
      <c r="H36"/>
      <c r="I36"/>
      <c r="J36"/>
      <c r="K36"/>
      <c r="N36" s="101" t="s">
        <v>382</v>
      </c>
      <c r="O36" s="107"/>
      <c r="P36" s="107"/>
      <c r="Q36" s="107"/>
      <c r="R36" s="107"/>
      <c r="S36" s="107"/>
      <c r="T36" s="107"/>
      <c r="U36" s="108"/>
      <c r="V36" s="298">
        <f t="shared" si="1"/>
        <v>0</v>
      </c>
    </row>
    <row r="37" spans="5:22" s="2" customFormat="1" ht="21" customHeight="1">
      <c r="E37"/>
      <c r="F37"/>
      <c r="G37"/>
      <c r="H37"/>
      <c r="I37"/>
      <c r="J37"/>
      <c r="K37"/>
      <c r="N37" s="102" t="s">
        <v>376</v>
      </c>
      <c r="O37" s="109"/>
      <c r="P37" s="109"/>
      <c r="Q37" s="109"/>
      <c r="R37" s="109"/>
      <c r="S37" s="109"/>
      <c r="T37" s="109"/>
      <c r="U37" s="110"/>
      <c r="V37" s="298">
        <f t="shared" si="1"/>
        <v>0</v>
      </c>
    </row>
    <row r="38" spans="5:22" s="2" customFormat="1" ht="21" customHeight="1">
      <c r="E38"/>
      <c r="F38"/>
      <c r="G38"/>
      <c r="H38"/>
      <c r="I38"/>
      <c r="J38"/>
      <c r="K38"/>
    </row>
    <row r="39" spans="5:22" s="2" customFormat="1" ht="21" customHeight="1">
      <c r="E39"/>
      <c r="F39"/>
      <c r="G39"/>
      <c r="H39"/>
      <c r="I39"/>
      <c r="J39"/>
      <c r="K39"/>
    </row>
    <row r="40" spans="5:22" s="2" customFormat="1" ht="21" customHeight="1">
      <c r="E40"/>
      <c r="F40"/>
      <c r="G40"/>
      <c r="H40"/>
      <c r="I40"/>
      <c r="J40"/>
      <c r="K40"/>
    </row>
    <row r="41" spans="5:22" s="2" customFormat="1" ht="21" customHeight="1">
      <c r="E41"/>
      <c r="F41"/>
      <c r="G41"/>
      <c r="H41"/>
      <c r="I41"/>
      <c r="J41"/>
      <c r="K41"/>
    </row>
    <row r="42" spans="5:22" s="2" customFormat="1" ht="21" customHeight="1">
      <c r="E42"/>
      <c r="F42"/>
      <c r="G42"/>
      <c r="H42"/>
      <c r="I42"/>
      <c r="J42"/>
      <c r="K42"/>
    </row>
    <row r="43" spans="5:22" s="2" customFormat="1" ht="21" customHeight="1">
      <c r="E43"/>
      <c r="F43"/>
      <c r="G43"/>
      <c r="H43"/>
      <c r="I43"/>
      <c r="J43"/>
      <c r="K43"/>
    </row>
    <row r="44" spans="5:22" s="2" customFormat="1" ht="21" customHeight="1">
      <c r="E44"/>
      <c r="F44"/>
      <c r="G44"/>
      <c r="H44"/>
      <c r="I44"/>
      <c r="J44"/>
      <c r="K44"/>
    </row>
    <row r="45" spans="5:22" s="2" customFormat="1" ht="21" customHeight="1">
      <c r="E45"/>
      <c r="F45"/>
      <c r="G45"/>
      <c r="H45"/>
      <c r="I45"/>
      <c r="J45"/>
      <c r="K45"/>
    </row>
    <row r="46" spans="5:22" s="2" customFormat="1" ht="21" customHeight="1">
      <c r="E46"/>
      <c r="F46"/>
      <c r="G46"/>
      <c r="H46"/>
      <c r="I46"/>
      <c r="J46"/>
      <c r="K46"/>
    </row>
    <row r="47" spans="5:22" s="2" customFormat="1" ht="21" customHeight="1">
      <c r="E47"/>
      <c r="F47"/>
      <c r="G47"/>
      <c r="H47"/>
      <c r="I47"/>
      <c r="J47"/>
      <c r="K47"/>
    </row>
    <row r="48" spans="5:22" s="2" customFormat="1" ht="21" customHeight="1">
      <c r="E48"/>
      <c r="F48"/>
      <c r="G48"/>
      <c r="H48"/>
      <c r="I48"/>
      <c r="J48"/>
      <c r="K48"/>
    </row>
    <row r="49" spans="5:21" s="2" customFormat="1" ht="21" customHeight="1">
      <c r="E49"/>
      <c r="F49"/>
      <c r="G49"/>
      <c r="H49"/>
      <c r="I49"/>
      <c r="J49"/>
      <c r="K49"/>
    </row>
    <row r="50" spans="5:21" s="2" customFormat="1" ht="21" customHeight="1">
      <c r="E50"/>
      <c r="F50"/>
      <c r="G50"/>
      <c r="H50"/>
      <c r="I50"/>
      <c r="J50"/>
      <c r="K50"/>
    </row>
    <row r="51" spans="5:21" s="2" customFormat="1" ht="21" customHeight="1">
      <c r="E51"/>
      <c r="F51"/>
      <c r="G51"/>
      <c r="H51"/>
      <c r="I51"/>
      <c r="J51"/>
      <c r="K51"/>
    </row>
    <row r="52" spans="5:21" s="2" customFormat="1" ht="21" customHeight="1">
      <c r="E52"/>
      <c r="F52"/>
      <c r="G52"/>
      <c r="H52"/>
      <c r="I52"/>
      <c r="J52"/>
      <c r="K52"/>
    </row>
    <row r="53" spans="5:21" s="2" customFormat="1" ht="21" customHeight="1">
      <c r="E53"/>
      <c r="F53"/>
      <c r="G53"/>
      <c r="H53"/>
      <c r="I53"/>
      <c r="J53"/>
      <c r="K53"/>
    </row>
    <row r="54" spans="5:21" s="2" customFormat="1" ht="21" customHeight="1">
      <c r="E54"/>
      <c r="F54"/>
      <c r="G54"/>
      <c r="H54"/>
      <c r="I54"/>
      <c r="J54"/>
      <c r="K54"/>
    </row>
    <row r="55" spans="5:21" s="2" customFormat="1" ht="21" customHeight="1">
      <c r="E55"/>
      <c r="F55"/>
      <c r="G55"/>
      <c r="H55"/>
      <c r="I55"/>
      <c r="J55"/>
      <c r="K55"/>
    </row>
    <row r="56" spans="5:21" s="2" customFormat="1" ht="21" customHeight="1">
      <c r="E56"/>
      <c r="F56"/>
      <c r="G56"/>
      <c r="H56"/>
      <c r="I56"/>
      <c r="J56"/>
      <c r="K56"/>
    </row>
    <row r="57" spans="5:21" s="2" customFormat="1" ht="21" customHeight="1">
      <c r="E57"/>
      <c r="F57"/>
      <c r="G57"/>
      <c r="H57"/>
      <c r="I57"/>
      <c r="J57"/>
      <c r="K57"/>
    </row>
    <row r="58" spans="5:21" s="2" customFormat="1" ht="21" customHeight="1">
      <c r="E58"/>
      <c r="F58"/>
      <c r="G58"/>
      <c r="H58"/>
      <c r="I58"/>
      <c r="J58"/>
      <c r="K58"/>
    </row>
    <row r="59" spans="5:21" s="2" customFormat="1" ht="21" customHeight="1">
      <c r="E59"/>
      <c r="F59"/>
      <c r="G59"/>
      <c r="H59"/>
      <c r="I59"/>
      <c r="J59"/>
      <c r="K59"/>
    </row>
    <row r="60" spans="5:21" s="2" customFormat="1" ht="21" customHeight="1">
      <c r="E60"/>
      <c r="F60"/>
      <c r="G60"/>
      <c r="H60"/>
      <c r="I60"/>
      <c r="J60"/>
      <c r="K60"/>
    </row>
    <row r="61" spans="5:21" s="2" customFormat="1" ht="21" customHeight="1">
      <c r="E61"/>
      <c r="F61"/>
      <c r="G61"/>
      <c r="H61"/>
      <c r="I61"/>
      <c r="J61"/>
      <c r="K61"/>
    </row>
    <row r="62" spans="5:21" s="2" customFormat="1" ht="21" customHeight="1">
      <c r="E62"/>
      <c r="F62"/>
      <c r="G62"/>
      <c r="H62"/>
      <c r="I62"/>
      <c r="J62"/>
      <c r="K62"/>
      <c r="N62" s="30"/>
      <c r="O62" s="31"/>
      <c r="P62" s="31"/>
      <c r="Q62" s="31"/>
      <c r="R62" s="31"/>
      <c r="S62" s="30"/>
      <c r="T62" s="30"/>
      <c r="U62" s="30"/>
    </row>
    <row r="63" spans="5:21" s="2" customFormat="1" ht="21" customHeight="1">
      <c r="E63"/>
      <c r="F63"/>
      <c r="G63"/>
      <c r="H63"/>
      <c r="I63"/>
      <c r="J63"/>
      <c r="K63"/>
    </row>
    <row r="64" spans="5:21" s="2" customFormat="1" ht="21" customHeight="1">
      <c r="E64"/>
      <c r="F64"/>
      <c r="G64"/>
      <c r="H64"/>
      <c r="I64"/>
      <c r="J64"/>
      <c r="K64"/>
    </row>
    <row r="65" spans="5:21" s="2" customFormat="1" ht="21" customHeight="1">
      <c r="E65"/>
      <c r="F65"/>
      <c r="G65"/>
      <c r="H65"/>
      <c r="I65"/>
      <c r="J65"/>
      <c r="K65"/>
      <c r="N65" s="30"/>
      <c r="O65" s="31"/>
      <c r="P65" s="31"/>
      <c r="Q65" s="31"/>
      <c r="R65" s="31"/>
      <c r="S65" s="30"/>
      <c r="T65" s="30"/>
      <c r="U65" s="30"/>
    </row>
    <row r="66" spans="5:21" s="2" customFormat="1" ht="21" customHeight="1">
      <c r="E66"/>
      <c r="F66"/>
      <c r="G66"/>
      <c r="H66"/>
      <c r="I66"/>
      <c r="J66"/>
      <c r="K66"/>
    </row>
    <row r="67" spans="5:21" s="2" customFormat="1" ht="21" customHeight="1">
      <c r="E67"/>
      <c r="F67"/>
      <c r="G67"/>
      <c r="H67"/>
      <c r="I67"/>
      <c r="J67"/>
      <c r="K67"/>
    </row>
    <row r="68" spans="5:21" s="2" customFormat="1" ht="21" customHeight="1">
      <c r="E68"/>
      <c r="F68"/>
      <c r="G68"/>
      <c r="H68"/>
      <c r="I68"/>
      <c r="J68"/>
      <c r="K68"/>
      <c r="N68" s="30"/>
      <c r="O68" s="31"/>
      <c r="P68" s="31"/>
      <c r="Q68" s="31"/>
      <c r="R68" s="31"/>
      <c r="S68" s="30"/>
      <c r="T68" s="30"/>
      <c r="U68" s="30"/>
    </row>
    <row r="69" spans="5:21" s="2" customFormat="1" ht="21" customHeight="1">
      <c r="E69"/>
      <c r="F69"/>
      <c r="G69"/>
      <c r="H69"/>
      <c r="I69"/>
      <c r="J69"/>
      <c r="K69"/>
    </row>
    <row r="70" spans="5:21" s="2" customFormat="1" ht="21" customHeight="1">
      <c r="E70"/>
      <c r="F70"/>
      <c r="G70"/>
      <c r="H70"/>
      <c r="I70"/>
      <c r="J70"/>
      <c r="K70"/>
    </row>
    <row r="71" spans="5:21" s="2" customFormat="1" ht="21" customHeight="1">
      <c r="E71"/>
      <c r="F71"/>
      <c r="G71"/>
      <c r="H71"/>
      <c r="I71"/>
      <c r="J71"/>
      <c r="K71"/>
    </row>
    <row r="72" spans="5:21" s="2" customFormat="1" ht="21" customHeight="1">
      <c r="E72"/>
      <c r="F72"/>
      <c r="G72"/>
      <c r="H72"/>
      <c r="I72"/>
      <c r="J72"/>
      <c r="K72"/>
    </row>
    <row r="73" spans="5:21" s="2" customFormat="1" ht="21" customHeight="1">
      <c r="E73"/>
      <c r="F73"/>
      <c r="G73"/>
      <c r="H73"/>
      <c r="I73"/>
      <c r="J73"/>
      <c r="K73"/>
    </row>
    <row r="74" spans="5:21" s="2" customFormat="1" ht="21" customHeight="1">
      <c r="E74"/>
      <c r="F74"/>
      <c r="G74"/>
      <c r="H74"/>
      <c r="I74"/>
      <c r="J74"/>
      <c r="K74"/>
      <c r="N74" s="30"/>
      <c r="O74" s="31"/>
      <c r="P74" s="31"/>
      <c r="Q74" s="31"/>
      <c r="R74" s="31"/>
      <c r="S74" s="30"/>
      <c r="T74" s="30"/>
      <c r="U74" s="30"/>
    </row>
    <row r="75" spans="5:21" s="2" customFormat="1" ht="21" customHeight="1">
      <c r="E75"/>
      <c r="F75"/>
      <c r="G75"/>
      <c r="H75"/>
      <c r="I75"/>
      <c r="J75"/>
      <c r="K75"/>
    </row>
    <row r="76" spans="5:21" s="2" customFormat="1" ht="21" customHeight="1">
      <c r="E76"/>
      <c r="F76"/>
      <c r="G76"/>
      <c r="H76"/>
      <c r="I76"/>
      <c r="J76"/>
      <c r="K76"/>
    </row>
    <row r="77" spans="5:21" s="2" customFormat="1" ht="21" customHeight="1">
      <c r="E77"/>
      <c r="F77"/>
      <c r="G77"/>
      <c r="H77"/>
      <c r="I77"/>
      <c r="J77"/>
      <c r="K77"/>
      <c r="N77" s="30"/>
      <c r="O77" s="31"/>
      <c r="P77" s="31"/>
      <c r="Q77" s="31"/>
      <c r="R77" s="31"/>
      <c r="S77" s="30"/>
      <c r="T77" s="30"/>
      <c r="U77" s="30"/>
    </row>
    <row r="78" spans="5:21" s="2" customFormat="1" ht="21" customHeight="1">
      <c r="E78"/>
      <c r="F78"/>
      <c r="G78"/>
      <c r="H78"/>
      <c r="I78"/>
      <c r="J78"/>
      <c r="K78"/>
    </row>
    <row r="79" spans="5:21" s="2" customFormat="1" ht="21" customHeight="1">
      <c r="E79"/>
      <c r="F79"/>
      <c r="G79"/>
      <c r="H79"/>
      <c r="I79"/>
      <c r="J79"/>
      <c r="K79"/>
    </row>
    <row r="80" spans="5:21" s="2" customFormat="1" ht="21" customHeight="1">
      <c r="E80"/>
      <c r="F80"/>
      <c r="G80"/>
      <c r="H80"/>
      <c r="I80"/>
      <c r="J80"/>
      <c r="K80"/>
      <c r="N80" s="30"/>
      <c r="O80" s="31"/>
      <c r="P80" s="31"/>
      <c r="Q80" s="31"/>
      <c r="R80" s="31"/>
      <c r="S80" s="30"/>
      <c r="T80" s="30"/>
      <c r="U80" s="30"/>
    </row>
    <row r="81" spans="5:11" s="2" customFormat="1" ht="21" customHeight="1">
      <c r="E81"/>
      <c r="F81"/>
      <c r="G81"/>
      <c r="H81"/>
      <c r="I81"/>
      <c r="J81"/>
      <c r="K81"/>
    </row>
    <row r="82" spans="5:11" s="2" customFormat="1" ht="21" customHeight="1">
      <c r="E82"/>
      <c r="F82"/>
      <c r="G82"/>
      <c r="H82"/>
      <c r="I82"/>
      <c r="J82"/>
      <c r="K82"/>
    </row>
    <row r="83" spans="5:11" s="2" customFormat="1" ht="21" customHeight="1">
      <c r="E83"/>
      <c r="F83"/>
      <c r="G83"/>
      <c r="H83"/>
      <c r="I83"/>
      <c r="J83"/>
      <c r="K83"/>
    </row>
    <row r="84" spans="5:11" s="2" customFormat="1" ht="21" customHeight="1">
      <c r="E84"/>
      <c r="F84"/>
      <c r="G84"/>
      <c r="H84"/>
      <c r="I84"/>
      <c r="J84"/>
      <c r="K84"/>
    </row>
    <row r="85" spans="5:11" s="2" customFormat="1" ht="21" customHeight="1">
      <c r="E85"/>
      <c r="F85"/>
      <c r="G85"/>
      <c r="H85"/>
      <c r="I85"/>
      <c r="J85"/>
      <c r="K85"/>
    </row>
    <row r="86" spans="5:11" s="2" customFormat="1" ht="21" customHeight="1">
      <c r="E86"/>
      <c r="F86"/>
      <c r="G86"/>
      <c r="H86"/>
      <c r="I86"/>
      <c r="J86"/>
      <c r="K86"/>
    </row>
    <row r="87" spans="5:11" s="2" customFormat="1" ht="21" customHeight="1">
      <c r="E87"/>
      <c r="F87"/>
      <c r="G87"/>
      <c r="H87"/>
      <c r="I87"/>
      <c r="J87"/>
      <c r="K87"/>
    </row>
    <row r="88" spans="5:11" s="2" customFormat="1" ht="21" customHeight="1">
      <c r="E88"/>
      <c r="F88"/>
      <c r="G88"/>
      <c r="H88"/>
      <c r="I88"/>
      <c r="J88"/>
      <c r="K88"/>
    </row>
    <row r="89" spans="5:11" s="2" customFormat="1" ht="21" customHeight="1">
      <c r="E89"/>
      <c r="F89"/>
      <c r="G89"/>
      <c r="H89"/>
      <c r="I89"/>
      <c r="J89"/>
      <c r="K89"/>
    </row>
    <row r="90" spans="5:11" s="2" customFormat="1" ht="21" customHeight="1">
      <c r="E90"/>
      <c r="F90"/>
      <c r="G90"/>
      <c r="H90"/>
      <c r="I90"/>
      <c r="J90"/>
      <c r="K90"/>
    </row>
    <row r="91" spans="5:11" s="2" customFormat="1" ht="21" customHeight="1">
      <c r="E91"/>
      <c r="F91"/>
      <c r="G91"/>
      <c r="H91"/>
      <c r="I91"/>
      <c r="J91"/>
      <c r="K91"/>
    </row>
    <row r="92" spans="5:11" s="2" customFormat="1" ht="21" customHeight="1">
      <c r="E92"/>
      <c r="F92"/>
      <c r="G92"/>
      <c r="H92"/>
      <c r="I92"/>
      <c r="J92"/>
      <c r="K92"/>
    </row>
    <row r="93" spans="5:11" s="2" customFormat="1" ht="21" customHeight="1">
      <c r="E93"/>
      <c r="F93"/>
      <c r="G93"/>
      <c r="H93"/>
      <c r="I93"/>
      <c r="J93"/>
      <c r="K93"/>
    </row>
    <row r="94" spans="5:11" s="2" customFormat="1" ht="21" customHeight="1">
      <c r="E94"/>
      <c r="F94"/>
      <c r="G94"/>
      <c r="H94"/>
      <c r="I94"/>
      <c r="J94"/>
      <c r="K94"/>
    </row>
    <row r="95" spans="5:11" s="2" customFormat="1" ht="21" customHeight="1">
      <c r="E95"/>
      <c r="F95"/>
      <c r="G95"/>
      <c r="H95"/>
      <c r="I95"/>
      <c r="J95"/>
      <c r="K95"/>
    </row>
    <row r="96" spans="5:11" s="2" customFormat="1" ht="21" customHeight="1">
      <c r="E96"/>
      <c r="F96"/>
      <c r="G96"/>
      <c r="H96"/>
      <c r="I96"/>
      <c r="J96"/>
      <c r="K96"/>
    </row>
    <row r="97" spans="4:23" s="2" customFormat="1" ht="21" customHeight="1">
      <c r="E97"/>
      <c r="F97"/>
      <c r="G97"/>
      <c r="H97"/>
      <c r="I97"/>
      <c r="J97"/>
      <c r="K97"/>
    </row>
    <row r="98" spans="4:23" s="2" customFormat="1" ht="21" customHeight="1">
      <c r="E98"/>
      <c r="F98"/>
      <c r="G98"/>
      <c r="H98"/>
      <c r="I98"/>
      <c r="J98"/>
      <c r="K98"/>
    </row>
    <row r="99" spans="4:23" s="2" customFormat="1" ht="21" customHeight="1">
      <c r="E99"/>
      <c r="F99"/>
      <c r="G99"/>
      <c r="H99"/>
      <c r="I99"/>
      <c r="J99"/>
      <c r="K99"/>
    </row>
    <row r="100" spans="4:23" s="2" customFormat="1" ht="21" customHeight="1">
      <c r="E100"/>
      <c r="F100"/>
      <c r="G100"/>
      <c r="H100"/>
      <c r="I100"/>
      <c r="J100"/>
      <c r="K100"/>
    </row>
    <row r="101" spans="4:23" s="2" customFormat="1" ht="21" customHeight="1">
      <c r="E101"/>
      <c r="F101"/>
      <c r="G101"/>
      <c r="H101"/>
      <c r="I101"/>
      <c r="J101"/>
      <c r="K101"/>
    </row>
    <row r="102" spans="4:23" s="2" customFormat="1" ht="21" customHeight="1">
      <c r="E102"/>
      <c r="F102"/>
      <c r="G102"/>
      <c r="H102"/>
      <c r="I102"/>
      <c r="J102"/>
      <c r="K102"/>
    </row>
    <row r="103" spans="4:23" s="2" customFormat="1" ht="21" customHeight="1">
      <c r="E103"/>
      <c r="F103"/>
      <c r="G103"/>
      <c r="H103"/>
      <c r="I103"/>
      <c r="J103"/>
      <c r="K103"/>
    </row>
    <row r="104" spans="4:23" s="2" customFormat="1" ht="21" customHeight="1">
      <c r="E104"/>
      <c r="F104"/>
      <c r="G104"/>
      <c r="H104"/>
      <c r="I104"/>
      <c r="J104"/>
      <c r="K104"/>
    </row>
    <row r="105" spans="4:23" s="2" customFormat="1" ht="21" customHeight="1">
      <c r="E105"/>
      <c r="F105"/>
      <c r="G105"/>
      <c r="H105"/>
      <c r="I105"/>
      <c r="J105"/>
      <c r="K105"/>
    </row>
    <row r="106" spans="4:23" s="2" customFormat="1" ht="21" customHeight="1">
      <c r="E106"/>
      <c r="F106"/>
      <c r="G106"/>
      <c r="H106"/>
      <c r="I106"/>
      <c r="J106"/>
      <c r="K106"/>
    </row>
    <row r="107" spans="4:23" s="2" customFormat="1" ht="21" customHeight="1">
      <c r="E107"/>
      <c r="F107"/>
      <c r="G107"/>
      <c r="H107"/>
      <c r="I107"/>
      <c r="J107"/>
      <c r="K107"/>
      <c r="N107" s="30"/>
      <c r="O107" s="31"/>
      <c r="P107" s="31"/>
      <c r="Q107" s="31"/>
      <c r="R107" s="31"/>
      <c r="S107" s="30"/>
      <c r="T107" s="30"/>
      <c r="U107" s="30"/>
    </row>
    <row r="108" spans="4:23" s="2" customFormat="1" ht="21" customHeight="1">
      <c r="E108"/>
      <c r="F108"/>
      <c r="G108"/>
      <c r="H108"/>
      <c r="I108"/>
      <c r="J108"/>
      <c r="K108"/>
    </row>
    <row r="109" spans="4:23" s="2" customFormat="1" ht="21" customHeight="1">
      <c r="E109"/>
      <c r="F109"/>
      <c r="G109"/>
      <c r="H109"/>
      <c r="I109"/>
      <c r="J109"/>
      <c r="K109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4:23" s="32" customFormat="1" ht="21" customHeight="1">
      <c r="D110" s="2"/>
      <c r="E110"/>
      <c r="F110"/>
      <c r="G110"/>
      <c r="H110"/>
      <c r="I110"/>
      <c r="J110"/>
      <c r="K110"/>
      <c r="N110" s="33"/>
      <c r="O110" s="34"/>
      <c r="P110" s="34"/>
      <c r="Q110" s="34"/>
      <c r="R110" s="34"/>
      <c r="S110" s="33"/>
      <c r="T110" s="33"/>
      <c r="U110" s="33"/>
    </row>
    <row r="111" spans="4:23" s="32" customFormat="1" ht="21" customHeight="1">
      <c r="E111"/>
      <c r="F111"/>
      <c r="G111"/>
      <c r="H111"/>
      <c r="I111"/>
      <c r="J111"/>
      <c r="K111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4:23" s="2" customFormat="1" ht="21" customHeight="1">
      <c r="D112" s="32"/>
      <c r="E112"/>
      <c r="F112"/>
      <c r="G112"/>
      <c r="H112"/>
      <c r="I112"/>
      <c r="J112"/>
      <c r="K11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4:23" s="32" customFormat="1" ht="21" customHeight="1">
      <c r="D113" s="2"/>
      <c r="E113"/>
      <c r="F113"/>
      <c r="G113"/>
      <c r="H113"/>
      <c r="I113"/>
      <c r="J113"/>
      <c r="K113"/>
      <c r="N113" s="33"/>
      <c r="O113" s="34"/>
      <c r="P113" s="34"/>
      <c r="Q113" s="34"/>
      <c r="R113" s="34"/>
      <c r="S113" s="33"/>
      <c r="T113" s="33"/>
      <c r="U113" s="33"/>
    </row>
    <row r="114" spans="4:23" s="32" customFormat="1" ht="21" customHeight="1">
      <c r="E114"/>
      <c r="F114"/>
      <c r="G114"/>
      <c r="H114"/>
      <c r="I114"/>
      <c r="J114"/>
      <c r="K114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4:23" s="2" customFormat="1" ht="21" customHeight="1">
      <c r="D115" s="32"/>
      <c r="E115"/>
      <c r="F115"/>
      <c r="G115"/>
      <c r="H115"/>
      <c r="I115"/>
      <c r="J115"/>
      <c r="K115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4:23" s="32" customFormat="1" ht="21" customHeight="1">
      <c r="D116" s="2"/>
      <c r="E116"/>
      <c r="F116"/>
      <c r="G116"/>
      <c r="H116"/>
      <c r="I116"/>
      <c r="J116"/>
      <c r="K116"/>
    </row>
    <row r="117" spans="4:23" s="32" customFormat="1" ht="21" customHeight="1">
      <c r="E117"/>
      <c r="F117"/>
      <c r="G117"/>
      <c r="H117"/>
      <c r="I117"/>
      <c r="J117"/>
      <c r="K117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4:23" s="2" customFormat="1" ht="21" customHeight="1">
      <c r="D118" s="32"/>
      <c r="E118"/>
      <c r="F118"/>
      <c r="G118"/>
      <c r="H118"/>
      <c r="I118"/>
      <c r="J118"/>
      <c r="K118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4:23" s="32" customFormat="1" ht="21" customHeight="1">
      <c r="D119" s="2"/>
      <c r="E119"/>
      <c r="F119"/>
      <c r="G119"/>
      <c r="H119"/>
      <c r="I119"/>
      <c r="J119"/>
      <c r="K119"/>
      <c r="N119" s="33"/>
      <c r="O119" s="34"/>
      <c r="P119" s="34"/>
      <c r="Q119" s="34"/>
      <c r="R119" s="34"/>
      <c r="S119" s="33"/>
      <c r="T119" s="33"/>
      <c r="U119" s="33"/>
    </row>
    <row r="120" spans="4:23" s="32" customFormat="1" ht="21" customHeight="1">
      <c r="E120"/>
      <c r="F120"/>
      <c r="G120"/>
      <c r="H120"/>
      <c r="I120"/>
      <c r="J120"/>
      <c r="K120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4:23" s="2" customFormat="1" ht="21" customHeight="1">
      <c r="D121" s="32"/>
      <c r="E121"/>
      <c r="F121"/>
      <c r="G121"/>
      <c r="H121"/>
      <c r="I121"/>
      <c r="J121"/>
      <c r="K121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4:23" s="32" customFormat="1" ht="21" customHeight="1">
      <c r="D122" s="2"/>
      <c r="E122"/>
      <c r="F122"/>
      <c r="G122"/>
      <c r="H122"/>
      <c r="I122"/>
      <c r="J122"/>
      <c r="K122"/>
      <c r="N122" s="33"/>
      <c r="O122" s="34"/>
      <c r="P122" s="34"/>
      <c r="Q122" s="34"/>
      <c r="R122" s="34"/>
      <c r="S122" s="33"/>
      <c r="T122" s="33"/>
      <c r="U122" s="33"/>
    </row>
    <row r="123" spans="4:23" s="32" customFormat="1" ht="21" customHeight="1">
      <c r="E123"/>
      <c r="F123"/>
      <c r="G123"/>
      <c r="H123"/>
      <c r="I123"/>
      <c r="J123"/>
      <c r="K123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4:23" s="2" customFormat="1" ht="21" customHeight="1">
      <c r="D124" s="32"/>
      <c r="E124"/>
      <c r="F124"/>
      <c r="G124"/>
      <c r="H124"/>
      <c r="I124"/>
      <c r="J124"/>
      <c r="K124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4:23" s="32" customFormat="1" ht="21" customHeight="1">
      <c r="D125" s="2"/>
      <c r="E125"/>
      <c r="F125"/>
      <c r="G125"/>
      <c r="H125"/>
      <c r="I125"/>
      <c r="J125"/>
      <c r="K125"/>
      <c r="N125" s="33"/>
      <c r="O125" s="34"/>
      <c r="P125" s="34"/>
      <c r="Q125" s="34"/>
      <c r="R125" s="34"/>
      <c r="S125" s="33"/>
      <c r="T125" s="33"/>
      <c r="U125" s="33"/>
    </row>
    <row r="126" spans="4:23" s="32" customFormat="1" ht="21" customHeight="1">
      <c r="E126"/>
      <c r="F126"/>
      <c r="G126"/>
      <c r="H126"/>
      <c r="I126"/>
      <c r="J126"/>
      <c r="K126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4:23" s="2" customFormat="1" ht="21" customHeight="1">
      <c r="D127" s="32"/>
      <c r="E127"/>
      <c r="F127"/>
      <c r="G127"/>
      <c r="H127"/>
      <c r="I127"/>
      <c r="J127"/>
      <c r="K127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4:23" s="32" customFormat="1" ht="21" customHeight="1">
      <c r="D128" s="2"/>
      <c r="E128"/>
      <c r="F128"/>
      <c r="G128"/>
      <c r="H128"/>
      <c r="I128"/>
      <c r="J128"/>
      <c r="K128"/>
      <c r="N128" s="33"/>
      <c r="O128" s="34"/>
      <c r="P128" s="34"/>
      <c r="Q128" s="34"/>
      <c r="R128" s="34"/>
      <c r="S128" s="33"/>
      <c r="T128" s="33"/>
      <c r="U128" s="33"/>
    </row>
    <row r="129" spans="4:23" s="32" customFormat="1" ht="16.5">
      <c r="E129"/>
      <c r="F129"/>
      <c r="G129"/>
      <c r="H129"/>
      <c r="I129"/>
      <c r="J129"/>
      <c r="K129"/>
      <c r="N129" s="30"/>
      <c r="O129" s="31"/>
      <c r="P129" s="31"/>
      <c r="Q129" s="31"/>
      <c r="R129" s="31"/>
      <c r="S129" s="30"/>
      <c r="T129" s="30"/>
      <c r="U129" s="30"/>
      <c r="V129" s="30"/>
      <c r="W129" s="30"/>
    </row>
    <row r="130" spans="4:23" ht="0" hidden="1" customHeight="1">
      <c r="D130" s="32"/>
    </row>
  </sheetData>
  <sheetProtection sheet="1" objects="1" scenarios="1"/>
  <mergeCells count="8">
    <mergeCell ref="X9:AJ9"/>
    <mergeCell ref="X10:AJ10"/>
    <mergeCell ref="N2:U2"/>
    <mergeCell ref="N3:V3"/>
    <mergeCell ref="N4:V4"/>
    <mergeCell ref="X5:AJ8"/>
    <mergeCell ref="X3:AI3"/>
    <mergeCell ref="X4:AF4"/>
  </mergeCells>
  <phoneticPr fontId="22" type="noConversion"/>
  <conditionalFormatting sqref="O8:U37">
    <cfRule type="cellIs" dxfId="2148" priority="3" operator="equal">
      <formula>"야"</formula>
    </cfRule>
  </conditionalFormatting>
  <conditionalFormatting sqref="V8:V37 N8:N37">
    <cfRule type="expression" dxfId="2147" priority="2">
      <formula>ROW()-$N$5&gt;ROW($N$7)</formula>
    </cfRule>
  </conditionalFormatting>
  <conditionalFormatting sqref="N8:U37">
    <cfRule type="expression" dxfId="2146" priority="4">
      <formula>ROW()-$N$5=ROW($N$7)</formula>
    </cfRule>
    <cfRule type="expression" dxfId="2145" priority="5">
      <formula>ROW()-$N$5&gt;ROW($N$7)</formula>
    </cfRule>
  </conditionalFormatting>
  <conditionalFormatting sqref="V8:V37">
    <cfRule type="cellIs" dxfId="2144" priority="1" operator="equal">
      <formula>0</formula>
    </cfRule>
  </conditionalFormatting>
  <pageMargins left="0.69972223043441772" right="0.69972223043441772" top="0.75" bottom="0.75" header="0.30000001192092896" footer="0.30000001192092896"/>
  <pageSetup paperSize="9" orientation="portrait" horizont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BE1F-3E5D-4B46-9C4F-BD7B39E69D94}">
  <sheetPr>
    <tabColor rgb="FFFFFF00"/>
  </sheetPr>
  <dimension ref="B2:AJ310"/>
  <sheetViews>
    <sheetView showGridLines="0" showRowColHeaders="0" zoomScaleNormal="100" zoomScaleSheetLayoutView="75" workbookViewId="0">
      <selection activeCell="G3" sqref="G3"/>
    </sheetView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537" customWidth="1"/>
    <col min="22" max="22" width="6.125" style="501"/>
    <col min="23" max="16384" width="6.125" style="113"/>
  </cols>
  <sheetData>
    <row r="2" spans="2:28" ht="12" customHeight="1"/>
    <row r="3" spans="2:28" ht="38.25" customHeight="1">
      <c r="C3" s="582" t="s">
        <v>692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28" ht="17.100000000000001" customHeight="1">
      <c r="C5" s="481" t="s">
        <v>650</v>
      </c>
      <c r="D5" s="481"/>
      <c r="E5" s="145"/>
      <c r="K5"/>
    </row>
    <row r="6" spans="2:28" ht="17.100000000000001" customHeight="1">
      <c r="C6" s="481"/>
      <c r="D6" s="481"/>
      <c r="E6" s="145"/>
      <c r="K6"/>
    </row>
    <row r="7" spans="2:28" ht="17.100000000000001" customHeight="1">
      <c r="C7" s="481" t="s">
        <v>703</v>
      </c>
      <c r="D7" s="481"/>
      <c r="E7" s="145"/>
      <c r="K7"/>
    </row>
    <row r="8" spans="2:28" ht="17.100000000000001" customHeight="1">
      <c r="X8" s="2"/>
      <c r="Y8" s="2"/>
      <c r="Z8" s="2"/>
      <c r="AA8" s="2"/>
      <c r="AB8" s="2"/>
    </row>
    <row r="9" spans="2:28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J9"/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70" t="s">
        <v>487</v>
      </c>
      <c r="V9" s="537"/>
      <c r="W9" s="194" t="s">
        <v>252</v>
      </c>
      <c r="X9" s="2"/>
      <c r="Y9" s="2"/>
      <c r="Z9" s="2"/>
      <c r="AA9" s="2"/>
      <c r="AB9" s="2"/>
    </row>
    <row r="10" spans="2:28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J10"/>
      <c r="K10" s="454" t="s">
        <v>370</v>
      </c>
      <c r="L10" s="455" t="s">
        <v>590</v>
      </c>
      <c r="M10" s="455" t="s">
        <v>590</v>
      </c>
      <c r="N10" s="455" t="s">
        <v>590</v>
      </c>
      <c r="O10" s="455" t="s">
        <v>590</v>
      </c>
      <c r="P10" s="455" t="s">
        <v>590</v>
      </c>
      <c r="Q10" s="455" t="s">
        <v>590</v>
      </c>
      <c r="R10" s="456" t="s">
        <v>590</v>
      </c>
      <c r="S10" s="668"/>
      <c r="T10" s="669"/>
      <c r="U10" s="671"/>
      <c r="W10" s="153" t="s">
        <v>83</v>
      </c>
      <c r="X10" s="154" t="s">
        <v>88</v>
      </c>
      <c r="Y10" s="154" t="s">
        <v>92</v>
      </c>
      <c r="Z10" s="154" t="s">
        <v>155</v>
      </c>
      <c r="AA10" s="154" t="s">
        <v>103</v>
      </c>
      <c r="AB10" s="155" t="s">
        <v>120</v>
      </c>
    </row>
    <row r="11" spans="2:28" ht="17.100000000000001" customHeight="1">
      <c r="C11" s="648"/>
      <c r="D11" s="411" t="s">
        <v>467</v>
      </c>
      <c r="E11" s="412">
        <v>0.375</v>
      </c>
      <c r="F11" s="412">
        <v>0.75</v>
      </c>
      <c r="G11" s="309">
        <v>1</v>
      </c>
      <c r="H11" s="309">
        <v>8</v>
      </c>
      <c r="I11" s="413"/>
      <c r="J11"/>
      <c r="K11" s="257" t="s">
        <v>79</v>
      </c>
      <c r="L11" s="35" t="s">
        <v>73</v>
      </c>
      <c r="M11" s="35"/>
      <c r="N11" s="35"/>
      <c r="O11" s="35" t="s">
        <v>93</v>
      </c>
      <c r="P11" s="35" t="s">
        <v>95</v>
      </c>
      <c r="Q11" s="35" t="s">
        <v>93</v>
      </c>
      <c r="R11" s="47" t="s">
        <v>123</v>
      </c>
      <c r="S11" s="537">
        <v>5</v>
      </c>
      <c r="T11" s="537">
        <v>42</v>
      </c>
      <c r="U11" s="537">
        <v>2</v>
      </c>
      <c r="W11" s="257" t="s">
        <v>79</v>
      </c>
      <c r="X11" s="434">
        <v>6</v>
      </c>
      <c r="Y11" s="434">
        <v>12</v>
      </c>
      <c r="Z11" s="434">
        <v>0</v>
      </c>
      <c r="AA11" s="434">
        <v>0</v>
      </c>
      <c r="AB11" s="260">
        <v>10</v>
      </c>
    </row>
    <row r="12" spans="2:28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J12"/>
      <c r="K12" s="257" t="s">
        <v>180</v>
      </c>
      <c r="L12" s="35"/>
      <c r="M12" s="35" t="s">
        <v>123</v>
      </c>
      <c r="N12" s="35" t="s">
        <v>95</v>
      </c>
      <c r="O12" s="35" t="s">
        <v>73</v>
      </c>
      <c r="P12" s="35"/>
      <c r="Q12" s="35"/>
      <c r="R12" s="47" t="s">
        <v>93</v>
      </c>
      <c r="S12" s="537">
        <v>4</v>
      </c>
      <c r="T12" s="537">
        <v>34</v>
      </c>
      <c r="U12" s="537">
        <v>2</v>
      </c>
      <c r="W12" s="257" t="s">
        <v>180</v>
      </c>
      <c r="X12" s="434">
        <v>14</v>
      </c>
      <c r="Y12" s="434">
        <v>12</v>
      </c>
      <c r="Z12" s="434">
        <v>0</v>
      </c>
      <c r="AA12" s="434">
        <v>0</v>
      </c>
      <c r="AB12" s="260">
        <v>18</v>
      </c>
    </row>
    <row r="13" spans="2:28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J13"/>
      <c r="K13" s="257" t="s">
        <v>110</v>
      </c>
      <c r="L13" s="35" t="s">
        <v>95</v>
      </c>
      <c r="M13" s="35" t="s">
        <v>93</v>
      </c>
      <c r="N13" s="35" t="s">
        <v>123</v>
      </c>
      <c r="O13" s="35"/>
      <c r="P13" s="35" t="s">
        <v>123</v>
      </c>
      <c r="Q13" s="35" t="s">
        <v>95</v>
      </c>
      <c r="R13" s="47" t="s">
        <v>73</v>
      </c>
      <c r="S13" s="537">
        <v>6</v>
      </c>
      <c r="T13" s="537">
        <v>50</v>
      </c>
      <c r="U13" s="537">
        <v>2</v>
      </c>
      <c r="W13" s="257" t="s">
        <v>110</v>
      </c>
      <c r="X13" s="434">
        <v>14</v>
      </c>
      <c r="Y13" s="434">
        <v>12</v>
      </c>
      <c r="Z13" s="434">
        <v>0</v>
      </c>
      <c r="AA13" s="434">
        <v>0</v>
      </c>
      <c r="AB13" s="260">
        <v>18</v>
      </c>
    </row>
    <row r="14" spans="2:28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J14"/>
      <c r="K14" s="257" t="s">
        <v>114</v>
      </c>
      <c r="L14" s="35"/>
      <c r="M14" s="35"/>
      <c r="N14" s="35" t="s">
        <v>93</v>
      </c>
      <c r="O14" s="35" t="s">
        <v>95</v>
      </c>
      <c r="P14" s="35" t="s">
        <v>93</v>
      </c>
      <c r="Q14" s="35" t="s">
        <v>123</v>
      </c>
      <c r="R14" s="47"/>
      <c r="S14" s="537">
        <v>4</v>
      </c>
      <c r="T14" s="537">
        <v>32</v>
      </c>
      <c r="U14" s="537">
        <v>0</v>
      </c>
      <c r="W14" s="257" t="s">
        <v>114</v>
      </c>
      <c r="X14" s="434">
        <v>14</v>
      </c>
      <c r="Y14" s="434">
        <v>12</v>
      </c>
      <c r="Z14" s="434">
        <v>0</v>
      </c>
      <c r="AA14" s="434">
        <v>0</v>
      </c>
      <c r="AB14" s="260">
        <v>18</v>
      </c>
    </row>
    <row r="15" spans="2:28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J15"/>
      <c r="K15" s="257" t="s">
        <v>127</v>
      </c>
      <c r="L15" s="35" t="s">
        <v>123</v>
      </c>
      <c r="M15" s="35" t="s">
        <v>95</v>
      </c>
      <c r="N15" s="35" t="s">
        <v>73</v>
      </c>
      <c r="O15" s="35"/>
      <c r="P15" s="35"/>
      <c r="Q15" s="35" t="s">
        <v>93</v>
      </c>
      <c r="R15" s="47" t="s">
        <v>95</v>
      </c>
      <c r="S15" s="537">
        <v>5</v>
      </c>
      <c r="T15" s="537">
        <v>42</v>
      </c>
      <c r="U15" s="537">
        <v>2</v>
      </c>
      <c r="W15" s="257" t="s">
        <v>127</v>
      </c>
      <c r="X15" s="434">
        <v>24</v>
      </c>
      <c r="Y15" s="434">
        <v>16</v>
      </c>
      <c r="Z15" s="434">
        <v>0</v>
      </c>
      <c r="AA15" s="434">
        <v>0</v>
      </c>
      <c r="AB15" s="530">
        <v>29.333333333333332</v>
      </c>
    </row>
    <row r="16" spans="2:28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J16"/>
      <c r="K16" s="257" t="s">
        <v>94</v>
      </c>
      <c r="L16" s="35" t="s">
        <v>93</v>
      </c>
      <c r="M16" s="35" t="s">
        <v>123</v>
      </c>
      <c r="N16" s="35"/>
      <c r="O16" s="35" t="s">
        <v>123</v>
      </c>
      <c r="P16" s="35" t="s">
        <v>95</v>
      </c>
      <c r="Q16" s="35" t="s">
        <v>73</v>
      </c>
      <c r="R16" s="499"/>
      <c r="S16" s="555">
        <v>5</v>
      </c>
      <c r="T16" s="537">
        <v>42</v>
      </c>
      <c r="U16" s="537">
        <v>2</v>
      </c>
      <c r="V16" s="502"/>
      <c r="W16" s="257" t="s">
        <v>94</v>
      </c>
      <c r="X16" s="434">
        <v>14</v>
      </c>
      <c r="Y16" s="434">
        <v>12</v>
      </c>
      <c r="Z16" s="434">
        <v>0</v>
      </c>
      <c r="AA16" s="434">
        <v>0</v>
      </c>
      <c r="AB16" s="260">
        <v>18</v>
      </c>
    </row>
    <row r="17" spans="2:28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J17"/>
      <c r="K17" s="257" t="s">
        <v>111</v>
      </c>
      <c r="L17" s="498"/>
      <c r="M17" s="35" t="s">
        <v>93</v>
      </c>
      <c r="N17" s="35" t="s">
        <v>95</v>
      </c>
      <c r="O17" s="35" t="s">
        <v>93</v>
      </c>
      <c r="P17" s="35" t="s">
        <v>123</v>
      </c>
      <c r="Q17" s="35"/>
      <c r="R17" s="47" t="s">
        <v>123</v>
      </c>
      <c r="S17" s="537">
        <v>5</v>
      </c>
      <c r="T17" s="537">
        <v>40</v>
      </c>
      <c r="U17" s="537">
        <v>0</v>
      </c>
      <c r="W17" s="257" t="s">
        <v>111</v>
      </c>
      <c r="X17" s="434">
        <v>14</v>
      </c>
      <c r="Y17" s="434">
        <v>12</v>
      </c>
      <c r="Z17" s="434">
        <v>0</v>
      </c>
      <c r="AA17" s="434">
        <v>0</v>
      </c>
      <c r="AB17" s="260">
        <v>18</v>
      </c>
    </row>
    <row r="18" spans="2:28" ht="17.100000000000001" customHeight="1">
      <c r="C18" s="650"/>
      <c r="D18" s="415"/>
      <c r="E18" s="415"/>
      <c r="F18" s="415"/>
      <c r="G18" s="309"/>
      <c r="H18" s="309"/>
      <c r="I18" s="413"/>
      <c r="J18"/>
      <c r="K18" s="257" t="s">
        <v>80</v>
      </c>
      <c r="L18" s="35" t="s">
        <v>95</v>
      </c>
      <c r="M18" s="35" t="s">
        <v>73</v>
      </c>
      <c r="N18" s="35"/>
      <c r="O18" s="35"/>
      <c r="P18" s="35" t="s">
        <v>93</v>
      </c>
      <c r="Q18" s="35" t="s">
        <v>95</v>
      </c>
      <c r="R18" s="47" t="s">
        <v>93</v>
      </c>
      <c r="S18" s="537">
        <v>5</v>
      </c>
      <c r="T18" s="537">
        <v>42</v>
      </c>
      <c r="U18" s="537">
        <v>2</v>
      </c>
      <c r="W18" s="257" t="s">
        <v>80</v>
      </c>
      <c r="X18" s="434">
        <v>14</v>
      </c>
      <c r="Y18" s="434">
        <v>12</v>
      </c>
      <c r="Z18" s="434">
        <v>0</v>
      </c>
      <c r="AA18" s="434">
        <v>0</v>
      </c>
      <c r="AB18" s="260">
        <v>18</v>
      </c>
    </row>
    <row r="19" spans="2:28" ht="17.100000000000001" customHeight="1">
      <c r="C19" s="651"/>
      <c r="D19" s="416"/>
      <c r="E19" s="416"/>
      <c r="F19" s="416"/>
      <c r="G19" s="312"/>
      <c r="H19" s="312"/>
      <c r="I19" s="417"/>
      <c r="J19"/>
      <c r="K19" s="257" t="s">
        <v>121</v>
      </c>
      <c r="L19" s="35" t="s">
        <v>123</v>
      </c>
      <c r="M19" s="35"/>
      <c r="N19" s="35" t="s">
        <v>123</v>
      </c>
      <c r="O19" s="35" t="s">
        <v>95</v>
      </c>
      <c r="P19" s="35" t="s">
        <v>73</v>
      </c>
      <c r="Q19" s="35"/>
      <c r="R19" s="47"/>
      <c r="S19" s="537">
        <v>4</v>
      </c>
      <c r="T19" s="537">
        <v>34</v>
      </c>
      <c r="U19" s="537">
        <v>2</v>
      </c>
      <c r="W19" s="257" t="s">
        <v>121</v>
      </c>
      <c r="X19" s="434">
        <v>6</v>
      </c>
      <c r="Y19" s="434">
        <v>12</v>
      </c>
      <c r="Z19" s="434">
        <v>0</v>
      </c>
      <c r="AA19" s="434">
        <v>0</v>
      </c>
      <c r="AB19" s="260">
        <v>10</v>
      </c>
    </row>
    <row r="20" spans="2:28" ht="17.100000000000001" customHeight="1">
      <c r="C20" s="402" t="s">
        <v>635</v>
      </c>
      <c r="D20"/>
      <c r="E20"/>
      <c r="F20"/>
      <c r="G20"/>
      <c r="H20"/>
      <c r="I20"/>
      <c r="J20"/>
      <c r="K20" s="539" t="s">
        <v>401</v>
      </c>
      <c r="L20" s="540" t="s">
        <v>93</v>
      </c>
      <c r="M20" s="540" t="s">
        <v>95</v>
      </c>
      <c r="N20" s="540" t="s">
        <v>93</v>
      </c>
      <c r="O20" s="540" t="s">
        <v>123</v>
      </c>
      <c r="P20" s="540"/>
      <c r="Q20" s="540" t="s">
        <v>123</v>
      </c>
      <c r="R20" s="541" t="s">
        <v>95</v>
      </c>
      <c r="S20" s="537">
        <v>6</v>
      </c>
      <c r="T20" s="537">
        <v>48</v>
      </c>
      <c r="U20" s="537">
        <v>0</v>
      </c>
      <c r="W20" s="539" t="s">
        <v>401</v>
      </c>
      <c r="X20" s="542">
        <v>6</v>
      </c>
      <c r="Y20" s="542">
        <v>12</v>
      </c>
      <c r="Z20" s="542">
        <v>0</v>
      </c>
      <c r="AA20" s="542">
        <v>0</v>
      </c>
      <c r="AB20" s="543">
        <v>10</v>
      </c>
    </row>
    <row r="21" spans="2:28" ht="17.100000000000001" customHeight="1">
      <c r="C21" s="433" t="s">
        <v>649</v>
      </c>
      <c r="D21"/>
      <c r="E21"/>
      <c r="F21"/>
      <c r="G21"/>
      <c r="H21"/>
      <c r="I21"/>
      <c r="J21"/>
      <c r="K21" s="402"/>
      <c r="L21"/>
      <c r="M21"/>
      <c r="N21"/>
      <c r="O21"/>
      <c r="P21"/>
      <c r="Q21"/>
      <c r="R21"/>
      <c r="W21"/>
      <c r="X21"/>
      <c r="Y21"/>
      <c r="Z21"/>
      <c r="AA21"/>
      <c r="AB21"/>
    </row>
    <row r="22" spans="2:28" ht="17.100000000000001" customHeight="1">
      <c r="C22"/>
      <c r="D22"/>
      <c r="E22"/>
      <c r="F22"/>
      <c r="G22"/>
      <c r="H22"/>
      <c r="I22"/>
      <c r="J22"/>
      <c r="K22" s="145" t="s">
        <v>671</v>
      </c>
      <c r="L22"/>
      <c r="M22"/>
      <c r="N22"/>
      <c r="O22"/>
      <c r="P22"/>
      <c r="Q22"/>
      <c r="R22"/>
      <c r="W22"/>
      <c r="X22"/>
      <c r="Y22"/>
      <c r="Z22"/>
      <c r="AA22"/>
      <c r="AB22"/>
    </row>
    <row r="23" spans="2:28" ht="17.100000000000001" customHeight="1">
      <c r="C23"/>
      <c r="D23"/>
      <c r="E23"/>
      <c r="F23"/>
      <c r="G23"/>
      <c r="H23"/>
      <c r="I23"/>
      <c r="J23"/>
      <c r="K23" s="534"/>
      <c r="L23" s="538"/>
      <c r="M23" s="538"/>
      <c r="N23" s="538"/>
      <c r="O23" s="538"/>
      <c r="P23" s="538"/>
      <c r="Q23" s="538"/>
      <c r="R23" s="538"/>
      <c r="W23" s="534"/>
      <c r="X23" s="536"/>
      <c r="Y23" s="536"/>
      <c r="Z23" s="536"/>
      <c r="AA23" s="536"/>
      <c r="AB23" s="536"/>
    </row>
    <row r="24" spans="2:28" ht="17.100000000000001" customHeight="1">
      <c r="C24" s="481" t="s">
        <v>638</v>
      </c>
      <c r="D24"/>
      <c r="E24"/>
      <c r="F24"/>
      <c r="G24"/>
      <c r="H24"/>
      <c r="I24"/>
      <c r="J24"/>
      <c r="K24" s="534"/>
      <c r="L24" s="538"/>
      <c r="M24" s="538"/>
      <c r="N24" s="538"/>
      <c r="O24" s="538"/>
      <c r="P24" s="538"/>
      <c r="Q24" s="538"/>
      <c r="R24" s="538"/>
      <c r="W24" s="534"/>
      <c r="X24" s="536"/>
      <c r="Y24" s="536"/>
      <c r="Z24" s="536"/>
      <c r="AA24" s="536"/>
      <c r="AB24" s="536"/>
    </row>
    <row r="25" spans="2:28" ht="17.100000000000001" customHeight="1">
      <c r="C25"/>
      <c r="D25"/>
      <c r="E25"/>
      <c r="F25"/>
      <c r="G25"/>
      <c r="H25"/>
      <c r="I25"/>
      <c r="J25"/>
    </row>
    <row r="26" spans="2:28" s="349" customFormat="1" ht="17.100000000000001" customHeight="1">
      <c r="B26" s="123"/>
      <c r="C26" s="70" t="s">
        <v>156</v>
      </c>
      <c r="D26" s="410" t="s">
        <v>136</v>
      </c>
      <c r="E26" s="410" t="s">
        <v>134</v>
      </c>
      <c r="F26" s="410" t="s">
        <v>109</v>
      </c>
      <c r="G26" s="410" t="s">
        <v>131</v>
      </c>
      <c r="H26" s="451" t="s">
        <v>75</v>
      </c>
      <c r="I26" s="452" t="s">
        <v>92</v>
      </c>
      <c r="K26" s="75" t="s">
        <v>83</v>
      </c>
      <c r="L26" s="146" t="s">
        <v>96</v>
      </c>
      <c r="M26" s="146" t="s">
        <v>104</v>
      </c>
      <c r="N26" s="146" t="s">
        <v>82</v>
      </c>
      <c r="O26" s="146" t="s">
        <v>112</v>
      </c>
      <c r="P26" s="146" t="s">
        <v>97</v>
      </c>
      <c r="Q26" s="146" t="s">
        <v>117</v>
      </c>
      <c r="R26" s="147" t="s">
        <v>132</v>
      </c>
      <c r="S26" s="667" t="s">
        <v>515</v>
      </c>
      <c r="T26" s="669" t="s">
        <v>486</v>
      </c>
      <c r="U26" s="670" t="s">
        <v>487</v>
      </c>
      <c r="V26" s="537"/>
      <c r="W26" s="194" t="s">
        <v>252</v>
      </c>
      <c r="X26" s="2"/>
      <c r="Y26" s="2"/>
      <c r="Z26" s="2"/>
      <c r="AA26" s="2"/>
      <c r="AB26" s="2"/>
    </row>
    <row r="27" spans="2:28" ht="17.100000000000001" customHeight="1">
      <c r="C27" s="647" t="s">
        <v>138</v>
      </c>
      <c r="D27" s="411" t="s">
        <v>123</v>
      </c>
      <c r="E27" s="412">
        <v>0.29166666666666669</v>
      </c>
      <c r="F27" s="412">
        <v>0.70833333333333337</v>
      </c>
      <c r="G27" s="309">
        <v>1</v>
      </c>
      <c r="H27" s="309">
        <v>9</v>
      </c>
      <c r="I27" s="413"/>
      <c r="K27" s="454" t="s">
        <v>370</v>
      </c>
      <c r="L27" s="455" t="s">
        <v>389</v>
      </c>
      <c r="M27" s="455" t="s">
        <v>389</v>
      </c>
      <c r="N27" s="455" t="s">
        <v>389</v>
      </c>
      <c r="O27" s="455" t="s">
        <v>389</v>
      </c>
      <c r="P27" s="455" t="s">
        <v>389</v>
      </c>
      <c r="Q27" s="455" t="s">
        <v>389</v>
      </c>
      <c r="R27" s="456" t="s">
        <v>389</v>
      </c>
      <c r="S27" s="668"/>
      <c r="T27" s="669"/>
      <c r="U27" s="671"/>
      <c r="W27" s="153" t="s">
        <v>83</v>
      </c>
      <c r="X27" s="154" t="s">
        <v>88</v>
      </c>
      <c r="Y27" s="154" t="s">
        <v>92</v>
      </c>
      <c r="Z27" s="154" t="s">
        <v>155</v>
      </c>
      <c r="AA27" s="154" t="s">
        <v>103</v>
      </c>
      <c r="AB27" s="155" t="s">
        <v>120</v>
      </c>
    </row>
    <row r="28" spans="2:28" ht="17.100000000000001" customHeight="1">
      <c r="C28" s="648"/>
      <c r="D28" s="411" t="s">
        <v>93</v>
      </c>
      <c r="E28" s="412">
        <v>0.375</v>
      </c>
      <c r="F28" s="412">
        <v>0.75</v>
      </c>
      <c r="G28" s="309">
        <v>1</v>
      </c>
      <c r="H28" s="309">
        <v>8</v>
      </c>
      <c r="I28" s="413"/>
      <c r="K28" s="257" t="s">
        <v>79</v>
      </c>
      <c r="L28" s="35" t="s">
        <v>73</v>
      </c>
      <c r="M28" s="35"/>
      <c r="N28" s="35"/>
      <c r="O28" s="35" t="s">
        <v>93</v>
      </c>
      <c r="P28" s="35" t="s">
        <v>95</v>
      </c>
      <c r="Q28" s="35" t="s">
        <v>93</v>
      </c>
      <c r="R28" s="47" t="s">
        <v>123</v>
      </c>
      <c r="S28" s="537">
        <v>5</v>
      </c>
      <c r="T28" s="537">
        <v>42</v>
      </c>
      <c r="U28" s="537">
        <v>2</v>
      </c>
      <c r="W28" s="257" t="s">
        <v>79</v>
      </c>
      <c r="X28" s="434">
        <v>12</v>
      </c>
      <c r="Y28" s="434">
        <v>18</v>
      </c>
      <c r="Z28" s="434">
        <v>0</v>
      </c>
      <c r="AA28" s="434">
        <v>0</v>
      </c>
      <c r="AB28" s="260">
        <v>18</v>
      </c>
    </row>
    <row r="29" spans="2:28" ht="17.100000000000001" customHeight="1">
      <c r="C29" s="648"/>
      <c r="D29" s="411" t="s">
        <v>95</v>
      </c>
      <c r="E29" s="412">
        <v>0.45833333333333331</v>
      </c>
      <c r="F29" s="412">
        <v>0.875</v>
      </c>
      <c r="G29" s="309">
        <v>1</v>
      </c>
      <c r="H29" s="309">
        <v>9</v>
      </c>
      <c r="I29" s="413"/>
      <c r="K29" s="257" t="s">
        <v>180</v>
      </c>
      <c r="L29" s="35"/>
      <c r="M29" s="35" t="s">
        <v>123</v>
      </c>
      <c r="N29" s="35" t="s">
        <v>95</v>
      </c>
      <c r="O29" s="35" t="s">
        <v>73</v>
      </c>
      <c r="P29" s="35"/>
      <c r="Q29" s="35"/>
      <c r="R29" s="47" t="s">
        <v>93</v>
      </c>
      <c r="S29" s="537">
        <v>4</v>
      </c>
      <c r="T29" s="537">
        <v>34</v>
      </c>
      <c r="U29" s="537">
        <v>2</v>
      </c>
      <c r="W29" s="257" t="s">
        <v>180</v>
      </c>
      <c r="X29" s="434">
        <v>21</v>
      </c>
      <c r="Y29" s="434">
        <v>18</v>
      </c>
      <c r="Z29" s="434">
        <v>0</v>
      </c>
      <c r="AA29" s="434">
        <v>0</v>
      </c>
      <c r="AB29" s="260">
        <v>27</v>
      </c>
    </row>
    <row r="30" spans="2:28" ht="17.100000000000001" customHeight="1">
      <c r="C30" s="648"/>
      <c r="D30" s="411"/>
      <c r="E30" s="412"/>
      <c r="F30" s="412"/>
      <c r="G30" s="309">
        <v>0</v>
      </c>
      <c r="H30" s="309" t="s">
        <v>105</v>
      </c>
      <c r="I30" s="413"/>
      <c r="K30" s="257" t="s">
        <v>110</v>
      </c>
      <c r="L30" s="35" t="s">
        <v>95</v>
      </c>
      <c r="M30" s="35" t="s">
        <v>93</v>
      </c>
      <c r="N30" s="35" t="s">
        <v>123</v>
      </c>
      <c r="O30" s="35"/>
      <c r="P30" s="35" t="s">
        <v>123</v>
      </c>
      <c r="Q30" s="35" t="s">
        <v>95</v>
      </c>
      <c r="R30" s="47" t="s">
        <v>73</v>
      </c>
      <c r="S30" s="537">
        <v>6</v>
      </c>
      <c r="T30" s="537">
        <v>52</v>
      </c>
      <c r="U30" s="537">
        <v>4</v>
      </c>
      <c r="W30" s="257" t="s">
        <v>110</v>
      </c>
      <c r="X30" s="434">
        <v>21</v>
      </c>
      <c r="Y30" s="434">
        <v>18</v>
      </c>
      <c r="Z30" s="434">
        <v>0</v>
      </c>
      <c r="AA30" s="434">
        <v>0</v>
      </c>
      <c r="AB30" s="260">
        <v>27</v>
      </c>
    </row>
    <row r="31" spans="2:28" ht="17.100000000000001" customHeight="1">
      <c r="C31" s="648"/>
      <c r="D31" s="411"/>
      <c r="E31" s="412"/>
      <c r="F31" s="412"/>
      <c r="G31" s="309">
        <v>0</v>
      </c>
      <c r="H31" s="309" t="s">
        <v>105</v>
      </c>
      <c r="I31" s="413"/>
      <c r="K31" s="257" t="s">
        <v>114</v>
      </c>
      <c r="L31" s="35"/>
      <c r="M31" s="35"/>
      <c r="N31" s="35" t="s">
        <v>93</v>
      </c>
      <c r="O31" s="35" t="s">
        <v>95</v>
      </c>
      <c r="P31" s="35" t="s">
        <v>93</v>
      </c>
      <c r="Q31" s="35" t="s">
        <v>123</v>
      </c>
      <c r="R31" s="47"/>
      <c r="S31" s="537">
        <v>4</v>
      </c>
      <c r="T31" s="537">
        <v>34</v>
      </c>
      <c r="U31" s="537">
        <v>2</v>
      </c>
      <c r="W31" s="257" t="s">
        <v>114</v>
      </c>
      <c r="X31" s="434">
        <v>20</v>
      </c>
      <c r="Y31" s="434">
        <v>18</v>
      </c>
      <c r="Z31" s="434">
        <v>0</v>
      </c>
      <c r="AA31" s="434">
        <v>0</v>
      </c>
      <c r="AB31" s="260">
        <v>26</v>
      </c>
    </row>
    <row r="32" spans="2:28" ht="17.100000000000001" customHeight="1">
      <c r="C32" s="648"/>
      <c r="D32" s="411"/>
      <c r="E32" s="412"/>
      <c r="F32" s="412"/>
      <c r="G32" s="309">
        <v>0</v>
      </c>
      <c r="H32" s="309" t="s">
        <v>105</v>
      </c>
      <c r="I32" s="413"/>
      <c r="K32" s="257" t="s">
        <v>127</v>
      </c>
      <c r="L32" s="35" t="s">
        <v>123</v>
      </c>
      <c r="M32" s="35" t="s">
        <v>95</v>
      </c>
      <c r="N32" s="35" t="s">
        <v>73</v>
      </c>
      <c r="O32" s="35"/>
      <c r="P32" s="35"/>
      <c r="Q32" s="35" t="s">
        <v>93</v>
      </c>
      <c r="R32" s="47" t="s">
        <v>95</v>
      </c>
      <c r="S32" s="537">
        <v>5</v>
      </c>
      <c r="T32" s="537">
        <v>43</v>
      </c>
      <c r="U32" s="537">
        <v>3</v>
      </c>
      <c r="W32" s="257" t="s">
        <v>127</v>
      </c>
      <c r="X32" s="434">
        <v>28</v>
      </c>
      <c r="Y32" s="434">
        <v>24</v>
      </c>
      <c r="Z32" s="434">
        <v>0</v>
      </c>
      <c r="AA32" s="434">
        <v>0</v>
      </c>
      <c r="AB32" s="260">
        <v>36</v>
      </c>
    </row>
    <row r="33" spans="2:28" ht="17.100000000000001" customHeight="1">
      <c r="C33" s="649"/>
      <c r="D33" s="411"/>
      <c r="E33" s="412"/>
      <c r="F33" s="412"/>
      <c r="G33" s="309">
        <v>0</v>
      </c>
      <c r="H33" s="309" t="s">
        <v>105</v>
      </c>
      <c r="I33" s="413"/>
      <c r="K33" s="257" t="s">
        <v>94</v>
      </c>
      <c r="L33" s="35" t="s">
        <v>93</v>
      </c>
      <c r="M33" s="35" t="s">
        <v>123</v>
      </c>
      <c r="N33" s="35"/>
      <c r="O33" s="35" t="s">
        <v>123</v>
      </c>
      <c r="P33" s="35" t="s">
        <v>95</v>
      </c>
      <c r="Q33" s="35" t="s">
        <v>73</v>
      </c>
      <c r="R33" s="492"/>
      <c r="S33" s="555">
        <v>5</v>
      </c>
      <c r="T33" s="537">
        <v>43</v>
      </c>
      <c r="U33" s="537">
        <v>3</v>
      </c>
      <c r="V33" s="502"/>
      <c r="W33" s="257" t="s">
        <v>94</v>
      </c>
      <c r="X33" s="434">
        <v>20</v>
      </c>
      <c r="Y33" s="434">
        <v>18</v>
      </c>
      <c r="Z33" s="434">
        <v>0</v>
      </c>
      <c r="AA33" s="434">
        <v>0</v>
      </c>
      <c r="AB33" s="260">
        <v>26</v>
      </c>
    </row>
    <row r="34" spans="2:28" ht="17.100000000000001" customHeight="1">
      <c r="C34" s="650" t="s">
        <v>92</v>
      </c>
      <c r="D34" s="411" t="s">
        <v>73</v>
      </c>
      <c r="E34" s="412">
        <v>0.875</v>
      </c>
      <c r="F34" s="412">
        <v>0.29166666666666669</v>
      </c>
      <c r="G34" s="453">
        <v>2</v>
      </c>
      <c r="H34" s="107">
        <v>8</v>
      </c>
      <c r="I34" s="414">
        <v>6</v>
      </c>
      <c r="K34" s="257" t="s">
        <v>111</v>
      </c>
      <c r="L34" s="493"/>
      <c r="M34" s="35" t="s">
        <v>93</v>
      </c>
      <c r="N34" s="35" t="s">
        <v>95</v>
      </c>
      <c r="O34" s="35" t="s">
        <v>93</v>
      </c>
      <c r="P34" s="35" t="s">
        <v>123</v>
      </c>
      <c r="Q34" s="35"/>
      <c r="R34" s="47" t="s">
        <v>123</v>
      </c>
      <c r="S34" s="537">
        <v>5</v>
      </c>
      <c r="T34" s="537">
        <v>43</v>
      </c>
      <c r="U34" s="537">
        <v>3</v>
      </c>
      <c r="W34" s="257" t="s">
        <v>111</v>
      </c>
      <c r="X34" s="434">
        <v>21</v>
      </c>
      <c r="Y34" s="434">
        <v>18</v>
      </c>
      <c r="Z34" s="434">
        <v>0</v>
      </c>
      <c r="AA34" s="434">
        <v>0</v>
      </c>
      <c r="AB34" s="260">
        <v>27</v>
      </c>
    </row>
    <row r="35" spans="2:28" ht="17.100000000000001" customHeight="1">
      <c r="C35" s="650"/>
      <c r="D35" s="415"/>
      <c r="E35" s="415"/>
      <c r="F35" s="415"/>
      <c r="G35" s="309"/>
      <c r="H35" s="309"/>
      <c r="I35" s="413"/>
      <c r="K35" s="257" t="s">
        <v>80</v>
      </c>
      <c r="L35" s="35" t="s">
        <v>95</v>
      </c>
      <c r="M35" s="35" t="s">
        <v>73</v>
      </c>
      <c r="N35" s="35"/>
      <c r="O35" s="35"/>
      <c r="P35" s="35" t="s">
        <v>93</v>
      </c>
      <c r="Q35" s="35" t="s">
        <v>95</v>
      </c>
      <c r="R35" s="47" t="s">
        <v>93</v>
      </c>
      <c r="S35" s="537">
        <v>5</v>
      </c>
      <c r="T35" s="537">
        <v>42</v>
      </c>
      <c r="U35" s="537">
        <v>2</v>
      </c>
      <c r="W35" s="257" t="s">
        <v>80</v>
      </c>
      <c r="X35" s="434">
        <v>20</v>
      </c>
      <c r="Y35" s="434">
        <v>18</v>
      </c>
      <c r="Z35" s="434">
        <v>0</v>
      </c>
      <c r="AA35" s="434">
        <v>0</v>
      </c>
      <c r="AB35" s="260">
        <v>26</v>
      </c>
    </row>
    <row r="36" spans="2:28" ht="17.100000000000001" customHeight="1">
      <c r="C36" s="651"/>
      <c r="D36" s="416"/>
      <c r="E36" s="416"/>
      <c r="F36" s="416"/>
      <c r="G36" s="312"/>
      <c r="H36" s="312"/>
      <c r="I36" s="417"/>
      <c r="K36" s="257" t="s">
        <v>121</v>
      </c>
      <c r="L36" s="35" t="s">
        <v>123</v>
      </c>
      <c r="M36" s="35"/>
      <c r="N36" s="35" t="s">
        <v>123</v>
      </c>
      <c r="O36" s="35" t="s">
        <v>95</v>
      </c>
      <c r="P36" s="35" t="s">
        <v>73</v>
      </c>
      <c r="Q36" s="35"/>
      <c r="R36" s="47"/>
      <c r="S36" s="537">
        <v>4</v>
      </c>
      <c r="T36" s="537">
        <v>35</v>
      </c>
      <c r="U36" s="537">
        <v>3</v>
      </c>
      <c r="W36" s="257" t="s">
        <v>121</v>
      </c>
      <c r="X36" s="434">
        <v>13</v>
      </c>
      <c r="Y36" s="434">
        <v>18</v>
      </c>
      <c r="Z36" s="434">
        <v>0</v>
      </c>
      <c r="AA36" s="434">
        <v>0</v>
      </c>
      <c r="AB36" s="260">
        <v>19</v>
      </c>
    </row>
    <row r="37" spans="2:28" ht="17.100000000000001" customHeight="1">
      <c r="C37" s="402" t="s">
        <v>636</v>
      </c>
      <c r="K37" s="539" t="s">
        <v>401</v>
      </c>
      <c r="L37" s="540" t="s">
        <v>93</v>
      </c>
      <c r="M37" s="540" t="s">
        <v>95</v>
      </c>
      <c r="N37" s="540" t="s">
        <v>93</v>
      </c>
      <c r="O37" s="540" t="s">
        <v>123</v>
      </c>
      <c r="P37" s="540"/>
      <c r="Q37" s="540" t="s">
        <v>123</v>
      </c>
      <c r="R37" s="541" t="s">
        <v>95</v>
      </c>
      <c r="S37" s="537">
        <v>6</v>
      </c>
      <c r="T37" s="537">
        <v>52</v>
      </c>
      <c r="U37" s="537">
        <v>4</v>
      </c>
      <c r="W37" s="539" t="s">
        <v>401</v>
      </c>
      <c r="X37" s="542">
        <v>12</v>
      </c>
      <c r="Y37" s="542">
        <v>18</v>
      </c>
      <c r="Z37" s="542">
        <v>0</v>
      </c>
      <c r="AA37" s="542">
        <v>0</v>
      </c>
      <c r="AB37" s="543">
        <v>18</v>
      </c>
    </row>
    <row r="38" spans="2:28" ht="17.100000000000001" customHeight="1">
      <c r="C38" s="402"/>
      <c r="L38"/>
      <c r="M38"/>
      <c r="N38"/>
      <c r="O38"/>
      <c r="P38"/>
      <c r="Q38"/>
      <c r="R38"/>
      <c r="W38"/>
      <c r="X38"/>
      <c r="Y38"/>
      <c r="Z38"/>
      <c r="AA38"/>
      <c r="AB38"/>
    </row>
    <row r="39" spans="2:28" ht="17.100000000000001" customHeight="1">
      <c r="C39" s="494"/>
      <c r="K39" s="145" t="s">
        <v>671</v>
      </c>
    </row>
    <row r="40" spans="2:28" ht="17.100000000000001" customHeight="1">
      <c r="C40"/>
      <c r="D40"/>
      <c r="E40"/>
      <c r="F40"/>
      <c r="G40"/>
      <c r="H40"/>
      <c r="I40"/>
      <c r="J40"/>
      <c r="K40" s="534"/>
      <c r="L40" s="538"/>
      <c r="M40" s="538"/>
      <c r="N40" s="538"/>
      <c r="O40" s="538"/>
      <c r="P40" s="538"/>
      <c r="Q40" s="538"/>
      <c r="R40" s="538"/>
      <c r="W40" s="534"/>
      <c r="X40" s="536"/>
      <c r="Y40" s="536"/>
      <c r="Z40" s="536"/>
      <c r="AA40" s="536"/>
      <c r="AB40" s="536"/>
    </row>
    <row r="41" spans="2:28" ht="17.100000000000001" customHeight="1">
      <c r="C41"/>
      <c r="D41"/>
      <c r="E41"/>
      <c r="F41"/>
      <c r="G41"/>
      <c r="H41"/>
      <c r="I41"/>
      <c r="J41"/>
    </row>
    <row r="42" spans="2:28" s="463" customFormat="1" ht="17.100000000000001" customHeight="1">
      <c r="B42" s="513"/>
      <c r="C42" s="462"/>
      <c r="G42" s="462"/>
      <c r="H42" s="462"/>
      <c r="S42" s="556"/>
      <c r="T42" s="556"/>
      <c r="U42" s="556"/>
      <c r="V42" s="514"/>
    </row>
    <row r="45" spans="2:28" ht="17.100000000000001" customHeight="1">
      <c r="C45" s="481" t="s">
        <v>668</v>
      </c>
      <c r="D45" s="481"/>
      <c r="E45" s="145"/>
      <c r="K45"/>
    </row>
    <row r="46" spans="2:28" ht="16.5" customHeight="1">
      <c r="X46" s="2"/>
      <c r="Y46" s="2"/>
      <c r="Z46" s="2"/>
      <c r="AA46" s="2"/>
      <c r="AB46" s="2"/>
    </row>
    <row r="47" spans="2:28" s="349" customFormat="1" ht="17.100000000000001" customHeight="1">
      <c r="B47" s="123"/>
      <c r="C47" s="70" t="s">
        <v>156</v>
      </c>
      <c r="D47" s="410" t="s">
        <v>136</v>
      </c>
      <c r="E47" s="410" t="s">
        <v>134</v>
      </c>
      <c r="F47" s="410" t="s">
        <v>109</v>
      </c>
      <c r="G47" s="410" t="s">
        <v>131</v>
      </c>
      <c r="H47" s="451" t="s">
        <v>75</v>
      </c>
      <c r="I47" s="452" t="s">
        <v>92</v>
      </c>
      <c r="K47" s="75" t="s">
        <v>83</v>
      </c>
      <c r="L47" s="146" t="s">
        <v>96</v>
      </c>
      <c r="M47" s="146" t="s">
        <v>104</v>
      </c>
      <c r="N47" s="146" t="s">
        <v>82</v>
      </c>
      <c r="O47" s="146" t="s">
        <v>112</v>
      </c>
      <c r="P47" s="146" t="s">
        <v>97</v>
      </c>
      <c r="Q47" s="146" t="s">
        <v>117</v>
      </c>
      <c r="R47" s="147" t="s">
        <v>132</v>
      </c>
      <c r="S47" s="667" t="s">
        <v>515</v>
      </c>
      <c r="T47" s="669" t="s">
        <v>486</v>
      </c>
      <c r="U47" s="670" t="s">
        <v>487</v>
      </c>
      <c r="V47" s="537"/>
      <c r="W47" s="194" t="s">
        <v>252</v>
      </c>
      <c r="X47" s="2"/>
      <c r="Y47" s="2"/>
      <c r="Z47" s="2"/>
      <c r="AA47" s="2"/>
      <c r="AB47" s="2"/>
    </row>
    <row r="48" spans="2:28" ht="17.100000000000001" customHeight="1">
      <c r="C48" s="647" t="s">
        <v>138</v>
      </c>
      <c r="D48" s="411" t="s">
        <v>93</v>
      </c>
      <c r="E48" s="412">
        <v>0.375</v>
      </c>
      <c r="F48" s="412">
        <v>0.75</v>
      </c>
      <c r="G48" s="309">
        <v>1</v>
      </c>
      <c r="H48" s="309">
        <v>8</v>
      </c>
      <c r="I48" s="413"/>
      <c r="K48" s="454" t="s">
        <v>164</v>
      </c>
      <c r="L48" s="455" t="s">
        <v>640</v>
      </c>
      <c r="M48" s="455" t="s">
        <v>640</v>
      </c>
      <c r="N48" s="455" t="s">
        <v>640</v>
      </c>
      <c r="O48" s="455" t="s">
        <v>640</v>
      </c>
      <c r="P48" s="455" t="s">
        <v>640</v>
      </c>
      <c r="Q48" s="455" t="s">
        <v>640</v>
      </c>
      <c r="R48" s="456" t="s">
        <v>640</v>
      </c>
      <c r="S48" s="668"/>
      <c r="T48" s="669"/>
      <c r="U48" s="671"/>
      <c r="W48" s="153" t="s">
        <v>83</v>
      </c>
      <c r="X48" s="154" t="s">
        <v>88</v>
      </c>
      <c r="Y48" s="154" t="s">
        <v>92</v>
      </c>
      <c r="Z48" s="154" t="s">
        <v>155</v>
      </c>
      <c r="AA48" s="154" t="s">
        <v>103</v>
      </c>
      <c r="AB48" s="155" t="s">
        <v>120</v>
      </c>
    </row>
    <row r="49" spans="2:30" ht="17.100000000000001" customHeight="1">
      <c r="C49" s="648"/>
      <c r="D49" s="411"/>
      <c r="E49" s="412"/>
      <c r="F49" s="412"/>
      <c r="G49" s="309">
        <v>0</v>
      </c>
      <c r="H49" s="309" t="s">
        <v>105</v>
      </c>
      <c r="I49" s="413"/>
      <c r="K49" s="257" t="s">
        <v>79</v>
      </c>
      <c r="L49" s="35" t="s">
        <v>73</v>
      </c>
      <c r="M49" s="35"/>
      <c r="N49" s="35"/>
      <c r="O49" s="35" t="s">
        <v>93</v>
      </c>
      <c r="P49" s="35" t="s">
        <v>93</v>
      </c>
      <c r="Q49" s="35" t="s">
        <v>93</v>
      </c>
      <c r="R49" s="47" t="s">
        <v>93</v>
      </c>
      <c r="S49" s="537">
        <v>5</v>
      </c>
      <c r="T49" s="537">
        <v>42</v>
      </c>
      <c r="U49" s="537">
        <v>2</v>
      </c>
      <c r="W49" s="257" t="s">
        <v>79</v>
      </c>
      <c r="X49" s="434">
        <v>6</v>
      </c>
      <c r="Y49" s="434">
        <v>12</v>
      </c>
      <c r="Z49" s="434">
        <v>0</v>
      </c>
      <c r="AA49" s="434">
        <v>0</v>
      </c>
      <c r="AB49" s="260">
        <v>10</v>
      </c>
    </row>
    <row r="50" spans="2:30" ht="17.100000000000001" customHeight="1">
      <c r="C50" s="648"/>
      <c r="D50" s="411"/>
      <c r="E50" s="412"/>
      <c r="F50" s="412"/>
      <c r="G50" s="309">
        <v>0</v>
      </c>
      <c r="H50" s="309" t="s">
        <v>105</v>
      </c>
      <c r="I50" s="413"/>
      <c r="K50" s="257" t="s">
        <v>180</v>
      </c>
      <c r="L50" s="35"/>
      <c r="M50" s="35" t="s">
        <v>93</v>
      </c>
      <c r="N50" s="35" t="s">
        <v>93</v>
      </c>
      <c r="O50" s="35" t="s">
        <v>73</v>
      </c>
      <c r="P50" s="35"/>
      <c r="Q50" s="35"/>
      <c r="R50" s="47" t="s">
        <v>93</v>
      </c>
      <c r="S50" s="537">
        <v>4</v>
      </c>
      <c r="T50" s="537">
        <v>34</v>
      </c>
      <c r="U50" s="537">
        <v>2</v>
      </c>
      <c r="W50" s="257" t="s">
        <v>180</v>
      </c>
      <c r="X50" s="434">
        <v>14</v>
      </c>
      <c r="Y50" s="434">
        <v>12</v>
      </c>
      <c r="Z50" s="434">
        <v>0</v>
      </c>
      <c r="AA50" s="434">
        <v>0</v>
      </c>
      <c r="AB50" s="260">
        <v>18</v>
      </c>
    </row>
    <row r="51" spans="2:30" ht="17.100000000000001" customHeight="1">
      <c r="C51" s="648"/>
      <c r="D51" s="411"/>
      <c r="E51" s="412"/>
      <c r="F51" s="412"/>
      <c r="G51" s="309">
        <v>0</v>
      </c>
      <c r="H51" s="309" t="s">
        <v>105</v>
      </c>
      <c r="I51" s="413"/>
      <c r="K51" s="257" t="s">
        <v>110</v>
      </c>
      <c r="L51" s="35" t="s">
        <v>93</v>
      </c>
      <c r="M51" s="35" t="s">
        <v>93</v>
      </c>
      <c r="N51" s="35" t="s">
        <v>93</v>
      </c>
      <c r="O51" s="35"/>
      <c r="P51" s="35" t="s">
        <v>93</v>
      </c>
      <c r="Q51" s="35" t="s">
        <v>93</v>
      </c>
      <c r="R51" s="47" t="s">
        <v>73</v>
      </c>
      <c r="S51" s="537">
        <v>6</v>
      </c>
      <c r="T51" s="537">
        <v>50</v>
      </c>
      <c r="U51" s="537">
        <v>2</v>
      </c>
      <c r="W51" s="257" t="s">
        <v>110</v>
      </c>
      <c r="X51" s="434">
        <v>14</v>
      </c>
      <c r="Y51" s="434">
        <v>12</v>
      </c>
      <c r="Z51" s="434">
        <v>0</v>
      </c>
      <c r="AA51" s="434">
        <v>0</v>
      </c>
      <c r="AB51" s="260">
        <v>18</v>
      </c>
    </row>
    <row r="52" spans="2:30" ht="17.100000000000001" customHeight="1">
      <c r="C52" s="648"/>
      <c r="D52" s="411"/>
      <c r="E52" s="412"/>
      <c r="F52" s="412"/>
      <c r="G52" s="309">
        <v>0</v>
      </c>
      <c r="H52" s="309" t="s">
        <v>105</v>
      </c>
      <c r="I52" s="413"/>
      <c r="K52" s="257" t="s">
        <v>114</v>
      </c>
      <c r="L52" s="35"/>
      <c r="M52" s="35"/>
      <c r="N52" s="35" t="s">
        <v>93</v>
      </c>
      <c r="O52" s="35" t="s">
        <v>93</v>
      </c>
      <c r="P52" s="35" t="s">
        <v>93</v>
      </c>
      <c r="Q52" s="35" t="s">
        <v>93</v>
      </c>
      <c r="R52" s="47"/>
      <c r="S52" s="537">
        <v>4</v>
      </c>
      <c r="T52" s="537">
        <v>32</v>
      </c>
      <c r="U52" s="537">
        <v>0</v>
      </c>
      <c r="W52" s="257" t="s">
        <v>114</v>
      </c>
      <c r="X52" s="434">
        <v>14</v>
      </c>
      <c r="Y52" s="434">
        <v>12</v>
      </c>
      <c r="Z52" s="434">
        <v>0</v>
      </c>
      <c r="AA52" s="434">
        <v>0</v>
      </c>
      <c r="AB52" s="260">
        <v>18</v>
      </c>
    </row>
    <row r="53" spans="2:30" ht="17.100000000000001" customHeight="1">
      <c r="C53" s="648"/>
      <c r="D53" s="411"/>
      <c r="E53" s="412"/>
      <c r="F53" s="412"/>
      <c r="G53" s="309">
        <v>0</v>
      </c>
      <c r="H53" s="309" t="s">
        <v>105</v>
      </c>
      <c r="I53" s="413"/>
      <c r="K53" s="257" t="s">
        <v>127</v>
      </c>
      <c r="L53" s="35" t="s">
        <v>93</v>
      </c>
      <c r="M53" s="35" t="s">
        <v>93</v>
      </c>
      <c r="N53" s="35" t="s">
        <v>73</v>
      </c>
      <c r="O53" s="35"/>
      <c r="P53" s="35"/>
      <c r="Q53" s="35" t="s">
        <v>93</v>
      </c>
      <c r="R53" s="47" t="s">
        <v>93</v>
      </c>
      <c r="S53" s="537">
        <v>5</v>
      </c>
      <c r="T53" s="537">
        <v>42</v>
      </c>
      <c r="U53" s="537">
        <v>2</v>
      </c>
      <c r="W53" s="257" t="s">
        <v>127</v>
      </c>
      <c r="X53" s="434">
        <v>24</v>
      </c>
      <c r="Y53" s="434">
        <v>16</v>
      </c>
      <c r="Z53" s="434">
        <v>0</v>
      </c>
      <c r="AA53" s="434">
        <v>0</v>
      </c>
      <c r="AB53" s="260">
        <v>29.333333333333332</v>
      </c>
    </row>
    <row r="54" spans="2:30" ht="17.100000000000001" customHeight="1">
      <c r="C54" s="649"/>
      <c r="D54" s="411"/>
      <c r="E54" s="412"/>
      <c r="F54" s="412"/>
      <c r="G54" s="309">
        <v>0</v>
      </c>
      <c r="H54" s="309" t="s">
        <v>105</v>
      </c>
      <c r="I54" s="413"/>
      <c r="K54" s="257" t="s">
        <v>94</v>
      </c>
      <c r="L54" s="35" t="s">
        <v>93</v>
      </c>
      <c r="M54" s="35" t="s">
        <v>93</v>
      </c>
      <c r="N54" s="35"/>
      <c r="O54" s="35" t="s">
        <v>93</v>
      </c>
      <c r="P54" s="35" t="s">
        <v>93</v>
      </c>
      <c r="Q54" s="35" t="s">
        <v>73</v>
      </c>
      <c r="R54" s="492"/>
      <c r="S54" s="555">
        <v>5</v>
      </c>
      <c r="T54" s="537">
        <v>42</v>
      </c>
      <c r="U54" s="537">
        <v>2</v>
      </c>
      <c r="V54" s="502"/>
      <c r="W54" s="257" t="s">
        <v>94</v>
      </c>
      <c r="X54" s="434">
        <v>14</v>
      </c>
      <c r="Y54" s="434">
        <v>12</v>
      </c>
      <c r="Z54" s="434">
        <v>0</v>
      </c>
      <c r="AA54" s="434">
        <v>0</v>
      </c>
      <c r="AB54" s="260">
        <v>18</v>
      </c>
    </row>
    <row r="55" spans="2:30" ht="17.100000000000001" customHeight="1">
      <c r="C55" s="650" t="s">
        <v>92</v>
      </c>
      <c r="D55" s="411" t="s">
        <v>73</v>
      </c>
      <c r="E55" s="412">
        <v>0.75</v>
      </c>
      <c r="F55" s="412">
        <v>0.375</v>
      </c>
      <c r="G55" s="453">
        <v>5</v>
      </c>
      <c r="H55" s="107">
        <v>10</v>
      </c>
      <c r="I55" s="414">
        <v>4</v>
      </c>
      <c r="K55" s="257" t="s">
        <v>111</v>
      </c>
      <c r="L55" s="493"/>
      <c r="M55" s="35" t="s">
        <v>93</v>
      </c>
      <c r="N55" s="35" t="s">
        <v>93</v>
      </c>
      <c r="O55" s="35" t="s">
        <v>93</v>
      </c>
      <c r="P55" s="35" t="s">
        <v>93</v>
      </c>
      <c r="Q55" s="35"/>
      <c r="R55" s="47" t="s">
        <v>93</v>
      </c>
      <c r="S55" s="537">
        <v>5</v>
      </c>
      <c r="T55" s="537">
        <v>40</v>
      </c>
      <c r="U55" s="537">
        <v>0</v>
      </c>
      <c r="W55" s="257" t="s">
        <v>111</v>
      </c>
      <c r="X55" s="434">
        <v>14</v>
      </c>
      <c r="Y55" s="434">
        <v>12</v>
      </c>
      <c r="Z55" s="434">
        <v>0</v>
      </c>
      <c r="AA55" s="434">
        <v>0</v>
      </c>
      <c r="AB55" s="260">
        <v>18</v>
      </c>
    </row>
    <row r="56" spans="2:30" ht="17.100000000000001" customHeight="1">
      <c r="C56" s="650"/>
      <c r="D56" s="415"/>
      <c r="E56" s="415"/>
      <c r="F56" s="415"/>
      <c r="G56" s="309"/>
      <c r="H56" s="309"/>
      <c r="I56" s="413"/>
      <c r="K56" s="257" t="s">
        <v>80</v>
      </c>
      <c r="L56" s="35" t="s">
        <v>93</v>
      </c>
      <c r="M56" s="35" t="s">
        <v>73</v>
      </c>
      <c r="N56" s="35"/>
      <c r="O56" s="35"/>
      <c r="P56" s="35" t="s">
        <v>93</v>
      </c>
      <c r="Q56" s="35" t="s">
        <v>93</v>
      </c>
      <c r="R56" s="47" t="s">
        <v>93</v>
      </c>
      <c r="S56" s="537">
        <v>5</v>
      </c>
      <c r="T56" s="537">
        <v>42</v>
      </c>
      <c r="U56" s="537">
        <v>2</v>
      </c>
      <c r="W56" s="257" t="s">
        <v>80</v>
      </c>
      <c r="X56" s="434">
        <v>14</v>
      </c>
      <c r="Y56" s="434">
        <v>12</v>
      </c>
      <c r="Z56" s="434">
        <v>0</v>
      </c>
      <c r="AA56" s="434">
        <v>0</v>
      </c>
      <c r="AB56" s="260">
        <v>18</v>
      </c>
    </row>
    <row r="57" spans="2:30" ht="17.100000000000001" customHeight="1">
      <c r="C57" s="651"/>
      <c r="D57" s="416"/>
      <c r="E57" s="416"/>
      <c r="F57" s="416"/>
      <c r="G57" s="312"/>
      <c r="H57" s="312"/>
      <c r="I57" s="417"/>
      <c r="K57" s="257" t="s">
        <v>121</v>
      </c>
      <c r="L57" s="35" t="s">
        <v>93</v>
      </c>
      <c r="M57" s="35"/>
      <c r="N57" s="35" t="s">
        <v>93</v>
      </c>
      <c r="O57" s="35" t="s">
        <v>93</v>
      </c>
      <c r="P57" s="35" t="s">
        <v>73</v>
      </c>
      <c r="Q57" s="35"/>
      <c r="R57" s="47"/>
      <c r="S57" s="537">
        <v>4</v>
      </c>
      <c r="T57" s="537">
        <v>34</v>
      </c>
      <c r="U57" s="537">
        <v>2</v>
      </c>
      <c r="W57" s="257" t="s">
        <v>121</v>
      </c>
      <c r="X57" s="434">
        <v>6</v>
      </c>
      <c r="Y57" s="434">
        <v>12</v>
      </c>
      <c r="Z57" s="434">
        <v>0</v>
      </c>
      <c r="AA57" s="434">
        <v>0</v>
      </c>
      <c r="AB57" s="260">
        <v>10</v>
      </c>
    </row>
    <row r="58" spans="2:30" ht="17.100000000000001" customHeight="1">
      <c r="C58" s="549" t="s">
        <v>649</v>
      </c>
      <c r="K58" s="539" t="s">
        <v>651</v>
      </c>
      <c r="L58" s="540" t="s">
        <v>93</v>
      </c>
      <c r="M58" s="540" t="s">
        <v>93</v>
      </c>
      <c r="N58" s="540" t="s">
        <v>93</v>
      </c>
      <c r="O58" s="540" t="s">
        <v>93</v>
      </c>
      <c r="P58" s="540"/>
      <c r="Q58" s="540" t="s">
        <v>93</v>
      </c>
      <c r="R58" s="541" t="s">
        <v>93</v>
      </c>
      <c r="S58" s="537">
        <v>6</v>
      </c>
      <c r="T58" s="537">
        <v>48</v>
      </c>
      <c r="U58" s="537">
        <v>0</v>
      </c>
      <c r="W58" s="539" t="s">
        <v>401</v>
      </c>
      <c r="X58" s="542">
        <v>6</v>
      </c>
      <c r="Y58" s="542">
        <v>12</v>
      </c>
      <c r="Z58" s="542">
        <v>0</v>
      </c>
      <c r="AA58" s="542">
        <v>0</v>
      </c>
      <c r="AB58" s="543">
        <v>10</v>
      </c>
    </row>
    <row r="59" spans="2:30" ht="17.100000000000001" customHeight="1">
      <c r="C59" s="113"/>
      <c r="K59"/>
      <c r="L59"/>
      <c r="M59"/>
      <c r="N59"/>
      <c r="O59"/>
      <c r="P59"/>
      <c r="Q59"/>
      <c r="R59"/>
      <c r="W59"/>
      <c r="X59"/>
      <c r="Y59"/>
      <c r="Z59"/>
      <c r="AA59"/>
      <c r="AB59"/>
    </row>
    <row r="60" spans="2:30" ht="17.100000000000001" customHeight="1">
      <c r="C60" s="494"/>
      <c r="K60" s="145" t="s">
        <v>671</v>
      </c>
    </row>
    <row r="61" spans="2:30" ht="17.100000000000001" customHeight="1">
      <c r="C61" s="433"/>
    </row>
    <row r="62" spans="2:30" ht="17.100000000000001" customHeight="1">
      <c r="C62" s="123" t="s">
        <v>670</v>
      </c>
      <c r="D62" s="481"/>
      <c r="E62" s="145"/>
      <c r="K62"/>
    </row>
    <row r="63" spans="2:30" ht="16.5" customHeight="1">
      <c r="X63" s="2"/>
      <c r="Y63" s="2"/>
      <c r="Z63" s="2"/>
      <c r="AA63" s="2"/>
      <c r="AB63" s="2"/>
    </row>
    <row r="64" spans="2:30" s="349" customFormat="1" ht="17.100000000000001" customHeight="1">
      <c r="B64" s="123"/>
      <c r="C64" s="70" t="s">
        <v>156</v>
      </c>
      <c r="D64" s="410" t="s">
        <v>136</v>
      </c>
      <c r="E64" s="410" t="s">
        <v>134</v>
      </c>
      <c r="F64" s="410" t="s">
        <v>109</v>
      </c>
      <c r="G64" s="410" t="s">
        <v>131</v>
      </c>
      <c r="H64" s="451" t="s">
        <v>75</v>
      </c>
      <c r="I64" s="452" t="s">
        <v>92</v>
      </c>
      <c r="K64" s="75" t="s">
        <v>83</v>
      </c>
      <c r="L64" s="146" t="s">
        <v>96</v>
      </c>
      <c r="M64" s="146" t="s">
        <v>104</v>
      </c>
      <c r="N64" s="146" t="s">
        <v>82</v>
      </c>
      <c r="O64" s="146" t="s">
        <v>112</v>
      </c>
      <c r="P64" s="146" t="s">
        <v>97</v>
      </c>
      <c r="Q64" s="146" t="s">
        <v>117</v>
      </c>
      <c r="R64" s="147" t="s">
        <v>132</v>
      </c>
      <c r="S64" s="667" t="s">
        <v>515</v>
      </c>
      <c r="T64" s="669" t="s">
        <v>486</v>
      </c>
      <c r="U64" s="670" t="s">
        <v>487</v>
      </c>
      <c r="V64" s="537"/>
      <c r="W64" s="194" t="s">
        <v>252</v>
      </c>
      <c r="X64" s="2"/>
      <c r="Y64" s="2"/>
      <c r="Z64" s="2"/>
      <c r="AA64" s="2"/>
      <c r="AB64" s="2"/>
      <c r="AD64" s="316" t="s">
        <v>667</v>
      </c>
    </row>
    <row r="65" spans="2:35" ht="17.100000000000001" customHeight="1">
      <c r="C65" s="647" t="s">
        <v>138</v>
      </c>
      <c r="D65" s="411" t="s">
        <v>93</v>
      </c>
      <c r="E65" s="412">
        <v>0.375</v>
      </c>
      <c r="F65" s="412">
        <v>0.75</v>
      </c>
      <c r="G65" s="309">
        <v>1</v>
      </c>
      <c r="H65" s="309">
        <v>8</v>
      </c>
      <c r="I65" s="413"/>
      <c r="K65" s="454" t="s">
        <v>164</v>
      </c>
      <c r="L65" s="455" t="s">
        <v>587</v>
      </c>
      <c r="M65" s="455" t="s">
        <v>669</v>
      </c>
      <c r="N65" s="455" t="s">
        <v>669</v>
      </c>
      <c r="O65" s="455" t="s">
        <v>669</v>
      </c>
      <c r="P65" s="455" t="s">
        <v>669</v>
      </c>
      <c r="Q65" s="455" t="s">
        <v>669</v>
      </c>
      <c r="R65" s="456" t="s">
        <v>587</v>
      </c>
      <c r="S65" s="668"/>
      <c r="T65" s="669"/>
      <c r="U65" s="671"/>
      <c r="W65" s="153" t="s">
        <v>83</v>
      </c>
      <c r="X65" s="154" t="s">
        <v>88</v>
      </c>
      <c r="Y65" s="154" t="s">
        <v>92</v>
      </c>
      <c r="Z65" s="154" t="s">
        <v>155</v>
      </c>
      <c r="AA65" s="154" t="s">
        <v>103</v>
      </c>
      <c r="AB65" s="155" t="s">
        <v>120</v>
      </c>
      <c r="AD65" s="153" t="s">
        <v>83</v>
      </c>
      <c r="AE65" s="154" t="s">
        <v>88</v>
      </c>
      <c r="AF65" s="154" t="s">
        <v>92</v>
      </c>
      <c r="AG65" s="154" t="s">
        <v>155</v>
      </c>
      <c r="AH65" s="154" t="s">
        <v>103</v>
      </c>
      <c r="AI65" s="155" t="s">
        <v>120</v>
      </c>
    </row>
    <row r="66" spans="2:35" ht="17.100000000000001" customHeight="1">
      <c r="C66" s="648"/>
      <c r="D66" s="411"/>
      <c r="E66" s="412"/>
      <c r="F66" s="412"/>
      <c r="G66" s="309">
        <v>0</v>
      </c>
      <c r="H66" s="309" t="s">
        <v>105</v>
      </c>
      <c r="I66" s="413"/>
      <c r="K66" s="257" t="s">
        <v>79</v>
      </c>
      <c r="L66" s="35" t="s">
        <v>93</v>
      </c>
      <c r="M66" s="35" t="s">
        <v>93</v>
      </c>
      <c r="N66" s="35" t="s">
        <v>73</v>
      </c>
      <c r="O66" s="35" t="s">
        <v>73</v>
      </c>
      <c r="P66" s="35"/>
      <c r="Q66" s="35"/>
      <c r="R66" s="47" t="s">
        <v>93</v>
      </c>
      <c r="S66" s="537">
        <v>5</v>
      </c>
      <c r="T66" s="537">
        <v>42</v>
      </c>
      <c r="U66" s="537">
        <v>2</v>
      </c>
      <c r="W66" s="257" t="s">
        <v>79</v>
      </c>
      <c r="X66" s="434">
        <v>9</v>
      </c>
      <c r="Y66" s="434">
        <v>27</v>
      </c>
      <c r="Z66" s="434">
        <v>0</v>
      </c>
      <c r="AA66" s="434">
        <v>0</v>
      </c>
      <c r="AB66" s="260">
        <v>18</v>
      </c>
      <c r="AD66" s="257" t="s">
        <v>79</v>
      </c>
      <c r="AE66" s="434">
        <v>18</v>
      </c>
      <c r="AF66" s="434">
        <v>27</v>
      </c>
      <c r="AG66" s="434">
        <v>0</v>
      </c>
      <c r="AH66" s="434">
        <v>0</v>
      </c>
      <c r="AI66" s="260">
        <v>27</v>
      </c>
    </row>
    <row r="67" spans="2:35" ht="17.100000000000001" customHeight="1">
      <c r="C67" s="648"/>
      <c r="D67" s="411"/>
      <c r="E67" s="412"/>
      <c r="F67" s="412"/>
      <c r="G67" s="309">
        <v>0</v>
      </c>
      <c r="H67" s="309" t="s">
        <v>105</v>
      </c>
      <c r="I67" s="413"/>
      <c r="K67" s="257" t="s">
        <v>180</v>
      </c>
      <c r="L67" s="35" t="s">
        <v>93</v>
      </c>
      <c r="M67" s="35" t="s">
        <v>73</v>
      </c>
      <c r="N67" s="35" t="s">
        <v>73</v>
      </c>
      <c r="O67" s="35"/>
      <c r="P67" s="35"/>
      <c r="Q67" s="35" t="s">
        <v>93</v>
      </c>
      <c r="R67" s="47" t="s">
        <v>93</v>
      </c>
      <c r="S67" s="537">
        <v>5</v>
      </c>
      <c r="T67" s="537">
        <v>42</v>
      </c>
      <c r="U67" s="537">
        <v>2</v>
      </c>
      <c r="W67" s="257" t="s">
        <v>180</v>
      </c>
      <c r="X67" s="434">
        <v>11</v>
      </c>
      <c r="Y67" s="434">
        <v>33</v>
      </c>
      <c r="Z67" s="434">
        <v>0</v>
      </c>
      <c r="AA67" s="434">
        <v>0</v>
      </c>
      <c r="AB67" s="260">
        <v>22</v>
      </c>
      <c r="AD67" s="257" t="s">
        <v>180</v>
      </c>
      <c r="AE67" s="434">
        <v>22</v>
      </c>
      <c r="AF67" s="434">
        <v>33</v>
      </c>
      <c r="AG67" s="434">
        <v>0</v>
      </c>
      <c r="AH67" s="434">
        <v>0</v>
      </c>
      <c r="AI67" s="260">
        <v>33</v>
      </c>
    </row>
    <row r="68" spans="2:35" ht="17.100000000000001" customHeight="1">
      <c r="C68" s="648"/>
      <c r="D68" s="411"/>
      <c r="E68" s="412"/>
      <c r="F68" s="412"/>
      <c r="G68" s="309">
        <v>0</v>
      </c>
      <c r="H68" s="309" t="s">
        <v>105</v>
      </c>
      <c r="I68" s="413"/>
      <c r="K68" s="257" t="s">
        <v>110</v>
      </c>
      <c r="L68" s="35" t="s">
        <v>73</v>
      </c>
      <c r="M68" s="35" t="s">
        <v>73</v>
      </c>
      <c r="N68" s="35"/>
      <c r="O68" s="35"/>
      <c r="P68" s="35" t="s">
        <v>93</v>
      </c>
      <c r="Q68" s="35" t="s">
        <v>93</v>
      </c>
      <c r="R68" s="47" t="s">
        <v>73</v>
      </c>
      <c r="S68" s="537">
        <v>5</v>
      </c>
      <c r="T68" s="537">
        <v>43</v>
      </c>
      <c r="U68" s="537">
        <v>3</v>
      </c>
      <c r="W68" s="257" t="s">
        <v>110</v>
      </c>
      <c r="X68" s="434">
        <v>12</v>
      </c>
      <c r="Y68" s="434">
        <v>36</v>
      </c>
      <c r="Z68" s="434">
        <v>0</v>
      </c>
      <c r="AA68" s="434">
        <v>0</v>
      </c>
      <c r="AB68" s="260">
        <v>24</v>
      </c>
      <c r="AD68" s="257" t="s">
        <v>110</v>
      </c>
      <c r="AE68" s="434">
        <v>24</v>
      </c>
      <c r="AF68" s="434">
        <v>36</v>
      </c>
      <c r="AG68" s="434">
        <v>0</v>
      </c>
      <c r="AH68" s="434">
        <v>0</v>
      </c>
      <c r="AI68" s="260">
        <v>36</v>
      </c>
    </row>
    <row r="69" spans="2:35" ht="17.100000000000001" customHeight="1">
      <c r="C69" s="648"/>
      <c r="D69" s="411"/>
      <c r="E69" s="412"/>
      <c r="F69" s="412"/>
      <c r="G69" s="309">
        <v>0</v>
      </c>
      <c r="H69" s="309" t="s">
        <v>105</v>
      </c>
      <c r="I69" s="413"/>
      <c r="K69" s="257" t="s">
        <v>114</v>
      </c>
      <c r="L69" s="35" t="s">
        <v>73</v>
      </c>
      <c r="M69" s="35"/>
      <c r="N69" s="35"/>
      <c r="O69" s="35" t="s">
        <v>93</v>
      </c>
      <c r="P69" s="35" t="s">
        <v>93</v>
      </c>
      <c r="Q69" s="35" t="s">
        <v>73</v>
      </c>
      <c r="R69" s="47" t="s">
        <v>73</v>
      </c>
      <c r="S69" s="537">
        <v>5</v>
      </c>
      <c r="T69" s="537">
        <v>43</v>
      </c>
      <c r="U69" s="537">
        <v>3</v>
      </c>
      <c r="W69" s="257" t="s">
        <v>114</v>
      </c>
      <c r="X69" s="434">
        <v>11</v>
      </c>
      <c r="Y69" s="434">
        <v>33</v>
      </c>
      <c r="Z69" s="434">
        <v>0</v>
      </c>
      <c r="AA69" s="434">
        <v>0</v>
      </c>
      <c r="AB69" s="260">
        <v>22</v>
      </c>
      <c r="AD69" s="257" t="s">
        <v>114</v>
      </c>
      <c r="AE69" s="434">
        <v>22</v>
      </c>
      <c r="AF69" s="434">
        <v>33</v>
      </c>
      <c r="AG69" s="434">
        <v>0</v>
      </c>
      <c r="AH69" s="434">
        <v>0</v>
      </c>
      <c r="AI69" s="260">
        <v>33</v>
      </c>
    </row>
    <row r="70" spans="2:35" ht="17.100000000000001" customHeight="1">
      <c r="C70" s="648"/>
      <c r="D70" s="411"/>
      <c r="E70" s="412"/>
      <c r="F70" s="412"/>
      <c r="G70" s="309">
        <v>0</v>
      </c>
      <c r="H70" s="309" t="s">
        <v>105</v>
      </c>
      <c r="I70" s="413"/>
      <c r="K70" s="257" t="s">
        <v>127</v>
      </c>
      <c r="L70" s="35"/>
      <c r="M70" s="35"/>
      <c r="N70" s="35" t="s">
        <v>93</v>
      </c>
      <c r="O70" s="35" t="s">
        <v>93</v>
      </c>
      <c r="P70" s="35" t="s">
        <v>73</v>
      </c>
      <c r="Q70" s="35" t="s">
        <v>73</v>
      </c>
      <c r="R70" s="47"/>
      <c r="S70" s="537">
        <v>4</v>
      </c>
      <c r="T70" s="537">
        <v>34</v>
      </c>
      <c r="U70" s="537">
        <v>2</v>
      </c>
      <c r="W70" s="257" t="s">
        <v>127</v>
      </c>
      <c r="X70" s="434">
        <v>12</v>
      </c>
      <c r="Y70" s="434">
        <v>36</v>
      </c>
      <c r="Z70" s="434">
        <v>0</v>
      </c>
      <c r="AA70" s="434">
        <v>0</v>
      </c>
      <c r="AB70" s="260">
        <v>24</v>
      </c>
      <c r="AD70" s="257" t="s">
        <v>127</v>
      </c>
      <c r="AE70" s="434">
        <v>24</v>
      </c>
      <c r="AF70" s="434">
        <v>36</v>
      </c>
      <c r="AG70" s="434">
        <v>0</v>
      </c>
      <c r="AH70" s="434">
        <v>0</v>
      </c>
      <c r="AI70" s="260">
        <v>36</v>
      </c>
    </row>
    <row r="71" spans="2:35" ht="17.100000000000001" customHeight="1">
      <c r="C71" s="649"/>
      <c r="D71" s="411"/>
      <c r="E71" s="412"/>
      <c r="F71" s="412"/>
      <c r="G71" s="309">
        <v>0</v>
      </c>
      <c r="H71" s="309" t="s">
        <v>105</v>
      </c>
      <c r="I71" s="413"/>
      <c r="K71" s="257" t="s">
        <v>94</v>
      </c>
      <c r="L71" s="35"/>
      <c r="M71" s="35" t="s">
        <v>93</v>
      </c>
      <c r="N71" s="35" t="s">
        <v>93</v>
      </c>
      <c r="O71" s="35" t="s">
        <v>73</v>
      </c>
      <c r="P71" s="35" t="s">
        <v>73</v>
      </c>
      <c r="Q71" s="35"/>
      <c r="R71" s="492"/>
      <c r="S71" s="555">
        <v>4</v>
      </c>
      <c r="T71" s="537">
        <v>34</v>
      </c>
      <c r="U71" s="537">
        <v>2</v>
      </c>
      <c r="V71" s="502"/>
      <c r="W71" s="257" t="s">
        <v>94</v>
      </c>
      <c r="X71" s="434">
        <v>12</v>
      </c>
      <c r="Y71" s="434">
        <v>36</v>
      </c>
      <c r="Z71" s="434">
        <v>0</v>
      </c>
      <c r="AA71" s="434">
        <v>0</v>
      </c>
      <c r="AB71" s="260">
        <v>24</v>
      </c>
      <c r="AD71" s="257" t="s">
        <v>94</v>
      </c>
      <c r="AE71" s="434">
        <v>24</v>
      </c>
      <c r="AF71" s="434">
        <v>36</v>
      </c>
      <c r="AG71" s="434">
        <v>0</v>
      </c>
      <c r="AH71" s="434">
        <v>0</v>
      </c>
      <c r="AI71" s="260">
        <v>36</v>
      </c>
    </row>
    <row r="72" spans="2:35" ht="17.100000000000001" customHeight="1">
      <c r="C72" s="650" t="s">
        <v>92</v>
      </c>
      <c r="D72" s="411" t="s">
        <v>73</v>
      </c>
      <c r="E72" s="412">
        <v>0.75</v>
      </c>
      <c r="F72" s="412">
        <v>0.375</v>
      </c>
      <c r="G72" s="453">
        <v>6</v>
      </c>
      <c r="H72" s="107">
        <v>9</v>
      </c>
      <c r="I72" s="414">
        <v>3</v>
      </c>
      <c r="K72" s="257" t="s">
        <v>111</v>
      </c>
      <c r="L72" s="493"/>
      <c r="M72" s="35" t="s">
        <v>93</v>
      </c>
      <c r="N72" s="35" t="s">
        <v>93</v>
      </c>
      <c r="O72" s="35" t="s">
        <v>93</v>
      </c>
      <c r="P72" s="35" t="s">
        <v>93</v>
      </c>
      <c r="Q72" s="35" t="s">
        <v>93</v>
      </c>
      <c r="R72" s="47"/>
      <c r="S72" s="537">
        <v>5</v>
      </c>
      <c r="T72" s="537">
        <v>40</v>
      </c>
      <c r="U72" s="537">
        <v>0</v>
      </c>
      <c r="W72" s="257" t="s">
        <v>111</v>
      </c>
      <c r="X72" s="434">
        <v>10</v>
      </c>
      <c r="Y72" s="434">
        <v>30</v>
      </c>
      <c r="Z72" s="434">
        <v>0</v>
      </c>
      <c r="AA72" s="434">
        <v>0</v>
      </c>
      <c r="AB72" s="260">
        <v>20</v>
      </c>
      <c r="AD72" s="257" t="s">
        <v>111</v>
      </c>
      <c r="AE72" s="434">
        <v>20</v>
      </c>
      <c r="AF72" s="434">
        <v>30</v>
      </c>
      <c r="AG72" s="434">
        <v>0</v>
      </c>
      <c r="AH72" s="434">
        <v>0</v>
      </c>
      <c r="AI72" s="260">
        <v>30</v>
      </c>
    </row>
    <row r="73" spans="2:35" ht="17.100000000000001" customHeight="1">
      <c r="C73" s="650"/>
      <c r="D73" s="415"/>
      <c r="E73" s="415"/>
      <c r="F73" s="415"/>
      <c r="G73" s="309"/>
      <c r="H73" s="309"/>
      <c r="I73" s="413"/>
      <c r="K73" s="257" t="s">
        <v>80</v>
      </c>
      <c r="L73" s="35"/>
      <c r="M73" s="35" t="s">
        <v>73</v>
      </c>
      <c r="N73" s="35" t="s">
        <v>73</v>
      </c>
      <c r="O73" s="35" t="s">
        <v>73</v>
      </c>
      <c r="P73" s="35" t="s">
        <v>73</v>
      </c>
      <c r="Q73" s="35" t="s">
        <v>73</v>
      </c>
      <c r="R73" s="47"/>
      <c r="S73" s="537">
        <v>5</v>
      </c>
      <c r="T73" s="537">
        <v>45</v>
      </c>
      <c r="U73" s="537">
        <v>5</v>
      </c>
      <c r="W73" s="257" t="s">
        <v>80</v>
      </c>
      <c r="X73" s="434">
        <v>10</v>
      </c>
      <c r="Y73" s="434">
        <v>30</v>
      </c>
      <c r="Z73" s="434">
        <v>0</v>
      </c>
      <c r="AA73" s="434">
        <v>0</v>
      </c>
      <c r="AB73" s="260">
        <v>20</v>
      </c>
      <c r="AD73" s="257" t="s">
        <v>80</v>
      </c>
      <c r="AE73" s="434">
        <v>20</v>
      </c>
      <c r="AF73" s="434">
        <v>30</v>
      </c>
      <c r="AG73" s="434">
        <v>0</v>
      </c>
      <c r="AH73" s="434">
        <v>0</v>
      </c>
      <c r="AI73" s="260">
        <v>30</v>
      </c>
    </row>
    <row r="74" spans="2:35" ht="17.100000000000001" customHeight="1">
      <c r="C74" s="651"/>
      <c r="D74" s="416"/>
      <c r="E74" s="416"/>
      <c r="F74" s="416"/>
      <c r="G74" s="312"/>
      <c r="H74" s="312"/>
      <c r="I74" s="417"/>
      <c r="K74" s="257" t="s">
        <v>121</v>
      </c>
      <c r="L74" s="35"/>
      <c r="M74" s="35" t="s">
        <v>93</v>
      </c>
      <c r="N74" s="35" t="s">
        <v>93</v>
      </c>
      <c r="O74" s="35" t="s">
        <v>93</v>
      </c>
      <c r="P74" s="35" t="s">
        <v>93</v>
      </c>
      <c r="Q74" s="35" t="s">
        <v>93</v>
      </c>
      <c r="R74" s="47"/>
      <c r="S74" s="537">
        <v>5</v>
      </c>
      <c r="T74" s="537">
        <v>40</v>
      </c>
      <c r="U74" s="537">
        <v>0</v>
      </c>
      <c r="W74" s="257" t="s">
        <v>121</v>
      </c>
      <c r="X74" s="434">
        <v>8</v>
      </c>
      <c r="Y74" s="434">
        <v>24</v>
      </c>
      <c r="Z74" s="434">
        <v>0</v>
      </c>
      <c r="AA74" s="434">
        <v>0</v>
      </c>
      <c r="AB74" s="260">
        <v>16</v>
      </c>
      <c r="AD74" s="257" t="s">
        <v>121</v>
      </c>
      <c r="AE74" s="434">
        <v>16</v>
      </c>
      <c r="AF74" s="434">
        <v>24</v>
      </c>
      <c r="AG74" s="434">
        <v>0</v>
      </c>
      <c r="AH74" s="434">
        <v>0</v>
      </c>
      <c r="AI74" s="260">
        <v>24</v>
      </c>
    </row>
    <row r="75" spans="2:35" ht="17.100000000000001" customHeight="1">
      <c r="C75" s="549" t="s">
        <v>656</v>
      </c>
      <c r="K75" s="539" t="s">
        <v>651</v>
      </c>
      <c r="L75" s="540"/>
      <c r="M75" s="540" t="s">
        <v>73</v>
      </c>
      <c r="N75" s="540" t="s">
        <v>73</v>
      </c>
      <c r="O75" s="540" t="s">
        <v>73</v>
      </c>
      <c r="P75" s="540" t="s">
        <v>73</v>
      </c>
      <c r="Q75" s="540" t="s">
        <v>73</v>
      </c>
      <c r="R75" s="541"/>
      <c r="S75" s="537">
        <v>5</v>
      </c>
      <c r="T75" s="537">
        <v>45</v>
      </c>
      <c r="U75" s="537">
        <v>5</v>
      </c>
      <c r="W75" s="539" t="s">
        <v>401</v>
      </c>
      <c r="X75" s="542">
        <v>11</v>
      </c>
      <c r="Y75" s="542">
        <v>33</v>
      </c>
      <c r="Z75" s="542">
        <v>0</v>
      </c>
      <c r="AA75" s="542">
        <v>0</v>
      </c>
      <c r="AB75" s="543">
        <v>22</v>
      </c>
      <c r="AD75" s="539" t="s">
        <v>401</v>
      </c>
      <c r="AE75" s="542">
        <v>22</v>
      </c>
      <c r="AF75" s="542">
        <v>33</v>
      </c>
      <c r="AG75" s="542">
        <v>0</v>
      </c>
      <c r="AH75" s="542">
        <v>0</v>
      </c>
      <c r="AI75" s="543">
        <v>33</v>
      </c>
    </row>
    <row r="76" spans="2:35" ht="17.100000000000001" customHeight="1">
      <c r="C76" s="433"/>
      <c r="K76"/>
      <c r="L76"/>
      <c r="M76"/>
      <c r="N76"/>
      <c r="O76"/>
      <c r="P76"/>
      <c r="Q76"/>
      <c r="R76"/>
      <c r="W76"/>
      <c r="X76"/>
      <c r="Y76"/>
      <c r="Z76"/>
      <c r="AA76"/>
      <c r="AB76"/>
    </row>
    <row r="77" spans="2:35" ht="17.100000000000001" customHeight="1">
      <c r="C77" s="494"/>
      <c r="K77" s="145" t="s">
        <v>655</v>
      </c>
    </row>
    <row r="78" spans="2:35" ht="17.100000000000001" customHeight="1">
      <c r="C78" s="433"/>
    </row>
    <row r="79" spans="2:35" ht="17.100000000000001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554"/>
      <c r="T79" s="554"/>
      <c r="U79" s="554"/>
      <c r="V79"/>
      <c r="W79"/>
      <c r="X79"/>
      <c r="Y79"/>
      <c r="Z79"/>
      <c r="AA79"/>
      <c r="AB79"/>
    </row>
    <row r="80" spans="2:35" s="463" customFormat="1" ht="17.100000000000001" customHeight="1">
      <c r="B80" s="513"/>
      <c r="C80" s="462"/>
      <c r="G80" s="462"/>
      <c r="H80" s="462"/>
      <c r="S80" s="556"/>
      <c r="T80" s="556"/>
      <c r="U80" s="556"/>
      <c r="V80" s="514"/>
    </row>
    <row r="83" spans="2:28" ht="17.100000000000001" customHeight="1">
      <c r="C83" s="481" t="s">
        <v>672</v>
      </c>
      <c r="D83" s="481"/>
      <c r="E83" s="145"/>
      <c r="K83"/>
    </row>
    <row r="84" spans="2:28" ht="17.100000000000001" customHeight="1">
      <c r="X84" s="2"/>
      <c r="Y84" s="2"/>
      <c r="Z84" s="2"/>
      <c r="AA84" s="2"/>
      <c r="AB84" s="2"/>
    </row>
    <row r="85" spans="2:28" ht="17.100000000000001" customHeight="1">
      <c r="C85" s="481" t="s">
        <v>642</v>
      </c>
      <c r="D85" s="481"/>
      <c r="E85" s="145"/>
      <c r="K85"/>
    </row>
    <row r="86" spans="2:28" ht="17.100000000000001" customHeight="1">
      <c r="X86" s="2"/>
      <c r="Y86" s="2"/>
      <c r="Z86" s="2"/>
      <c r="AA86" s="2"/>
      <c r="AB86" s="2"/>
    </row>
    <row r="87" spans="2:28" s="349" customFormat="1" ht="17.100000000000001" customHeight="1">
      <c r="B87" s="123"/>
      <c r="C87" s="70" t="s">
        <v>156</v>
      </c>
      <c r="D87" s="410" t="s">
        <v>136</v>
      </c>
      <c r="E87" s="410" t="s">
        <v>134</v>
      </c>
      <c r="F87" s="410" t="s">
        <v>109</v>
      </c>
      <c r="G87" s="410" t="s">
        <v>131</v>
      </c>
      <c r="H87" s="451" t="s">
        <v>75</v>
      </c>
      <c r="I87" s="452" t="s">
        <v>92</v>
      </c>
      <c r="K87" s="75" t="s">
        <v>83</v>
      </c>
      <c r="L87" s="146" t="s">
        <v>96</v>
      </c>
      <c r="M87" s="146" t="s">
        <v>104</v>
      </c>
      <c r="N87" s="146" t="s">
        <v>82</v>
      </c>
      <c r="O87" s="146" t="s">
        <v>112</v>
      </c>
      <c r="P87" s="146" t="s">
        <v>97</v>
      </c>
      <c r="Q87" s="146" t="s">
        <v>117</v>
      </c>
      <c r="R87" s="147" t="s">
        <v>132</v>
      </c>
      <c r="S87" s="667" t="s">
        <v>515</v>
      </c>
      <c r="T87" s="669" t="s">
        <v>486</v>
      </c>
      <c r="U87" s="670" t="s">
        <v>487</v>
      </c>
      <c r="V87" s="537"/>
      <c r="W87" s="194" t="s">
        <v>252</v>
      </c>
      <c r="X87" s="2"/>
      <c r="Y87" s="2"/>
      <c r="Z87" s="2"/>
      <c r="AA87" s="2"/>
      <c r="AB87" s="2"/>
    </row>
    <row r="88" spans="2:28" ht="17.100000000000001" customHeight="1">
      <c r="C88" s="647" t="s">
        <v>138</v>
      </c>
      <c r="D88" s="411" t="s">
        <v>123</v>
      </c>
      <c r="E88" s="412">
        <v>0.29166666666666669</v>
      </c>
      <c r="F88" s="412">
        <v>0.70833333333333337</v>
      </c>
      <c r="G88" s="309">
        <v>1</v>
      </c>
      <c r="H88" s="309">
        <v>9</v>
      </c>
      <c r="I88" s="413"/>
      <c r="K88" s="454" t="s">
        <v>370</v>
      </c>
      <c r="L88" s="496" t="s">
        <v>492</v>
      </c>
      <c r="M88" s="455" t="s">
        <v>389</v>
      </c>
      <c r="N88" s="455" t="s">
        <v>389</v>
      </c>
      <c r="O88" s="455" t="s">
        <v>389</v>
      </c>
      <c r="P88" s="455" t="s">
        <v>389</v>
      </c>
      <c r="Q88" s="455" t="s">
        <v>389</v>
      </c>
      <c r="R88" s="497" t="s">
        <v>492</v>
      </c>
      <c r="S88" s="668"/>
      <c r="T88" s="669"/>
      <c r="U88" s="671"/>
      <c r="W88" s="153" t="s">
        <v>83</v>
      </c>
      <c r="X88" s="154" t="s">
        <v>88</v>
      </c>
      <c r="Y88" s="154" t="s">
        <v>92</v>
      </c>
      <c r="Z88" s="154" t="s">
        <v>155</v>
      </c>
      <c r="AA88" s="154" t="s">
        <v>103</v>
      </c>
      <c r="AB88" s="155" t="s">
        <v>120</v>
      </c>
    </row>
    <row r="89" spans="2:28" ht="17.100000000000001" customHeight="1">
      <c r="C89" s="648"/>
      <c r="D89" s="411" t="s">
        <v>93</v>
      </c>
      <c r="E89" s="412">
        <v>0.375</v>
      </c>
      <c r="F89" s="412">
        <v>0.75</v>
      </c>
      <c r="G89" s="309">
        <v>1</v>
      </c>
      <c r="H89" s="309">
        <v>8</v>
      </c>
      <c r="I89" s="413"/>
      <c r="K89" s="257" t="s">
        <v>79</v>
      </c>
      <c r="L89" s="35" t="s">
        <v>123</v>
      </c>
      <c r="M89" s="35" t="s">
        <v>93</v>
      </c>
      <c r="N89" s="35" t="s">
        <v>95</v>
      </c>
      <c r="O89" s="35" t="s">
        <v>73</v>
      </c>
      <c r="P89" s="35"/>
      <c r="Q89" s="35"/>
      <c r="R89" s="47" t="s">
        <v>123</v>
      </c>
      <c r="S89" s="537">
        <v>5</v>
      </c>
      <c r="T89" s="537">
        <v>44</v>
      </c>
      <c r="U89" s="537">
        <v>4</v>
      </c>
      <c r="W89" s="257" t="s">
        <v>79</v>
      </c>
      <c r="X89" s="434">
        <v>15</v>
      </c>
      <c r="Y89" s="434">
        <v>6</v>
      </c>
      <c r="Z89" s="434">
        <v>0</v>
      </c>
      <c r="AA89" s="434">
        <v>0</v>
      </c>
      <c r="AB89" s="260">
        <v>17</v>
      </c>
    </row>
    <row r="90" spans="2:28" ht="17.100000000000001" customHeight="1">
      <c r="C90" s="648"/>
      <c r="D90" s="411" t="s">
        <v>95</v>
      </c>
      <c r="E90" s="412">
        <v>0.45833333333333331</v>
      </c>
      <c r="F90" s="412">
        <v>0.875</v>
      </c>
      <c r="G90" s="309">
        <v>1</v>
      </c>
      <c r="H90" s="309">
        <v>9</v>
      </c>
      <c r="I90" s="413"/>
      <c r="K90" s="257" t="s">
        <v>180</v>
      </c>
      <c r="L90" s="35" t="s">
        <v>93</v>
      </c>
      <c r="M90" s="35" t="s">
        <v>95</v>
      </c>
      <c r="N90" s="35" t="s">
        <v>73</v>
      </c>
      <c r="O90" s="35"/>
      <c r="P90" s="35"/>
      <c r="Q90" s="35" t="s">
        <v>123</v>
      </c>
      <c r="R90" s="47" t="s">
        <v>93</v>
      </c>
      <c r="S90" s="537">
        <v>5</v>
      </c>
      <c r="T90" s="537">
        <v>43</v>
      </c>
      <c r="U90" s="537">
        <v>3</v>
      </c>
      <c r="W90" s="257" t="s">
        <v>180</v>
      </c>
      <c r="X90" s="434">
        <v>11</v>
      </c>
      <c r="Y90" s="434">
        <v>3</v>
      </c>
      <c r="Z90" s="434">
        <v>0</v>
      </c>
      <c r="AA90" s="434">
        <v>0</v>
      </c>
      <c r="AB90" s="260">
        <v>12</v>
      </c>
    </row>
    <row r="91" spans="2:28" ht="17.100000000000001" customHeight="1">
      <c r="C91" s="648"/>
      <c r="D91" s="411"/>
      <c r="E91" s="412"/>
      <c r="F91" s="412"/>
      <c r="G91" s="309">
        <v>0</v>
      </c>
      <c r="H91" s="309" t="s">
        <v>105</v>
      </c>
      <c r="I91" s="413"/>
      <c r="K91" s="257" t="s">
        <v>110</v>
      </c>
      <c r="L91" s="35" t="s">
        <v>95</v>
      </c>
      <c r="M91" s="35" t="s">
        <v>73</v>
      </c>
      <c r="N91" s="35"/>
      <c r="O91" s="35"/>
      <c r="P91" s="35" t="s">
        <v>123</v>
      </c>
      <c r="Q91" s="35" t="s">
        <v>93</v>
      </c>
      <c r="R91" s="47" t="s">
        <v>95</v>
      </c>
      <c r="S91" s="537">
        <v>5</v>
      </c>
      <c r="T91" s="537">
        <v>44</v>
      </c>
      <c r="U91" s="537">
        <v>4</v>
      </c>
      <c r="W91" s="257" t="s">
        <v>110</v>
      </c>
      <c r="X91" s="434">
        <v>11</v>
      </c>
      <c r="Y91" s="434">
        <v>3</v>
      </c>
      <c r="Z91" s="434">
        <v>0</v>
      </c>
      <c r="AA91" s="434">
        <v>0</v>
      </c>
      <c r="AB91" s="260">
        <v>12</v>
      </c>
    </row>
    <row r="92" spans="2:28" ht="17.100000000000001" customHeight="1">
      <c r="C92" s="648"/>
      <c r="D92" s="411"/>
      <c r="E92" s="412"/>
      <c r="F92" s="412"/>
      <c r="G92" s="309">
        <v>0</v>
      </c>
      <c r="H92" s="309" t="s">
        <v>105</v>
      </c>
      <c r="I92" s="413"/>
      <c r="K92" s="257" t="s">
        <v>114</v>
      </c>
      <c r="L92" s="35" t="s">
        <v>73</v>
      </c>
      <c r="M92" s="35"/>
      <c r="N92" s="35"/>
      <c r="O92" s="35" t="s">
        <v>123</v>
      </c>
      <c r="P92" s="35" t="s">
        <v>93</v>
      </c>
      <c r="Q92" s="35" t="s">
        <v>95</v>
      </c>
      <c r="R92" s="47" t="s">
        <v>73</v>
      </c>
      <c r="S92" s="537">
        <v>5</v>
      </c>
      <c r="T92" s="537">
        <v>44</v>
      </c>
      <c r="U92" s="537">
        <v>4</v>
      </c>
      <c r="W92" s="257" t="s">
        <v>114</v>
      </c>
      <c r="X92" s="434">
        <v>9</v>
      </c>
      <c r="Y92" s="434">
        <v>6</v>
      </c>
      <c r="Z92" s="434">
        <v>0</v>
      </c>
      <c r="AA92" s="434">
        <v>0</v>
      </c>
      <c r="AB92" s="260">
        <v>11</v>
      </c>
    </row>
    <row r="93" spans="2:28" ht="17.100000000000001" customHeight="1">
      <c r="C93" s="648"/>
      <c r="D93" s="411"/>
      <c r="E93" s="412"/>
      <c r="F93" s="412"/>
      <c r="G93" s="309">
        <v>0</v>
      </c>
      <c r="H93" s="309" t="s">
        <v>105</v>
      </c>
      <c r="I93" s="413"/>
      <c r="K93" s="257" t="s">
        <v>127</v>
      </c>
      <c r="L93" s="35"/>
      <c r="M93" s="35"/>
      <c r="N93" s="35" t="s">
        <v>123</v>
      </c>
      <c r="O93" s="35" t="s">
        <v>93</v>
      </c>
      <c r="P93" s="35" t="s">
        <v>95</v>
      </c>
      <c r="Q93" s="35" t="s">
        <v>73</v>
      </c>
      <c r="R93" s="47"/>
      <c r="S93" s="537">
        <v>4</v>
      </c>
      <c r="T93" s="537">
        <v>35</v>
      </c>
      <c r="U93" s="537">
        <v>3</v>
      </c>
      <c r="W93" s="257" t="s">
        <v>127</v>
      </c>
      <c r="X93" s="434">
        <v>11</v>
      </c>
      <c r="Y93" s="434">
        <v>9</v>
      </c>
      <c r="Z93" s="434">
        <v>0</v>
      </c>
      <c r="AA93" s="434">
        <v>0</v>
      </c>
      <c r="AB93" s="260">
        <v>14</v>
      </c>
    </row>
    <row r="94" spans="2:28" ht="17.100000000000001" customHeight="1">
      <c r="C94" s="649"/>
      <c r="D94" s="411"/>
      <c r="E94" s="412"/>
      <c r="F94" s="412"/>
      <c r="G94" s="309">
        <v>0</v>
      </c>
      <c r="H94" s="309" t="s">
        <v>105</v>
      </c>
      <c r="I94" s="413"/>
      <c r="K94" s="257" t="s">
        <v>94</v>
      </c>
      <c r="L94" s="35"/>
      <c r="M94" s="35" t="s">
        <v>123</v>
      </c>
      <c r="N94" s="35" t="s">
        <v>93</v>
      </c>
      <c r="O94" s="35" t="s">
        <v>95</v>
      </c>
      <c r="P94" s="35" t="s">
        <v>73</v>
      </c>
      <c r="Q94" s="35"/>
      <c r="R94" s="492"/>
      <c r="S94" s="555">
        <v>4</v>
      </c>
      <c r="T94" s="537">
        <v>35</v>
      </c>
      <c r="U94" s="537">
        <v>3</v>
      </c>
      <c r="V94" s="502"/>
      <c r="W94" s="257" t="s">
        <v>94</v>
      </c>
      <c r="X94" s="434">
        <v>15</v>
      </c>
      <c r="Y94" s="434">
        <v>15</v>
      </c>
      <c r="Z94" s="434">
        <v>0</v>
      </c>
      <c r="AA94" s="434">
        <v>0</v>
      </c>
      <c r="AB94" s="260">
        <v>20</v>
      </c>
    </row>
    <row r="95" spans="2:28" ht="17.100000000000001" customHeight="1">
      <c r="C95" s="650" t="s">
        <v>92</v>
      </c>
      <c r="D95" s="411" t="s">
        <v>73</v>
      </c>
      <c r="E95" s="412">
        <v>0.75</v>
      </c>
      <c r="F95" s="412">
        <v>0.375</v>
      </c>
      <c r="G95" s="453">
        <v>6</v>
      </c>
      <c r="H95" s="107">
        <v>9</v>
      </c>
      <c r="I95" s="414">
        <v>3</v>
      </c>
      <c r="K95" s="257" t="s">
        <v>111</v>
      </c>
      <c r="L95" s="493"/>
      <c r="M95" s="35" t="s">
        <v>123</v>
      </c>
      <c r="N95" s="35" t="s">
        <v>123</v>
      </c>
      <c r="O95" s="35" t="s">
        <v>123</v>
      </c>
      <c r="P95" s="35" t="s">
        <v>123</v>
      </c>
      <c r="Q95" s="35" t="s">
        <v>123</v>
      </c>
      <c r="R95" s="47"/>
      <c r="S95" s="537">
        <v>5</v>
      </c>
      <c r="T95" s="537">
        <v>45</v>
      </c>
      <c r="U95" s="537">
        <v>5</v>
      </c>
      <c r="W95" s="257" t="s">
        <v>111</v>
      </c>
      <c r="X95" s="434">
        <v>15</v>
      </c>
      <c r="Y95" s="434">
        <v>15</v>
      </c>
      <c r="Z95" s="434">
        <v>0</v>
      </c>
      <c r="AA95" s="434">
        <v>0</v>
      </c>
      <c r="AB95" s="260">
        <v>20</v>
      </c>
    </row>
    <row r="96" spans="2:28" ht="17.100000000000001" customHeight="1">
      <c r="C96" s="650"/>
      <c r="D96" s="415"/>
      <c r="E96" s="415"/>
      <c r="F96" s="415"/>
      <c r="G96" s="309"/>
      <c r="H96" s="309"/>
      <c r="I96" s="413"/>
      <c r="K96" s="257" t="s">
        <v>80</v>
      </c>
      <c r="L96" s="35"/>
      <c r="M96" s="35" t="s">
        <v>95</v>
      </c>
      <c r="N96" s="35" t="s">
        <v>95</v>
      </c>
      <c r="O96" s="35" t="s">
        <v>95</v>
      </c>
      <c r="P96" s="35" t="s">
        <v>95</v>
      </c>
      <c r="Q96" s="35" t="s">
        <v>95</v>
      </c>
      <c r="R96" s="47"/>
      <c r="S96" s="537">
        <v>5</v>
      </c>
      <c r="T96" s="537">
        <v>45</v>
      </c>
      <c r="U96" s="537">
        <v>5</v>
      </c>
      <c r="W96" s="257" t="s">
        <v>80</v>
      </c>
      <c r="X96" s="434">
        <v>15</v>
      </c>
      <c r="Y96" s="434">
        <v>15</v>
      </c>
      <c r="Z96" s="434">
        <v>0</v>
      </c>
      <c r="AA96" s="434">
        <v>0</v>
      </c>
      <c r="AB96" s="260">
        <v>20</v>
      </c>
    </row>
    <row r="97" spans="3:35" ht="17.100000000000001" customHeight="1">
      <c r="C97" s="651"/>
      <c r="D97" s="416"/>
      <c r="E97" s="416"/>
      <c r="F97" s="416"/>
      <c r="G97" s="312"/>
      <c r="H97" s="312"/>
      <c r="I97" s="417"/>
      <c r="K97" s="257" t="s">
        <v>121</v>
      </c>
      <c r="L97" s="35"/>
      <c r="M97" s="35" t="s">
        <v>93</v>
      </c>
      <c r="N97" s="35" t="s">
        <v>93</v>
      </c>
      <c r="O97" s="35" t="s">
        <v>93</v>
      </c>
      <c r="P97" s="35" t="s">
        <v>93</v>
      </c>
      <c r="Q97" s="35" t="s">
        <v>93</v>
      </c>
      <c r="R97" s="47"/>
      <c r="S97" s="537">
        <v>5</v>
      </c>
      <c r="T97" s="537">
        <v>40</v>
      </c>
      <c r="U97" s="537">
        <v>0</v>
      </c>
      <c r="W97" s="257" t="s">
        <v>121</v>
      </c>
      <c r="X97" s="434">
        <v>17</v>
      </c>
      <c r="Y97" s="434">
        <v>12</v>
      </c>
      <c r="Z97" s="434">
        <v>0</v>
      </c>
      <c r="AA97" s="434">
        <v>0</v>
      </c>
      <c r="AB97" s="260">
        <v>21</v>
      </c>
    </row>
    <row r="98" spans="3:35" ht="17.100000000000001" customHeight="1">
      <c r="C98" s="402" t="s">
        <v>635</v>
      </c>
      <c r="K98" s="539" t="s">
        <v>651</v>
      </c>
      <c r="L98" s="540"/>
      <c r="M98" s="540" t="s">
        <v>93</v>
      </c>
      <c r="N98" s="540" t="s">
        <v>93</v>
      </c>
      <c r="O98" s="540" t="s">
        <v>93</v>
      </c>
      <c r="P98" s="540" t="s">
        <v>93</v>
      </c>
      <c r="Q98" s="540" t="s">
        <v>93</v>
      </c>
      <c r="R98" s="541"/>
      <c r="S98" s="537">
        <v>5</v>
      </c>
      <c r="T98" s="537">
        <v>40</v>
      </c>
      <c r="U98" s="537">
        <v>0</v>
      </c>
      <c r="W98" s="539" t="s">
        <v>401</v>
      </c>
      <c r="X98" s="542">
        <v>18</v>
      </c>
      <c r="Y98" s="542">
        <v>9</v>
      </c>
      <c r="Z98" s="542">
        <v>0</v>
      </c>
      <c r="AA98" s="542">
        <v>0</v>
      </c>
      <c r="AB98" s="543">
        <v>21</v>
      </c>
    </row>
    <row r="99" spans="3:35" ht="17.100000000000001" customHeight="1">
      <c r="C99" s="433" t="s">
        <v>675</v>
      </c>
      <c r="K99"/>
      <c r="L99"/>
      <c r="M99"/>
      <c r="N99"/>
      <c r="O99"/>
      <c r="P99"/>
      <c r="Q99"/>
      <c r="R99"/>
      <c r="W99"/>
      <c r="X99"/>
      <c r="Y99"/>
      <c r="Z99"/>
      <c r="AA99"/>
      <c r="AB99"/>
    </row>
    <row r="100" spans="3:35" ht="17.100000000000001" customHeight="1">
      <c r="C100" s="494"/>
      <c r="K100" s="113" t="s">
        <v>621</v>
      </c>
    </row>
    <row r="101" spans="3:35" ht="17.100000000000001" customHeight="1">
      <c r="K101" s="113" t="s">
        <v>620</v>
      </c>
    </row>
    <row r="102" spans="3:35" ht="17.100000000000001" customHeight="1">
      <c r="K102" s="523" t="s">
        <v>616</v>
      </c>
    </row>
    <row r="103" spans="3:35" ht="17.100000000000001" customHeight="1">
      <c r="K103" s="550" t="s">
        <v>673</v>
      </c>
    </row>
    <row r="104" spans="3:35" ht="17.100000000000001" customHeight="1">
      <c r="K104" s="550"/>
    </row>
    <row r="105" spans="3:35" ht="17.100000000000001" customHeight="1">
      <c r="C105" s="481" t="s">
        <v>677</v>
      </c>
      <c r="D105"/>
      <c r="E105"/>
      <c r="F105"/>
      <c r="G105"/>
      <c r="H105"/>
      <c r="I105"/>
      <c r="J105"/>
      <c r="K105" s="534"/>
      <c r="L105" s="538"/>
      <c r="M105" s="538"/>
      <c r="N105" s="538"/>
      <c r="O105" s="538"/>
      <c r="P105" s="538"/>
      <c r="Q105" s="538"/>
      <c r="R105" s="538"/>
      <c r="W105" s="534"/>
      <c r="X105" s="536"/>
      <c r="Y105" s="536"/>
      <c r="Z105" s="536"/>
      <c r="AA105" s="536"/>
      <c r="AB105" s="536"/>
    </row>
    <row r="106" spans="3:35" ht="17.100000000000001" customHeight="1">
      <c r="C106"/>
      <c r="D106"/>
      <c r="E106"/>
      <c r="F106"/>
      <c r="G106"/>
      <c r="H106"/>
      <c r="I106"/>
      <c r="J106"/>
    </row>
    <row r="107" spans="3:35" ht="17.100000000000001" customHeight="1">
      <c r="C107" s="70" t="s">
        <v>156</v>
      </c>
      <c r="D107" s="410" t="s">
        <v>136</v>
      </c>
      <c r="E107" s="410" t="s">
        <v>134</v>
      </c>
      <c r="F107" s="410" t="s">
        <v>109</v>
      </c>
      <c r="G107" s="410" t="s">
        <v>131</v>
      </c>
      <c r="H107" s="451" t="s">
        <v>75</v>
      </c>
      <c r="I107" s="452" t="s">
        <v>92</v>
      </c>
      <c r="J107" s="349"/>
      <c r="K107" s="75" t="s">
        <v>83</v>
      </c>
      <c r="L107" s="146" t="s">
        <v>96</v>
      </c>
      <c r="M107" s="146" t="s">
        <v>104</v>
      </c>
      <c r="N107" s="146" t="s">
        <v>82</v>
      </c>
      <c r="O107" s="146" t="s">
        <v>112</v>
      </c>
      <c r="P107" s="146" t="s">
        <v>97</v>
      </c>
      <c r="Q107" s="146" t="s">
        <v>117</v>
      </c>
      <c r="R107" s="147" t="s">
        <v>132</v>
      </c>
      <c r="S107" s="667" t="s">
        <v>515</v>
      </c>
      <c r="T107" s="669" t="s">
        <v>486</v>
      </c>
      <c r="U107" s="670" t="s">
        <v>487</v>
      </c>
      <c r="V107" s="537"/>
      <c r="W107" s="194" t="s">
        <v>252</v>
      </c>
      <c r="X107" s="2"/>
      <c r="Y107" s="2"/>
      <c r="Z107" s="2"/>
      <c r="AA107" s="2"/>
      <c r="AB107" s="2"/>
      <c r="AD107" s="145" t="s">
        <v>622</v>
      </c>
      <c r="AE107" s="2"/>
      <c r="AF107" s="2"/>
      <c r="AG107" s="2"/>
      <c r="AH107" s="2"/>
      <c r="AI107" s="2"/>
    </row>
    <row r="108" spans="3:35" ht="17.100000000000001" customHeight="1">
      <c r="C108" s="647" t="s">
        <v>138</v>
      </c>
      <c r="D108" s="411" t="s">
        <v>123</v>
      </c>
      <c r="E108" s="412">
        <v>0.29166666666666669</v>
      </c>
      <c r="F108" s="412">
        <v>0.70833333333333337</v>
      </c>
      <c r="G108" s="309">
        <v>1</v>
      </c>
      <c r="H108" s="309">
        <v>9</v>
      </c>
      <c r="I108" s="413"/>
      <c r="K108" s="454" t="s">
        <v>370</v>
      </c>
      <c r="L108" s="496" t="s">
        <v>492</v>
      </c>
      <c r="M108" s="455" t="s">
        <v>389</v>
      </c>
      <c r="N108" s="455" t="s">
        <v>389</v>
      </c>
      <c r="O108" s="455" t="s">
        <v>389</v>
      </c>
      <c r="P108" s="455" t="s">
        <v>389</v>
      </c>
      <c r="Q108" s="455" t="s">
        <v>389</v>
      </c>
      <c r="R108" s="497" t="s">
        <v>492</v>
      </c>
      <c r="S108" s="668"/>
      <c r="T108" s="669"/>
      <c r="U108" s="671"/>
      <c r="W108" s="153" t="s">
        <v>83</v>
      </c>
      <c r="X108" s="154" t="s">
        <v>88</v>
      </c>
      <c r="Y108" s="154" t="s">
        <v>92</v>
      </c>
      <c r="Z108" s="154" t="s">
        <v>155</v>
      </c>
      <c r="AA108" s="154" t="s">
        <v>103</v>
      </c>
      <c r="AB108" s="155" t="s">
        <v>120</v>
      </c>
      <c r="AD108" s="153" t="s">
        <v>83</v>
      </c>
      <c r="AE108" s="154" t="s">
        <v>88</v>
      </c>
      <c r="AF108" s="154" t="s">
        <v>92</v>
      </c>
      <c r="AG108" s="154" t="s">
        <v>155</v>
      </c>
      <c r="AH108" s="154" t="s">
        <v>103</v>
      </c>
      <c r="AI108" s="155" t="s">
        <v>120</v>
      </c>
    </row>
    <row r="109" spans="3:35" ht="17.100000000000001" customHeight="1">
      <c r="C109" s="648"/>
      <c r="D109" s="411" t="s">
        <v>93</v>
      </c>
      <c r="E109" s="412">
        <v>0.375</v>
      </c>
      <c r="F109" s="412">
        <v>0.75</v>
      </c>
      <c r="G109" s="309">
        <v>1</v>
      </c>
      <c r="H109" s="309">
        <v>8</v>
      </c>
      <c r="I109" s="413"/>
      <c r="K109" s="257" t="s">
        <v>79</v>
      </c>
      <c r="L109" s="35" t="s">
        <v>123</v>
      </c>
      <c r="M109" s="35" t="s">
        <v>93</v>
      </c>
      <c r="N109" s="35" t="s">
        <v>95</v>
      </c>
      <c r="O109" s="35" t="s">
        <v>73</v>
      </c>
      <c r="P109" s="35"/>
      <c r="Q109" s="35"/>
      <c r="R109" s="47" t="s">
        <v>123</v>
      </c>
      <c r="S109" s="537">
        <v>5</v>
      </c>
      <c r="T109" s="537">
        <v>43</v>
      </c>
      <c r="U109" s="537">
        <v>3</v>
      </c>
      <c r="W109" s="257" t="s">
        <v>79</v>
      </c>
      <c r="X109" s="434">
        <v>13</v>
      </c>
      <c r="Y109" s="434">
        <v>12</v>
      </c>
      <c r="Z109" s="434">
        <v>0</v>
      </c>
      <c r="AA109" s="434">
        <v>0</v>
      </c>
      <c r="AB109" s="260">
        <v>17</v>
      </c>
      <c r="AD109" s="257" t="s">
        <v>79</v>
      </c>
      <c r="AE109" s="434">
        <v>14</v>
      </c>
      <c r="AF109" s="434">
        <v>12</v>
      </c>
      <c r="AG109" s="434"/>
      <c r="AH109" s="434"/>
      <c r="AI109" s="260">
        <v>18</v>
      </c>
    </row>
    <row r="110" spans="3:35" ht="17.100000000000001" customHeight="1">
      <c r="C110" s="648"/>
      <c r="D110" s="411" t="s">
        <v>95</v>
      </c>
      <c r="E110" s="412">
        <v>0.45833333333333331</v>
      </c>
      <c r="F110" s="412">
        <v>0.875</v>
      </c>
      <c r="G110" s="309">
        <v>1</v>
      </c>
      <c r="H110" s="309">
        <v>9</v>
      </c>
      <c r="I110" s="413"/>
      <c r="K110" s="257" t="s">
        <v>180</v>
      </c>
      <c r="L110" s="35" t="s">
        <v>93</v>
      </c>
      <c r="M110" s="35" t="s">
        <v>95</v>
      </c>
      <c r="N110" s="35" t="s">
        <v>73</v>
      </c>
      <c r="O110" s="35"/>
      <c r="P110" s="35"/>
      <c r="Q110" s="35" t="s">
        <v>123</v>
      </c>
      <c r="R110" s="47" t="s">
        <v>93</v>
      </c>
      <c r="S110" s="537">
        <v>5</v>
      </c>
      <c r="T110" s="537">
        <v>42</v>
      </c>
      <c r="U110" s="537">
        <v>2</v>
      </c>
      <c r="W110" s="257" t="s">
        <v>180</v>
      </c>
      <c r="X110" s="434">
        <v>10</v>
      </c>
      <c r="Y110" s="434">
        <v>6</v>
      </c>
      <c r="Z110" s="434">
        <v>0</v>
      </c>
      <c r="AA110" s="434">
        <v>0</v>
      </c>
      <c r="AB110" s="260">
        <v>12</v>
      </c>
      <c r="AD110" s="257" t="s">
        <v>180</v>
      </c>
      <c r="AE110" s="434">
        <v>11</v>
      </c>
      <c r="AF110" s="434">
        <v>6</v>
      </c>
      <c r="AG110" s="434"/>
      <c r="AH110" s="434"/>
      <c r="AI110" s="260">
        <v>13</v>
      </c>
    </row>
    <row r="111" spans="3:35" ht="17.100000000000001" customHeight="1">
      <c r="C111" s="648"/>
      <c r="D111" s="411"/>
      <c r="E111" s="412"/>
      <c r="F111" s="412"/>
      <c r="G111" s="309">
        <v>0</v>
      </c>
      <c r="H111" s="309" t="s">
        <v>105</v>
      </c>
      <c r="I111" s="413"/>
      <c r="K111" s="257" t="s">
        <v>110</v>
      </c>
      <c r="L111" s="35" t="s">
        <v>95</v>
      </c>
      <c r="M111" s="35" t="s">
        <v>73</v>
      </c>
      <c r="N111" s="35"/>
      <c r="O111" s="35"/>
      <c r="P111" s="35" t="s">
        <v>123</v>
      </c>
      <c r="Q111" s="35" t="s">
        <v>93</v>
      </c>
      <c r="R111" s="47" t="s">
        <v>95</v>
      </c>
      <c r="S111" s="537">
        <v>5</v>
      </c>
      <c r="T111" s="537">
        <v>43</v>
      </c>
      <c r="U111" s="537">
        <v>3</v>
      </c>
      <c r="W111" s="257" t="s">
        <v>110</v>
      </c>
      <c r="X111" s="434">
        <v>10</v>
      </c>
      <c r="Y111" s="434">
        <v>6</v>
      </c>
      <c r="Z111" s="434">
        <v>0</v>
      </c>
      <c r="AA111" s="434">
        <v>0</v>
      </c>
      <c r="AB111" s="260">
        <v>12</v>
      </c>
      <c r="AD111" s="257" t="s">
        <v>110</v>
      </c>
      <c r="AE111" s="434">
        <v>10</v>
      </c>
      <c r="AF111" s="434">
        <v>6</v>
      </c>
      <c r="AG111" s="434"/>
      <c r="AH111" s="434"/>
      <c r="AI111" s="260">
        <v>12</v>
      </c>
    </row>
    <row r="112" spans="3:35" ht="17.100000000000001" customHeight="1">
      <c r="C112" s="648"/>
      <c r="D112" s="411"/>
      <c r="E112" s="412"/>
      <c r="F112" s="412"/>
      <c r="G112" s="309">
        <v>0</v>
      </c>
      <c r="H112" s="309" t="s">
        <v>105</v>
      </c>
      <c r="I112" s="413"/>
      <c r="K112" s="257" t="s">
        <v>114</v>
      </c>
      <c r="L112" s="35" t="s">
        <v>73</v>
      </c>
      <c r="M112" s="35"/>
      <c r="N112" s="35"/>
      <c r="O112" s="35" t="s">
        <v>123</v>
      </c>
      <c r="P112" s="35" t="s">
        <v>93</v>
      </c>
      <c r="Q112" s="35" t="s">
        <v>95</v>
      </c>
      <c r="R112" s="47" t="s">
        <v>73</v>
      </c>
      <c r="S112" s="537">
        <v>5</v>
      </c>
      <c r="T112" s="537">
        <v>42</v>
      </c>
      <c r="U112" s="537">
        <v>2</v>
      </c>
      <c r="W112" s="257" t="s">
        <v>114</v>
      </c>
      <c r="X112" s="434">
        <v>7</v>
      </c>
      <c r="Y112" s="434">
        <v>12</v>
      </c>
      <c r="Z112" s="434">
        <v>0</v>
      </c>
      <c r="AA112" s="434">
        <v>0</v>
      </c>
      <c r="AB112" s="260">
        <v>11</v>
      </c>
      <c r="AD112" s="257" t="s">
        <v>114</v>
      </c>
      <c r="AE112" s="434">
        <v>7</v>
      </c>
      <c r="AF112" s="434">
        <v>12</v>
      </c>
      <c r="AG112" s="434"/>
      <c r="AH112" s="434"/>
      <c r="AI112" s="260">
        <v>11</v>
      </c>
    </row>
    <row r="113" spans="2:35" ht="17.100000000000001" customHeight="1">
      <c r="C113" s="648"/>
      <c r="D113" s="411"/>
      <c r="E113" s="412"/>
      <c r="F113" s="412"/>
      <c r="G113" s="309">
        <v>0</v>
      </c>
      <c r="H113" s="309" t="s">
        <v>105</v>
      </c>
      <c r="I113" s="413"/>
      <c r="K113" s="257" t="s">
        <v>127</v>
      </c>
      <c r="L113" s="35"/>
      <c r="M113" s="35"/>
      <c r="N113" s="35" t="s">
        <v>123</v>
      </c>
      <c r="O113" s="35" t="s">
        <v>93</v>
      </c>
      <c r="P113" s="35" t="s">
        <v>95</v>
      </c>
      <c r="Q113" s="35" t="s">
        <v>73</v>
      </c>
      <c r="R113" s="47"/>
      <c r="S113" s="537">
        <v>4</v>
      </c>
      <c r="T113" s="537">
        <v>34</v>
      </c>
      <c r="U113" s="537">
        <v>2</v>
      </c>
      <c r="W113" s="257" t="s">
        <v>127</v>
      </c>
      <c r="X113" s="434">
        <v>8</v>
      </c>
      <c r="Y113" s="434">
        <v>18</v>
      </c>
      <c r="Z113" s="434">
        <v>0</v>
      </c>
      <c r="AA113" s="434">
        <v>0</v>
      </c>
      <c r="AB113" s="260">
        <v>14</v>
      </c>
      <c r="AD113" s="257" t="s">
        <v>127</v>
      </c>
      <c r="AE113" s="434">
        <v>8</v>
      </c>
      <c r="AF113" s="434">
        <v>18</v>
      </c>
      <c r="AG113" s="434"/>
      <c r="AH113" s="434"/>
      <c r="AI113" s="260">
        <v>14</v>
      </c>
    </row>
    <row r="114" spans="2:35" ht="17.100000000000001" customHeight="1">
      <c r="C114" s="649"/>
      <c r="D114" s="411"/>
      <c r="E114" s="412"/>
      <c r="F114" s="412"/>
      <c r="G114" s="309">
        <v>0</v>
      </c>
      <c r="H114" s="309" t="s">
        <v>105</v>
      </c>
      <c r="I114" s="413"/>
      <c r="K114" s="257" t="s">
        <v>94</v>
      </c>
      <c r="L114" s="35"/>
      <c r="M114" s="35" t="s">
        <v>123</v>
      </c>
      <c r="N114" s="35" t="s">
        <v>93</v>
      </c>
      <c r="O114" s="35" t="s">
        <v>95</v>
      </c>
      <c r="P114" s="35" t="s">
        <v>73</v>
      </c>
      <c r="Q114" s="35"/>
      <c r="R114" s="492"/>
      <c r="S114" s="555">
        <v>4</v>
      </c>
      <c r="T114" s="537">
        <v>34</v>
      </c>
      <c r="U114" s="537">
        <v>2</v>
      </c>
      <c r="V114" s="502"/>
      <c r="W114" s="257" t="s">
        <v>94</v>
      </c>
      <c r="X114" s="434">
        <v>10</v>
      </c>
      <c r="Y114" s="434">
        <v>30</v>
      </c>
      <c r="Z114" s="434">
        <v>0</v>
      </c>
      <c r="AA114" s="434">
        <v>0</v>
      </c>
      <c r="AB114" s="260">
        <v>20</v>
      </c>
      <c r="AD114" s="257" t="s">
        <v>94</v>
      </c>
      <c r="AE114" s="434">
        <v>10</v>
      </c>
      <c r="AF114" s="434">
        <v>30</v>
      </c>
      <c r="AG114" s="434"/>
      <c r="AH114" s="434"/>
      <c r="AI114" s="260">
        <v>20</v>
      </c>
    </row>
    <row r="115" spans="2:35" ht="17.100000000000001" customHeight="1">
      <c r="C115" s="650" t="s">
        <v>92</v>
      </c>
      <c r="D115" s="411" t="s">
        <v>73</v>
      </c>
      <c r="E115" s="412">
        <v>0.875</v>
      </c>
      <c r="F115" s="412">
        <v>0.29166666666666669</v>
      </c>
      <c r="G115" s="453">
        <v>2</v>
      </c>
      <c r="H115" s="107">
        <v>8</v>
      </c>
      <c r="I115" s="414">
        <v>6</v>
      </c>
      <c r="K115" s="257" t="s">
        <v>111</v>
      </c>
      <c r="L115" s="493"/>
      <c r="M115" s="35" t="s">
        <v>123</v>
      </c>
      <c r="N115" s="35" t="s">
        <v>123</v>
      </c>
      <c r="O115" s="35" t="s">
        <v>123</v>
      </c>
      <c r="P115" s="35" t="s">
        <v>123</v>
      </c>
      <c r="Q115" s="35" t="s">
        <v>123</v>
      </c>
      <c r="R115" s="47"/>
      <c r="S115" s="537">
        <v>5</v>
      </c>
      <c r="T115" s="537">
        <v>45</v>
      </c>
      <c r="U115" s="537">
        <v>5</v>
      </c>
      <c r="W115" s="257" t="s">
        <v>111</v>
      </c>
      <c r="X115" s="434">
        <v>10</v>
      </c>
      <c r="Y115" s="434">
        <v>30</v>
      </c>
      <c r="Z115" s="434">
        <v>0</v>
      </c>
      <c r="AA115" s="434">
        <v>0</v>
      </c>
      <c r="AB115" s="260">
        <v>20</v>
      </c>
      <c r="AD115" s="257" t="s">
        <v>111</v>
      </c>
      <c r="AE115" s="434">
        <v>11</v>
      </c>
      <c r="AF115" s="434">
        <v>30</v>
      </c>
      <c r="AG115" s="434"/>
      <c r="AH115" s="434"/>
      <c r="AI115" s="260">
        <v>21</v>
      </c>
    </row>
    <row r="116" spans="2:35" ht="17.100000000000001" customHeight="1">
      <c r="C116" s="650"/>
      <c r="D116" s="415"/>
      <c r="E116" s="415"/>
      <c r="F116" s="415"/>
      <c r="G116" s="309"/>
      <c r="H116" s="309"/>
      <c r="I116" s="413"/>
      <c r="K116" s="257" t="s">
        <v>80</v>
      </c>
      <c r="L116" s="35"/>
      <c r="M116" s="35" t="s">
        <v>95</v>
      </c>
      <c r="N116" s="35" t="s">
        <v>95</v>
      </c>
      <c r="O116" s="35" t="s">
        <v>95</v>
      </c>
      <c r="P116" s="35" t="s">
        <v>95</v>
      </c>
      <c r="Q116" s="35" t="s">
        <v>95</v>
      </c>
      <c r="R116" s="47"/>
      <c r="S116" s="537">
        <v>5</v>
      </c>
      <c r="T116" s="537">
        <v>45</v>
      </c>
      <c r="U116" s="537">
        <v>5</v>
      </c>
      <c r="W116" s="257" t="s">
        <v>80</v>
      </c>
      <c r="X116" s="434">
        <v>10</v>
      </c>
      <c r="Y116" s="434">
        <v>30</v>
      </c>
      <c r="Z116" s="434">
        <v>0</v>
      </c>
      <c r="AA116" s="434">
        <v>0</v>
      </c>
      <c r="AB116" s="260">
        <v>20</v>
      </c>
      <c r="AD116" s="257" t="s">
        <v>80</v>
      </c>
      <c r="AE116" s="434">
        <v>12</v>
      </c>
      <c r="AF116" s="434">
        <v>30</v>
      </c>
      <c r="AG116" s="434"/>
      <c r="AH116" s="434"/>
      <c r="AI116" s="260">
        <v>22</v>
      </c>
    </row>
    <row r="117" spans="2:35" ht="17.100000000000001" customHeight="1">
      <c r="C117" s="651"/>
      <c r="D117" s="416"/>
      <c r="E117" s="416"/>
      <c r="F117" s="416"/>
      <c r="G117" s="312"/>
      <c r="H117" s="312"/>
      <c r="I117" s="417"/>
      <c r="K117" s="257" t="s">
        <v>121</v>
      </c>
      <c r="L117" s="35"/>
      <c r="M117" s="35" t="s">
        <v>93</v>
      </c>
      <c r="N117" s="35" t="s">
        <v>93</v>
      </c>
      <c r="O117" s="35" t="s">
        <v>93</v>
      </c>
      <c r="P117" s="35" t="s">
        <v>93</v>
      </c>
      <c r="Q117" s="35" t="s">
        <v>93</v>
      </c>
      <c r="R117" s="47"/>
      <c r="S117" s="537">
        <v>5</v>
      </c>
      <c r="T117" s="537">
        <v>40</v>
      </c>
      <c r="U117" s="537">
        <v>0</v>
      </c>
      <c r="W117" s="257" t="s">
        <v>121</v>
      </c>
      <c r="X117" s="434">
        <v>13</v>
      </c>
      <c r="Y117" s="434">
        <v>24</v>
      </c>
      <c r="Z117" s="434">
        <v>0</v>
      </c>
      <c r="AA117" s="434">
        <v>0</v>
      </c>
      <c r="AB117" s="260">
        <v>21</v>
      </c>
      <c r="AD117" s="257" t="s">
        <v>121</v>
      </c>
      <c r="AE117" s="434">
        <v>15</v>
      </c>
      <c r="AF117" s="434">
        <v>24</v>
      </c>
      <c r="AG117" s="434"/>
      <c r="AH117" s="434"/>
      <c r="AI117" s="260">
        <v>23</v>
      </c>
    </row>
    <row r="118" spans="2:35" ht="17.100000000000001" customHeight="1">
      <c r="C118" s="402" t="s">
        <v>676</v>
      </c>
      <c r="K118" s="539" t="s">
        <v>401</v>
      </c>
      <c r="L118" s="540"/>
      <c r="M118" s="540" t="s">
        <v>93</v>
      </c>
      <c r="N118" s="540" t="s">
        <v>93</v>
      </c>
      <c r="O118" s="540" t="s">
        <v>93</v>
      </c>
      <c r="P118" s="540" t="s">
        <v>93</v>
      </c>
      <c r="Q118" s="540" t="s">
        <v>93</v>
      </c>
      <c r="R118" s="541"/>
      <c r="S118" s="537">
        <v>5</v>
      </c>
      <c r="T118" s="537">
        <v>40</v>
      </c>
      <c r="U118" s="537">
        <v>0</v>
      </c>
      <c r="W118" s="539" t="s">
        <v>401</v>
      </c>
      <c r="X118" s="542">
        <v>15</v>
      </c>
      <c r="Y118" s="542">
        <v>18</v>
      </c>
      <c r="Z118" s="542">
        <v>0</v>
      </c>
      <c r="AA118" s="542">
        <v>0</v>
      </c>
      <c r="AB118" s="543">
        <v>21</v>
      </c>
      <c r="AD118" s="539" t="s">
        <v>401</v>
      </c>
      <c r="AE118" s="542">
        <v>17</v>
      </c>
      <c r="AF118" s="542">
        <v>18</v>
      </c>
      <c r="AG118" s="542"/>
      <c r="AH118" s="542"/>
      <c r="AI118" s="543">
        <v>23</v>
      </c>
    </row>
    <row r="119" spans="2:35" ht="17.100000000000001" customHeight="1">
      <c r="C119" s="402"/>
      <c r="K119" s="523"/>
    </row>
    <row r="120" spans="2:35" ht="17.100000000000001" customHeight="1">
      <c r="K120" s="561" t="s">
        <v>713</v>
      </c>
    </row>
    <row r="122" spans="2:35" s="463" customFormat="1" ht="17.100000000000001" customHeight="1">
      <c r="B122" s="513"/>
      <c r="C122" s="462"/>
      <c r="G122" s="462"/>
      <c r="H122" s="462"/>
      <c r="S122" s="556"/>
      <c r="T122" s="556"/>
      <c r="U122" s="556"/>
      <c r="V122" s="514"/>
    </row>
    <row r="125" spans="2:35" ht="17.100000000000001" customHeight="1">
      <c r="C125" s="481" t="s">
        <v>678</v>
      </c>
      <c r="D125" s="481"/>
      <c r="E125" s="145"/>
      <c r="K125"/>
    </row>
    <row r="126" spans="2:35" ht="17.100000000000001" customHeight="1">
      <c r="X126" s="2"/>
      <c r="Y126" s="2"/>
      <c r="Z126" s="2"/>
      <c r="AA126" s="2"/>
      <c r="AB126" s="2"/>
    </row>
    <row r="127" spans="2:35" s="349" customFormat="1" ht="17.100000000000001" customHeight="1">
      <c r="B127" s="123"/>
      <c r="C127" s="70" t="s">
        <v>156</v>
      </c>
      <c r="D127" s="410" t="s">
        <v>136</v>
      </c>
      <c r="E127" s="410" t="s">
        <v>134</v>
      </c>
      <c r="F127" s="410" t="s">
        <v>109</v>
      </c>
      <c r="G127" s="410" t="s">
        <v>131</v>
      </c>
      <c r="H127" s="451" t="s">
        <v>75</v>
      </c>
      <c r="I127" s="452" t="s">
        <v>92</v>
      </c>
      <c r="K127" s="75" t="s">
        <v>83</v>
      </c>
      <c r="L127" s="146" t="s">
        <v>96</v>
      </c>
      <c r="M127" s="146" t="s">
        <v>104</v>
      </c>
      <c r="N127" s="146" t="s">
        <v>82</v>
      </c>
      <c r="O127" s="146" t="s">
        <v>112</v>
      </c>
      <c r="P127" s="146" t="s">
        <v>97</v>
      </c>
      <c r="Q127" s="146" t="s">
        <v>117</v>
      </c>
      <c r="R127" s="147" t="s">
        <v>132</v>
      </c>
      <c r="S127" s="667" t="s">
        <v>515</v>
      </c>
      <c r="T127" s="669" t="s">
        <v>486</v>
      </c>
      <c r="U127" s="670" t="s">
        <v>487</v>
      </c>
      <c r="V127" s="537"/>
      <c r="W127" s="194" t="s">
        <v>252</v>
      </c>
      <c r="X127" s="2"/>
      <c r="Y127" s="2"/>
      <c r="Z127" s="2"/>
      <c r="AA127" s="2"/>
      <c r="AB127" s="2"/>
    </row>
    <row r="128" spans="2:35" ht="17.100000000000001" customHeight="1">
      <c r="C128" s="647" t="s">
        <v>138</v>
      </c>
      <c r="D128" s="411" t="s">
        <v>123</v>
      </c>
      <c r="E128" s="412">
        <v>0.29166666666666669</v>
      </c>
      <c r="F128" s="412">
        <v>0.66666666666666663</v>
      </c>
      <c r="G128" s="309">
        <v>1</v>
      </c>
      <c r="H128" s="309">
        <v>8</v>
      </c>
      <c r="I128" s="413"/>
      <c r="K128" s="454" t="s">
        <v>370</v>
      </c>
      <c r="L128" s="455" t="s">
        <v>389</v>
      </c>
      <c r="M128" s="455" t="s">
        <v>389</v>
      </c>
      <c r="N128" s="455" t="s">
        <v>389</v>
      </c>
      <c r="O128" s="455" t="s">
        <v>389</v>
      </c>
      <c r="P128" s="455" t="s">
        <v>389</v>
      </c>
      <c r="Q128" s="455" t="s">
        <v>389</v>
      </c>
      <c r="R128" s="456" t="s">
        <v>389</v>
      </c>
      <c r="S128" s="668"/>
      <c r="T128" s="669"/>
      <c r="U128" s="671"/>
      <c r="W128" s="153" t="s">
        <v>83</v>
      </c>
      <c r="X128" s="154" t="s">
        <v>88</v>
      </c>
      <c r="Y128" s="154" t="s">
        <v>92</v>
      </c>
      <c r="Z128" s="154" t="s">
        <v>155</v>
      </c>
      <c r="AA128" s="154" t="s">
        <v>103</v>
      </c>
      <c r="AB128" s="155" t="s">
        <v>120</v>
      </c>
    </row>
    <row r="129" spans="2:28" ht="17.100000000000001" customHeight="1">
      <c r="C129" s="648"/>
      <c r="D129" s="411" t="s">
        <v>93</v>
      </c>
      <c r="E129" s="412">
        <v>0.375</v>
      </c>
      <c r="F129" s="412">
        <v>0.75</v>
      </c>
      <c r="G129" s="309">
        <v>1</v>
      </c>
      <c r="H129" s="309">
        <v>8</v>
      </c>
      <c r="I129" s="413"/>
      <c r="K129" s="257" t="s">
        <v>79</v>
      </c>
      <c r="L129" s="35" t="s">
        <v>73</v>
      </c>
      <c r="M129" s="35"/>
      <c r="N129" s="35"/>
      <c r="O129" s="35" t="s">
        <v>93</v>
      </c>
      <c r="P129" s="35" t="s">
        <v>95</v>
      </c>
      <c r="Q129" s="35" t="s">
        <v>93</v>
      </c>
      <c r="R129" s="47" t="s">
        <v>123</v>
      </c>
      <c r="S129" s="537">
        <v>5</v>
      </c>
      <c r="T129" s="537">
        <v>43</v>
      </c>
      <c r="U129" s="537">
        <v>3</v>
      </c>
      <c r="W129" s="257" t="s">
        <v>79</v>
      </c>
      <c r="X129" s="434">
        <v>9</v>
      </c>
      <c r="Y129" s="434">
        <v>24</v>
      </c>
      <c r="Z129" s="434">
        <v>0</v>
      </c>
      <c r="AA129" s="434">
        <v>0</v>
      </c>
      <c r="AB129" s="260">
        <v>17</v>
      </c>
    </row>
    <row r="130" spans="2:28" ht="17.100000000000001" customHeight="1">
      <c r="C130" s="648"/>
      <c r="D130" s="411" t="s">
        <v>95</v>
      </c>
      <c r="E130" s="412">
        <v>0.5</v>
      </c>
      <c r="F130" s="412">
        <v>0.875</v>
      </c>
      <c r="G130" s="309">
        <v>1</v>
      </c>
      <c r="H130" s="309">
        <v>8</v>
      </c>
      <c r="I130" s="413"/>
      <c r="K130" s="257" t="s">
        <v>180</v>
      </c>
      <c r="L130" s="35"/>
      <c r="M130" s="35" t="s">
        <v>123</v>
      </c>
      <c r="N130" s="35" t="s">
        <v>95</v>
      </c>
      <c r="O130" s="35" t="s">
        <v>73</v>
      </c>
      <c r="P130" s="35"/>
      <c r="Q130" s="35"/>
      <c r="R130" s="47" t="s">
        <v>93</v>
      </c>
      <c r="S130" s="537">
        <v>4</v>
      </c>
      <c r="T130" s="537">
        <v>35</v>
      </c>
      <c r="U130" s="537">
        <v>3</v>
      </c>
      <c r="W130" s="257" t="s">
        <v>180</v>
      </c>
      <c r="X130" s="434">
        <v>17</v>
      </c>
      <c r="Y130" s="434">
        <v>24</v>
      </c>
      <c r="Z130" s="434">
        <v>0</v>
      </c>
      <c r="AA130" s="434">
        <v>0</v>
      </c>
      <c r="AB130" s="260">
        <v>25</v>
      </c>
    </row>
    <row r="131" spans="2:28" ht="17.100000000000001" customHeight="1">
      <c r="C131" s="648"/>
      <c r="D131" s="411"/>
      <c r="E131" s="412"/>
      <c r="F131" s="412"/>
      <c r="G131" s="309">
        <v>0</v>
      </c>
      <c r="H131" s="309" t="s">
        <v>105</v>
      </c>
      <c r="I131" s="413"/>
      <c r="K131" s="257" t="s">
        <v>110</v>
      </c>
      <c r="L131" s="35" t="s">
        <v>95</v>
      </c>
      <c r="M131" s="35" t="s">
        <v>93</v>
      </c>
      <c r="N131" s="35" t="s">
        <v>123</v>
      </c>
      <c r="O131" s="35"/>
      <c r="P131" s="35" t="s">
        <v>123</v>
      </c>
      <c r="Q131" s="35" t="s">
        <v>95</v>
      </c>
      <c r="R131" s="47" t="s">
        <v>73</v>
      </c>
      <c r="S131" s="537">
        <v>6</v>
      </c>
      <c r="T131" s="537">
        <v>51</v>
      </c>
      <c r="U131" s="537">
        <v>3</v>
      </c>
      <c r="W131" s="257" t="s">
        <v>110</v>
      </c>
      <c r="X131" s="434">
        <v>17</v>
      </c>
      <c r="Y131" s="434">
        <v>24</v>
      </c>
      <c r="Z131" s="434">
        <v>0</v>
      </c>
      <c r="AA131" s="434">
        <v>0</v>
      </c>
      <c r="AB131" s="260">
        <v>25</v>
      </c>
    </row>
    <row r="132" spans="2:28" ht="17.100000000000001" customHeight="1">
      <c r="C132" s="648"/>
      <c r="D132" s="411"/>
      <c r="E132" s="412"/>
      <c r="F132" s="412"/>
      <c r="G132" s="309">
        <v>0</v>
      </c>
      <c r="H132" s="309" t="s">
        <v>105</v>
      </c>
      <c r="I132" s="413"/>
      <c r="K132" s="257" t="s">
        <v>114</v>
      </c>
      <c r="L132" s="35"/>
      <c r="M132" s="35"/>
      <c r="N132" s="35" t="s">
        <v>93</v>
      </c>
      <c r="O132" s="35" t="s">
        <v>95</v>
      </c>
      <c r="P132" s="35" t="s">
        <v>93</v>
      </c>
      <c r="Q132" s="35" t="s">
        <v>123</v>
      </c>
      <c r="R132" s="47"/>
      <c r="S132" s="537">
        <v>4</v>
      </c>
      <c r="T132" s="537">
        <v>32</v>
      </c>
      <c r="U132" s="537">
        <v>0</v>
      </c>
      <c r="W132" s="257" t="s">
        <v>114</v>
      </c>
      <c r="X132" s="434">
        <v>17</v>
      </c>
      <c r="Y132" s="434">
        <v>24</v>
      </c>
      <c r="Z132" s="434">
        <v>0</v>
      </c>
      <c r="AA132" s="434">
        <v>0</v>
      </c>
      <c r="AB132" s="260">
        <v>25</v>
      </c>
    </row>
    <row r="133" spans="2:28" ht="17.100000000000001" customHeight="1">
      <c r="C133" s="648"/>
      <c r="D133" s="411"/>
      <c r="E133" s="412"/>
      <c r="F133" s="412"/>
      <c r="G133" s="309">
        <v>0</v>
      </c>
      <c r="H133" s="309" t="s">
        <v>105</v>
      </c>
      <c r="I133" s="413"/>
      <c r="K133" s="257" t="s">
        <v>127</v>
      </c>
      <c r="L133" s="35" t="s">
        <v>123</v>
      </c>
      <c r="M133" s="35" t="s">
        <v>95</v>
      </c>
      <c r="N133" s="35" t="s">
        <v>73</v>
      </c>
      <c r="O133" s="35"/>
      <c r="P133" s="35"/>
      <c r="Q133" s="35" t="s">
        <v>93</v>
      </c>
      <c r="R133" s="47" t="s">
        <v>95</v>
      </c>
      <c r="S133" s="537">
        <v>5</v>
      </c>
      <c r="T133" s="537">
        <v>43</v>
      </c>
      <c r="U133" s="537">
        <v>3</v>
      </c>
      <c r="W133" s="257" t="s">
        <v>127</v>
      </c>
      <c r="X133" s="434">
        <v>28</v>
      </c>
      <c r="Y133" s="434">
        <v>32</v>
      </c>
      <c r="Z133" s="434">
        <v>0</v>
      </c>
      <c r="AA133" s="434">
        <v>0</v>
      </c>
      <c r="AB133" s="260">
        <v>38.666666666666664</v>
      </c>
    </row>
    <row r="134" spans="2:28" ht="17.100000000000001" customHeight="1">
      <c r="C134" s="649"/>
      <c r="D134" s="411"/>
      <c r="E134" s="412"/>
      <c r="F134" s="412"/>
      <c r="G134" s="309">
        <v>0</v>
      </c>
      <c r="H134" s="309" t="s">
        <v>105</v>
      </c>
      <c r="I134" s="413"/>
      <c r="K134" s="257" t="s">
        <v>94</v>
      </c>
      <c r="L134" s="35" t="s">
        <v>93</v>
      </c>
      <c r="M134" s="35" t="s">
        <v>123</v>
      </c>
      <c r="N134" s="35"/>
      <c r="O134" s="35" t="s">
        <v>123</v>
      </c>
      <c r="P134" s="35" t="s">
        <v>95</v>
      </c>
      <c r="Q134" s="35" t="s">
        <v>73</v>
      </c>
      <c r="R134" s="492"/>
      <c r="S134" s="555">
        <v>5</v>
      </c>
      <c r="T134" s="537">
        <v>43</v>
      </c>
      <c r="U134" s="537">
        <v>3</v>
      </c>
      <c r="V134" s="502"/>
      <c r="W134" s="257" t="s">
        <v>94</v>
      </c>
      <c r="X134" s="434">
        <v>17</v>
      </c>
      <c r="Y134" s="434">
        <v>24</v>
      </c>
      <c r="Z134" s="434">
        <v>0</v>
      </c>
      <c r="AA134" s="434">
        <v>0</v>
      </c>
      <c r="AB134" s="260">
        <v>25</v>
      </c>
    </row>
    <row r="135" spans="2:28" ht="17.100000000000001" customHeight="1">
      <c r="C135" s="650" t="s">
        <v>92</v>
      </c>
      <c r="D135" s="411" t="s">
        <v>73</v>
      </c>
      <c r="E135" s="412">
        <v>0.875</v>
      </c>
      <c r="F135" s="412">
        <v>0.375</v>
      </c>
      <c r="G135" s="453">
        <v>1</v>
      </c>
      <c r="H135" s="107">
        <v>11</v>
      </c>
      <c r="I135" s="414">
        <v>8</v>
      </c>
      <c r="K135" s="257" t="s">
        <v>111</v>
      </c>
      <c r="L135" s="493"/>
      <c r="M135" s="35" t="s">
        <v>93</v>
      </c>
      <c r="N135" s="35" t="s">
        <v>95</v>
      </c>
      <c r="O135" s="35" t="s">
        <v>93</v>
      </c>
      <c r="P135" s="35" t="s">
        <v>123</v>
      </c>
      <c r="Q135" s="35"/>
      <c r="R135" s="47" t="s">
        <v>123</v>
      </c>
      <c r="S135" s="537">
        <v>5</v>
      </c>
      <c r="T135" s="537">
        <v>40</v>
      </c>
      <c r="U135" s="537">
        <v>0</v>
      </c>
      <c r="W135" s="257" t="s">
        <v>111</v>
      </c>
      <c r="X135" s="434">
        <v>17</v>
      </c>
      <c r="Y135" s="434">
        <v>24</v>
      </c>
      <c r="Z135" s="434">
        <v>0</v>
      </c>
      <c r="AA135" s="434">
        <v>0</v>
      </c>
      <c r="AB135" s="260">
        <v>25</v>
      </c>
    </row>
    <row r="136" spans="2:28" ht="17.100000000000001" customHeight="1">
      <c r="C136" s="650"/>
      <c r="D136" s="415"/>
      <c r="E136" s="415"/>
      <c r="F136" s="415"/>
      <c r="G136" s="309"/>
      <c r="H136" s="309"/>
      <c r="I136" s="413"/>
      <c r="K136" s="257" t="s">
        <v>80</v>
      </c>
      <c r="L136" s="35" t="s">
        <v>95</v>
      </c>
      <c r="M136" s="35" t="s">
        <v>73</v>
      </c>
      <c r="N136" s="35"/>
      <c r="O136" s="35"/>
      <c r="P136" s="35" t="s">
        <v>93</v>
      </c>
      <c r="Q136" s="35" t="s">
        <v>95</v>
      </c>
      <c r="R136" s="47" t="s">
        <v>93</v>
      </c>
      <c r="S136" s="537">
        <v>5</v>
      </c>
      <c r="T136" s="537">
        <v>43</v>
      </c>
      <c r="U136" s="537">
        <v>3</v>
      </c>
      <c r="W136" s="257" t="s">
        <v>80</v>
      </c>
      <c r="X136" s="434">
        <v>17</v>
      </c>
      <c r="Y136" s="434">
        <v>24</v>
      </c>
      <c r="Z136" s="434">
        <v>0</v>
      </c>
      <c r="AA136" s="434">
        <v>0</v>
      </c>
      <c r="AB136" s="260">
        <v>25</v>
      </c>
    </row>
    <row r="137" spans="2:28" ht="17.100000000000001" customHeight="1">
      <c r="C137" s="651"/>
      <c r="D137" s="416"/>
      <c r="E137" s="416"/>
      <c r="F137" s="416"/>
      <c r="G137" s="312"/>
      <c r="H137" s="312"/>
      <c r="I137" s="417"/>
      <c r="K137" s="257" t="s">
        <v>121</v>
      </c>
      <c r="L137" s="35" t="s">
        <v>123</v>
      </c>
      <c r="M137" s="35"/>
      <c r="N137" s="35" t="s">
        <v>123</v>
      </c>
      <c r="O137" s="35" t="s">
        <v>95</v>
      </c>
      <c r="P137" s="35" t="s">
        <v>73</v>
      </c>
      <c r="Q137" s="35"/>
      <c r="R137" s="47"/>
      <c r="S137" s="537">
        <v>4</v>
      </c>
      <c r="T137" s="537">
        <v>35</v>
      </c>
      <c r="U137" s="537">
        <v>3</v>
      </c>
      <c r="W137" s="257" t="s">
        <v>121</v>
      </c>
      <c r="X137" s="434">
        <v>9</v>
      </c>
      <c r="Y137" s="434">
        <v>24</v>
      </c>
      <c r="Z137" s="434">
        <v>0</v>
      </c>
      <c r="AA137" s="434">
        <v>0</v>
      </c>
      <c r="AB137" s="260">
        <v>17</v>
      </c>
    </row>
    <row r="138" spans="2:28" ht="17.100000000000001" customHeight="1">
      <c r="C138" s="523" t="s">
        <v>593</v>
      </c>
      <c r="K138" s="539" t="s">
        <v>651</v>
      </c>
      <c r="L138" s="540" t="s">
        <v>93</v>
      </c>
      <c r="M138" s="540" t="s">
        <v>95</v>
      </c>
      <c r="N138" s="540" t="s">
        <v>93</v>
      </c>
      <c r="O138" s="540" t="s">
        <v>123</v>
      </c>
      <c r="P138" s="540"/>
      <c r="Q138" s="540" t="s">
        <v>123</v>
      </c>
      <c r="R138" s="541" t="s">
        <v>95</v>
      </c>
      <c r="S138" s="537">
        <v>6</v>
      </c>
      <c r="T138" s="537">
        <v>48</v>
      </c>
      <c r="U138" s="537">
        <v>0</v>
      </c>
      <c r="W138" s="539" t="s">
        <v>401</v>
      </c>
      <c r="X138" s="542">
        <v>9</v>
      </c>
      <c r="Y138" s="542">
        <v>24</v>
      </c>
      <c r="Z138" s="542">
        <v>0</v>
      </c>
      <c r="AA138" s="542">
        <v>0</v>
      </c>
      <c r="AB138" s="543">
        <v>17</v>
      </c>
    </row>
    <row r="139" spans="2:28" ht="17.100000000000001" customHeight="1">
      <c r="C139" s="402" t="s">
        <v>680</v>
      </c>
    </row>
    <row r="140" spans="2:28" ht="17.100000000000001" customHeight="1">
      <c r="C140" s="523"/>
      <c r="K140" s="145" t="s">
        <v>671</v>
      </c>
    </row>
    <row r="141" spans="2:28" ht="17.100000000000001" customHeight="1">
      <c r="C141" s="433"/>
    </row>
    <row r="142" spans="2:28" s="349" customFormat="1" ht="17.100000000000001" customHeight="1">
      <c r="B142" s="123"/>
      <c r="C142"/>
      <c r="D142"/>
      <c r="E142"/>
      <c r="F142"/>
      <c r="G142"/>
      <c r="H142"/>
      <c r="I142"/>
      <c r="J142"/>
      <c r="K142" s="75" t="s">
        <v>83</v>
      </c>
      <c r="L142" s="146" t="s">
        <v>96</v>
      </c>
      <c r="M142" s="146" t="s">
        <v>104</v>
      </c>
      <c r="N142" s="146" t="s">
        <v>82</v>
      </c>
      <c r="O142" s="146" t="s">
        <v>112</v>
      </c>
      <c r="P142" s="146" t="s">
        <v>97</v>
      </c>
      <c r="Q142" s="146" t="s">
        <v>117</v>
      </c>
      <c r="R142" s="147" t="s">
        <v>132</v>
      </c>
      <c r="S142" s="667" t="s">
        <v>515</v>
      </c>
      <c r="T142" s="669" t="s">
        <v>486</v>
      </c>
      <c r="U142" s="670" t="s">
        <v>487</v>
      </c>
      <c r="V142" s="537"/>
      <c r="W142" s="194" t="s">
        <v>252</v>
      </c>
      <c r="X142" s="2"/>
      <c r="Y142" s="2"/>
      <c r="Z142" s="2"/>
      <c r="AA142" s="2"/>
      <c r="AB142" s="2"/>
    </row>
    <row r="143" spans="2:28" ht="17.100000000000001" customHeight="1">
      <c r="C143"/>
      <c r="D143"/>
      <c r="E143"/>
      <c r="F143"/>
      <c r="G143"/>
      <c r="H143"/>
      <c r="I143"/>
      <c r="J143"/>
      <c r="K143" s="454" t="s">
        <v>370</v>
      </c>
      <c r="L143" s="455" t="s">
        <v>389</v>
      </c>
      <c r="M143" s="455" t="s">
        <v>389</v>
      </c>
      <c r="N143" s="455" t="s">
        <v>389</v>
      </c>
      <c r="O143" s="455" t="s">
        <v>389</v>
      </c>
      <c r="P143" s="455" t="s">
        <v>389</v>
      </c>
      <c r="Q143" s="518" t="s">
        <v>652</v>
      </c>
      <c r="R143" s="456" t="s">
        <v>389</v>
      </c>
      <c r="S143" s="668"/>
      <c r="T143" s="669"/>
      <c r="U143" s="671"/>
      <c r="W143" s="153" t="s">
        <v>83</v>
      </c>
      <c r="X143" s="154" t="s">
        <v>88</v>
      </c>
      <c r="Y143" s="154" t="s">
        <v>92</v>
      </c>
      <c r="Z143" s="154" t="s">
        <v>155</v>
      </c>
      <c r="AA143" s="154" t="s">
        <v>103</v>
      </c>
      <c r="AB143" s="155" t="s">
        <v>120</v>
      </c>
    </row>
    <row r="144" spans="2:28" ht="17.100000000000001" customHeight="1">
      <c r="C144"/>
      <c r="D144"/>
      <c r="E144"/>
      <c r="F144"/>
      <c r="G144"/>
      <c r="H144"/>
      <c r="I144"/>
      <c r="J144"/>
      <c r="K144" s="257" t="s">
        <v>79</v>
      </c>
      <c r="L144" s="35" t="s">
        <v>73</v>
      </c>
      <c r="M144" s="35"/>
      <c r="N144" s="35"/>
      <c r="O144" s="35" t="s">
        <v>93</v>
      </c>
      <c r="P144" s="35" t="s">
        <v>95</v>
      </c>
      <c r="Q144" s="35" t="s">
        <v>93</v>
      </c>
      <c r="R144" s="47" t="s">
        <v>123</v>
      </c>
      <c r="S144" s="537">
        <v>5</v>
      </c>
      <c r="T144" s="537">
        <v>43</v>
      </c>
      <c r="U144" s="537">
        <v>3</v>
      </c>
      <c r="W144" s="257" t="s">
        <v>79</v>
      </c>
      <c r="X144" s="434">
        <v>9</v>
      </c>
      <c r="Y144" s="434">
        <v>24</v>
      </c>
      <c r="Z144" s="434">
        <v>0</v>
      </c>
      <c r="AA144" s="434">
        <v>0</v>
      </c>
      <c r="AB144" s="260">
        <v>17</v>
      </c>
    </row>
    <row r="145" spans="2:28" ht="17.100000000000001" customHeight="1">
      <c r="C145"/>
      <c r="D145"/>
      <c r="E145"/>
      <c r="F145"/>
      <c r="G145"/>
      <c r="H145"/>
      <c r="I145"/>
      <c r="J145"/>
      <c r="K145" s="257" t="s">
        <v>180</v>
      </c>
      <c r="L145" s="35"/>
      <c r="M145" s="35" t="s">
        <v>123</v>
      </c>
      <c r="N145" s="35" t="s">
        <v>95</v>
      </c>
      <c r="O145" s="35" t="s">
        <v>73</v>
      </c>
      <c r="P145" s="35"/>
      <c r="Q145" s="35" t="s">
        <v>93</v>
      </c>
      <c r="R145" s="47" t="s">
        <v>93</v>
      </c>
      <c r="S145" s="537">
        <v>5</v>
      </c>
      <c r="T145" s="537">
        <v>43</v>
      </c>
      <c r="U145" s="537">
        <v>3</v>
      </c>
      <c r="W145" s="257" t="s">
        <v>180</v>
      </c>
      <c r="X145" s="434">
        <v>9</v>
      </c>
      <c r="Y145" s="434">
        <v>24</v>
      </c>
      <c r="Z145" s="434">
        <v>0</v>
      </c>
      <c r="AA145" s="434">
        <v>0</v>
      </c>
      <c r="AB145" s="260">
        <v>17</v>
      </c>
    </row>
    <row r="146" spans="2:28" ht="17.100000000000001" customHeight="1">
      <c r="C146"/>
      <c r="D146"/>
      <c r="E146"/>
      <c r="F146"/>
      <c r="G146"/>
      <c r="H146"/>
      <c r="I146"/>
      <c r="J146"/>
      <c r="K146" s="257" t="s">
        <v>110</v>
      </c>
      <c r="L146" s="35" t="s">
        <v>95</v>
      </c>
      <c r="M146" s="35"/>
      <c r="N146" s="35" t="s">
        <v>123</v>
      </c>
      <c r="O146" s="35"/>
      <c r="P146" s="35" t="s">
        <v>123</v>
      </c>
      <c r="Q146" s="35" t="s">
        <v>95</v>
      </c>
      <c r="R146" s="47" t="s">
        <v>73</v>
      </c>
      <c r="S146" s="537">
        <v>5</v>
      </c>
      <c r="T146" s="537">
        <v>43</v>
      </c>
      <c r="U146" s="537">
        <v>3</v>
      </c>
      <c r="W146" s="257" t="s">
        <v>110</v>
      </c>
      <c r="X146" s="434">
        <v>9</v>
      </c>
      <c r="Y146" s="434">
        <v>24</v>
      </c>
      <c r="Z146" s="434">
        <v>0</v>
      </c>
      <c r="AA146" s="434">
        <v>0</v>
      </c>
      <c r="AB146" s="260">
        <v>17</v>
      </c>
    </row>
    <row r="147" spans="2:28" ht="17.100000000000001" customHeight="1">
      <c r="C147"/>
      <c r="D147"/>
      <c r="E147"/>
      <c r="F147"/>
      <c r="G147"/>
      <c r="H147"/>
      <c r="I147"/>
      <c r="J147"/>
      <c r="K147" s="257" t="s">
        <v>114</v>
      </c>
      <c r="L147" s="35"/>
      <c r="M147" s="35" t="s">
        <v>93</v>
      </c>
      <c r="N147" s="35" t="s">
        <v>93</v>
      </c>
      <c r="O147" s="35" t="s">
        <v>95</v>
      </c>
      <c r="P147" s="35" t="s">
        <v>93</v>
      </c>
      <c r="Q147" s="35" t="s">
        <v>123</v>
      </c>
      <c r="R147" s="47"/>
      <c r="S147" s="537">
        <v>5</v>
      </c>
      <c r="T147" s="537">
        <v>40</v>
      </c>
      <c r="U147" s="537">
        <v>0</v>
      </c>
      <c r="W147" s="257" t="s">
        <v>114</v>
      </c>
      <c r="X147" s="434">
        <v>9</v>
      </c>
      <c r="Y147" s="434">
        <v>24</v>
      </c>
      <c r="Z147" s="434">
        <v>0</v>
      </c>
      <c r="AA147" s="434">
        <v>0</v>
      </c>
      <c r="AB147" s="260">
        <v>17</v>
      </c>
    </row>
    <row r="148" spans="2:28" ht="17.100000000000001" customHeight="1">
      <c r="C148"/>
      <c r="D148"/>
      <c r="E148"/>
      <c r="F148"/>
      <c r="G148"/>
      <c r="H148"/>
      <c r="I148"/>
      <c r="J148"/>
      <c r="K148" s="257" t="s">
        <v>127</v>
      </c>
      <c r="L148" s="35" t="s">
        <v>123</v>
      </c>
      <c r="M148" s="35" t="s">
        <v>95</v>
      </c>
      <c r="N148" s="35" t="s">
        <v>73</v>
      </c>
      <c r="O148" s="35"/>
      <c r="P148" s="35"/>
      <c r="Q148" s="35" t="s">
        <v>93</v>
      </c>
      <c r="R148" s="47" t="s">
        <v>95</v>
      </c>
      <c r="S148" s="537">
        <v>5</v>
      </c>
      <c r="T148" s="537">
        <v>43</v>
      </c>
      <c r="U148" s="537">
        <v>3</v>
      </c>
      <c r="W148" s="257" t="s">
        <v>127</v>
      </c>
      <c r="X148" s="434">
        <v>12</v>
      </c>
      <c r="Y148" s="434">
        <v>32</v>
      </c>
      <c r="Z148" s="434">
        <v>0</v>
      </c>
      <c r="AA148" s="434">
        <v>0</v>
      </c>
      <c r="AB148" s="260">
        <v>22.666666666666664</v>
      </c>
    </row>
    <row r="149" spans="2:28" ht="17.100000000000001" customHeight="1">
      <c r="C149"/>
      <c r="D149"/>
      <c r="E149"/>
      <c r="F149"/>
      <c r="G149"/>
      <c r="H149"/>
      <c r="I149"/>
      <c r="J149"/>
      <c r="K149" s="257" t="s">
        <v>94</v>
      </c>
      <c r="L149" s="35" t="s">
        <v>93</v>
      </c>
      <c r="M149" s="35" t="s">
        <v>123</v>
      </c>
      <c r="N149" s="35"/>
      <c r="O149" s="35" t="s">
        <v>123</v>
      </c>
      <c r="P149" s="35" t="s">
        <v>95</v>
      </c>
      <c r="Q149" s="35" t="s">
        <v>73</v>
      </c>
      <c r="R149" s="499"/>
      <c r="S149" s="555">
        <v>5</v>
      </c>
      <c r="T149" s="537">
        <v>43</v>
      </c>
      <c r="U149" s="537">
        <v>3</v>
      </c>
      <c r="V149" s="502"/>
      <c r="W149" s="257" t="s">
        <v>94</v>
      </c>
      <c r="X149" s="434">
        <v>9</v>
      </c>
      <c r="Y149" s="434">
        <v>24</v>
      </c>
      <c r="Z149" s="434">
        <v>0</v>
      </c>
      <c r="AA149" s="434">
        <v>0</v>
      </c>
      <c r="AB149" s="260">
        <v>17</v>
      </c>
    </row>
    <row r="150" spans="2:28" ht="17.100000000000001" customHeight="1">
      <c r="C150"/>
      <c r="D150"/>
      <c r="E150"/>
      <c r="F150"/>
      <c r="G150"/>
      <c r="H150"/>
      <c r="I150"/>
      <c r="J150"/>
      <c r="K150" s="257" t="s">
        <v>111</v>
      </c>
      <c r="L150" s="498"/>
      <c r="M150" s="35" t="s">
        <v>93</v>
      </c>
      <c r="N150" s="35" t="s">
        <v>95</v>
      </c>
      <c r="O150" s="35" t="s">
        <v>93</v>
      </c>
      <c r="P150" s="35" t="s">
        <v>123</v>
      </c>
      <c r="Q150" s="35"/>
      <c r="R150" s="47" t="s">
        <v>123</v>
      </c>
      <c r="S150" s="537">
        <v>5</v>
      </c>
      <c r="T150" s="537">
        <v>40</v>
      </c>
      <c r="U150" s="537">
        <v>0</v>
      </c>
      <c r="W150" s="257" t="s">
        <v>111</v>
      </c>
      <c r="X150" s="434">
        <v>9</v>
      </c>
      <c r="Y150" s="434">
        <v>24</v>
      </c>
      <c r="Z150" s="434">
        <v>0</v>
      </c>
      <c r="AA150" s="434">
        <v>0</v>
      </c>
      <c r="AB150" s="260">
        <v>17</v>
      </c>
    </row>
    <row r="151" spans="2:28" ht="17.100000000000001" customHeight="1">
      <c r="C151"/>
      <c r="D151"/>
      <c r="E151"/>
      <c r="F151"/>
      <c r="G151"/>
      <c r="H151"/>
      <c r="I151"/>
      <c r="J151"/>
      <c r="K151" s="257" t="s">
        <v>80</v>
      </c>
      <c r="L151" s="35" t="s">
        <v>95</v>
      </c>
      <c r="M151" s="35" t="s">
        <v>73</v>
      </c>
      <c r="N151" s="35"/>
      <c r="O151" s="35"/>
      <c r="P151" s="35" t="s">
        <v>93</v>
      </c>
      <c r="Q151" s="35" t="s">
        <v>95</v>
      </c>
      <c r="R151" s="47" t="s">
        <v>93</v>
      </c>
      <c r="S151" s="537">
        <v>5</v>
      </c>
      <c r="T151" s="537">
        <v>43</v>
      </c>
      <c r="U151" s="537">
        <v>3</v>
      </c>
      <c r="W151" s="257" t="s">
        <v>80</v>
      </c>
      <c r="X151" s="434">
        <v>9</v>
      </c>
      <c r="Y151" s="434">
        <v>24</v>
      </c>
      <c r="Z151" s="434">
        <v>0</v>
      </c>
      <c r="AA151" s="434">
        <v>0</v>
      </c>
      <c r="AB151" s="260">
        <v>17</v>
      </c>
    </row>
    <row r="152" spans="2:28" ht="17.100000000000001" customHeight="1">
      <c r="C152"/>
      <c r="D152"/>
      <c r="E152"/>
      <c r="F152"/>
      <c r="G152"/>
      <c r="H152"/>
      <c r="I152"/>
      <c r="J152"/>
      <c r="K152" s="257" t="s">
        <v>121</v>
      </c>
      <c r="L152" s="35" t="s">
        <v>123</v>
      </c>
      <c r="M152" s="35"/>
      <c r="N152" s="35" t="s">
        <v>123</v>
      </c>
      <c r="O152" s="35" t="s">
        <v>95</v>
      </c>
      <c r="P152" s="35" t="s">
        <v>73</v>
      </c>
      <c r="Q152" s="35"/>
      <c r="R152" s="47" t="s">
        <v>95</v>
      </c>
      <c r="S152" s="537">
        <v>5</v>
      </c>
      <c r="T152" s="537">
        <v>43</v>
      </c>
      <c r="U152" s="537">
        <v>3</v>
      </c>
      <c r="W152" s="257" t="s">
        <v>121</v>
      </c>
      <c r="X152" s="434">
        <v>9</v>
      </c>
      <c r="Y152" s="434">
        <v>24</v>
      </c>
      <c r="Z152" s="434">
        <v>0</v>
      </c>
      <c r="AA152" s="434">
        <v>0</v>
      </c>
      <c r="AB152" s="260">
        <v>17</v>
      </c>
    </row>
    <row r="153" spans="2:28" ht="17.100000000000001" customHeight="1">
      <c r="C153"/>
      <c r="D153"/>
      <c r="E153"/>
      <c r="F153"/>
      <c r="G153"/>
      <c r="H153"/>
      <c r="I153"/>
      <c r="J153"/>
      <c r="K153" s="539" t="s">
        <v>401</v>
      </c>
      <c r="L153" s="540" t="s">
        <v>93</v>
      </c>
      <c r="M153" s="540" t="s">
        <v>95</v>
      </c>
      <c r="N153" s="540" t="s">
        <v>93</v>
      </c>
      <c r="O153" s="540" t="s">
        <v>123</v>
      </c>
      <c r="P153" s="540"/>
      <c r="Q153" s="540" t="s">
        <v>123</v>
      </c>
      <c r="R153" s="541"/>
      <c r="S153" s="537">
        <v>5</v>
      </c>
      <c r="T153" s="537">
        <v>40</v>
      </c>
      <c r="U153" s="537">
        <v>0</v>
      </c>
      <c r="W153" s="539" t="s">
        <v>401</v>
      </c>
      <c r="X153" s="542">
        <v>9</v>
      </c>
      <c r="Y153" s="542">
        <v>24</v>
      </c>
      <c r="Z153" s="542">
        <v>0</v>
      </c>
      <c r="AA153" s="542">
        <v>0</v>
      </c>
      <c r="AB153" s="543">
        <v>17</v>
      </c>
    </row>
    <row r="154" spans="2:28" ht="17.100000000000001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W154"/>
      <c r="X154"/>
      <c r="Y154"/>
      <c r="Z154"/>
      <c r="AA154"/>
      <c r="AB154"/>
    </row>
    <row r="156" spans="2:28" ht="17.100000000000001" customHeight="1">
      <c r="C156" s="481" t="s">
        <v>625</v>
      </c>
      <c r="D156" s="481"/>
      <c r="E156" s="145"/>
      <c r="K156"/>
    </row>
    <row r="157" spans="2:28" ht="17.100000000000001" customHeight="1">
      <c r="X157" s="2"/>
      <c r="Y157" s="2"/>
      <c r="Z157" s="2"/>
      <c r="AA157" s="2"/>
      <c r="AB157" s="2"/>
    </row>
    <row r="158" spans="2:28" s="349" customFormat="1" ht="17.100000000000001" customHeight="1">
      <c r="B158" s="123"/>
      <c r="C158" s="70" t="s">
        <v>156</v>
      </c>
      <c r="D158" s="410" t="s">
        <v>136</v>
      </c>
      <c r="E158" s="410" t="s">
        <v>134</v>
      </c>
      <c r="F158" s="410" t="s">
        <v>109</v>
      </c>
      <c r="G158" s="410" t="s">
        <v>131</v>
      </c>
      <c r="H158" s="451" t="s">
        <v>75</v>
      </c>
      <c r="I158" s="452" t="s">
        <v>92</v>
      </c>
      <c r="K158" s="75" t="s">
        <v>83</v>
      </c>
      <c r="L158" s="146" t="s">
        <v>96</v>
      </c>
      <c r="M158" s="146" t="s">
        <v>104</v>
      </c>
      <c r="N158" s="146" t="s">
        <v>82</v>
      </c>
      <c r="O158" s="146" t="s">
        <v>112</v>
      </c>
      <c r="P158" s="146" t="s">
        <v>97</v>
      </c>
      <c r="Q158" s="146" t="s">
        <v>117</v>
      </c>
      <c r="R158" s="147" t="s">
        <v>132</v>
      </c>
      <c r="S158" s="667" t="s">
        <v>515</v>
      </c>
      <c r="T158" s="669" t="s">
        <v>486</v>
      </c>
      <c r="U158" s="670" t="s">
        <v>487</v>
      </c>
      <c r="V158" s="537"/>
      <c r="W158" s="194" t="s">
        <v>252</v>
      </c>
      <c r="X158" s="2"/>
      <c r="Y158" s="2"/>
      <c r="Z158" s="2"/>
      <c r="AA158" s="2"/>
      <c r="AB158" s="2"/>
    </row>
    <row r="159" spans="2:28" ht="17.100000000000001" customHeight="1">
      <c r="C159" s="647" t="s">
        <v>138</v>
      </c>
      <c r="D159" s="411" t="s">
        <v>123</v>
      </c>
      <c r="E159" s="412">
        <v>0.29166666666666669</v>
      </c>
      <c r="F159" s="412">
        <v>0.66666666666666663</v>
      </c>
      <c r="G159" s="309">
        <v>1</v>
      </c>
      <c r="H159" s="309">
        <v>8</v>
      </c>
      <c r="I159" s="413"/>
      <c r="K159" s="454" t="s">
        <v>370</v>
      </c>
      <c r="L159" s="496" t="s">
        <v>398</v>
      </c>
      <c r="M159" s="455" t="s">
        <v>589</v>
      </c>
      <c r="N159" s="455" t="s">
        <v>589</v>
      </c>
      <c r="O159" s="455" t="s">
        <v>589</v>
      </c>
      <c r="P159" s="455" t="s">
        <v>589</v>
      </c>
      <c r="Q159" s="455" t="s">
        <v>589</v>
      </c>
      <c r="R159" s="497" t="s">
        <v>398</v>
      </c>
      <c r="S159" s="668"/>
      <c r="T159" s="669"/>
      <c r="U159" s="671"/>
      <c r="W159" s="153" t="s">
        <v>83</v>
      </c>
      <c r="X159" s="154" t="s">
        <v>88</v>
      </c>
      <c r="Y159" s="154" t="s">
        <v>92</v>
      </c>
      <c r="Z159" s="154" t="s">
        <v>155</v>
      </c>
      <c r="AA159" s="154" t="s">
        <v>103</v>
      </c>
      <c r="AB159" s="155" t="s">
        <v>120</v>
      </c>
    </row>
    <row r="160" spans="2:28" ht="17.100000000000001" customHeight="1">
      <c r="C160" s="648"/>
      <c r="D160" s="411" t="s">
        <v>93</v>
      </c>
      <c r="E160" s="412">
        <v>0.375</v>
      </c>
      <c r="F160" s="412">
        <v>0.75</v>
      </c>
      <c r="G160" s="309">
        <v>1</v>
      </c>
      <c r="H160" s="309">
        <v>8</v>
      </c>
      <c r="I160" s="413"/>
      <c r="K160" s="257" t="s">
        <v>79</v>
      </c>
      <c r="L160" s="35" t="s">
        <v>123</v>
      </c>
      <c r="M160" s="35" t="s">
        <v>93</v>
      </c>
      <c r="N160" s="35" t="s">
        <v>95</v>
      </c>
      <c r="O160" s="35" t="s">
        <v>73</v>
      </c>
      <c r="P160" s="35"/>
      <c r="Q160" s="35"/>
      <c r="R160" s="47" t="s">
        <v>123</v>
      </c>
      <c r="S160" s="537">
        <v>5</v>
      </c>
      <c r="T160" s="537">
        <v>41</v>
      </c>
      <c r="U160" s="537">
        <v>1</v>
      </c>
      <c r="W160" s="544" t="s">
        <v>79</v>
      </c>
      <c r="X160" s="545">
        <v>2</v>
      </c>
      <c r="Y160" s="545">
        <v>16</v>
      </c>
      <c r="Z160" s="545">
        <v>0</v>
      </c>
      <c r="AA160" s="545">
        <v>0</v>
      </c>
      <c r="AB160" s="530">
        <v>7.333333333333333</v>
      </c>
    </row>
    <row r="161" spans="2:28" ht="17.100000000000001" customHeight="1">
      <c r="C161" s="648"/>
      <c r="D161" s="411" t="s">
        <v>95</v>
      </c>
      <c r="E161" s="412">
        <v>0.5</v>
      </c>
      <c r="F161" s="412">
        <v>0.875</v>
      </c>
      <c r="G161" s="309">
        <v>1</v>
      </c>
      <c r="H161" s="309">
        <v>8</v>
      </c>
      <c r="I161" s="413"/>
      <c r="K161" s="257" t="s">
        <v>180</v>
      </c>
      <c r="L161" s="35" t="s">
        <v>93</v>
      </c>
      <c r="M161" s="35" t="s">
        <v>95</v>
      </c>
      <c r="N161" s="35" t="s">
        <v>73</v>
      </c>
      <c r="O161" s="35"/>
      <c r="P161" s="35"/>
      <c r="Q161" s="35" t="s">
        <v>123</v>
      </c>
      <c r="R161" s="47" t="s">
        <v>93</v>
      </c>
      <c r="S161" s="537">
        <v>5</v>
      </c>
      <c r="T161" s="537">
        <v>41</v>
      </c>
      <c r="U161" s="537">
        <v>1</v>
      </c>
      <c r="W161" s="544" t="s">
        <v>180</v>
      </c>
      <c r="X161" s="545">
        <v>1</v>
      </c>
      <c r="Y161" s="545">
        <v>8</v>
      </c>
      <c r="Z161" s="545">
        <v>0</v>
      </c>
      <c r="AA161" s="545">
        <v>0</v>
      </c>
      <c r="AB161" s="530">
        <v>3.6666666666666665</v>
      </c>
    </row>
    <row r="162" spans="2:28" ht="17.100000000000001" customHeight="1">
      <c r="C162" s="648"/>
      <c r="D162" s="411"/>
      <c r="E162" s="412"/>
      <c r="F162" s="412"/>
      <c r="G162" s="309">
        <v>0</v>
      </c>
      <c r="H162" s="309" t="s">
        <v>105</v>
      </c>
      <c r="I162" s="413"/>
      <c r="K162" s="257" t="s">
        <v>110</v>
      </c>
      <c r="L162" s="35" t="s">
        <v>95</v>
      </c>
      <c r="M162" s="35" t="s">
        <v>73</v>
      </c>
      <c r="N162" s="35"/>
      <c r="O162" s="35"/>
      <c r="P162" s="35" t="s">
        <v>123</v>
      </c>
      <c r="Q162" s="35" t="s">
        <v>93</v>
      </c>
      <c r="R162" s="47" t="s">
        <v>95</v>
      </c>
      <c r="S162" s="537">
        <v>5</v>
      </c>
      <c r="T162" s="537">
        <v>41</v>
      </c>
      <c r="U162" s="537">
        <v>1</v>
      </c>
      <c r="W162" s="544" t="s">
        <v>110</v>
      </c>
      <c r="X162" s="545">
        <v>1</v>
      </c>
      <c r="Y162" s="545">
        <v>8</v>
      </c>
      <c r="Z162" s="545">
        <v>0</v>
      </c>
      <c r="AA162" s="545">
        <v>0</v>
      </c>
      <c r="AB162" s="530">
        <v>3.6666666666666665</v>
      </c>
    </row>
    <row r="163" spans="2:28" ht="17.100000000000001" customHeight="1">
      <c r="C163" s="648"/>
      <c r="D163" s="411"/>
      <c r="E163" s="412"/>
      <c r="F163" s="412"/>
      <c r="G163" s="309">
        <v>0</v>
      </c>
      <c r="H163" s="309" t="s">
        <v>105</v>
      </c>
      <c r="I163" s="413"/>
      <c r="K163" s="257" t="s">
        <v>114</v>
      </c>
      <c r="L163" s="35" t="s">
        <v>73</v>
      </c>
      <c r="M163" s="35"/>
      <c r="N163" s="35"/>
      <c r="O163" s="35" t="s">
        <v>123</v>
      </c>
      <c r="P163" s="35" t="s">
        <v>93</v>
      </c>
      <c r="Q163" s="35" t="s">
        <v>95</v>
      </c>
      <c r="R163" s="47" t="s">
        <v>73</v>
      </c>
      <c r="S163" s="537">
        <v>5</v>
      </c>
      <c r="T163" s="537">
        <v>42</v>
      </c>
      <c r="U163" s="537">
        <v>2</v>
      </c>
      <c r="W163" s="544" t="s">
        <v>114</v>
      </c>
      <c r="X163" s="545">
        <v>2</v>
      </c>
      <c r="Y163" s="545">
        <v>16</v>
      </c>
      <c r="Z163" s="545">
        <v>0</v>
      </c>
      <c r="AA163" s="545">
        <v>0</v>
      </c>
      <c r="AB163" s="530">
        <v>7.333333333333333</v>
      </c>
    </row>
    <row r="164" spans="2:28" ht="17.100000000000001" customHeight="1">
      <c r="C164" s="648"/>
      <c r="D164" s="411"/>
      <c r="E164" s="412"/>
      <c r="F164" s="412"/>
      <c r="G164" s="309">
        <v>0</v>
      </c>
      <c r="H164" s="309" t="s">
        <v>105</v>
      </c>
      <c r="I164" s="413"/>
      <c r="K164" s="257" t="s">
        <v>127</v>
      </c>
      <c r="L164" s="35"/>
      <c r="M164" s="35"/>
      <c r="N164" s="35" t="s">
        <v>123</v>
      </c>
      <c r="O164" s="35" t="s">
        <v>93</v>
      </c>
      <c r="P164" s="35" t="s">
        <v>95</v>
      </c>
      <c r="Q164" s="35" t="s">
        <v>73</v>
      </c>
      <c r="R164" s="47"/>
      <c r="S164" s="537">
        <v>4</v>
      </c>
      <c r="T164" s="537">
        <v>33</v>
      </c>
      <c r="U164" s="537">
        <v>1</v>
      </c>
      <c r="W164" s="544" t="s">
        <v>127</v>
      </c>
      <c r="X164" s="545">
        <v>3</v>
      </c>
      <c r="Y164" s="545">
        <v>24</v>
      </c>
      <c r="Z164" s="545">
        <v>0</v>
      </c>
      <c r="AA164" s="545">
        <v>0</v>
      </c>
      <c r="AB164" s="530">
        <v>11</v>
      </c>
    </row>
    <row r="165" spans="2:28" ht="17.100000000000001" customHeight="1">
      <c r="C165" s="649"/>
      <c r="D165" s="411"/>
      <c r="E165" s="412"/>
      <c r="F165" s="412"/>
      <c r="G165" s="309">
        <v>0</v>
      </c>
      <c r="H165" s="309" t="s">
        <v>105</v>
      </c>
      <c r="I165" s="413"/>
      <c r="K165" s="257" t="s">
        <v>94</v>
      </c>
      <c r="L165" s="35"/>
      <c r="M165" s="35" t="s">
        <v>123</v>
      </c>
      <c r="N165" s="35" t="s">
        <v>93</v>
      </c>
      <c r="O165" s="35" t="s">
        <v>95</v>
      </c>
      <c r="P165" s="35" t="s">
        <v>73</v>
      </c>
      <c r="Q165" s="35"/>
      <c r="R165" s="492"/>
      <c r="S165" s="555">
        <v>4</v>
      </c>
      <c r="T165" s="537">
        <v>33</v>
      </c>
      <c r="U165" s="537">
        <v>1</v>
      </c>
      <c r="V165" s="502"/>
      <c r="W165" s="544" t="s">
        <v>94</v>
      </c>
      <c r="X165" s="545">
        <v>5</v>
      </c>
      <c r="Y165" s="545">
        <v>40</v>
      </c>
      <c r="Z165" s="545">
        <v>0</v>
      </c>
      <c r="AA165" s="545">
        <v>0</v>
      </c>
      <c r="AB165" s="530">
        <v>18.333333333333336</v>
      </c>
    </row>
    <row r="166" spans="2:28" ht="17.100000000000001" customHeight="1">
      <c r="C166" s="650" t="s">
        <v>92</v>
      </c>
      <c r="D166" s="411" t="s">
        <v>73</v>
      </c>
      <c r="E166" s="412">
        <v>0.875</v>
      </c>
      <c r="F166" s="412">
        <v>0.29166666666666669</v>
      </c>
      <c r="G166" s="453">
        <v>1</v>
      </c>
      <c r="H166" s="107">
        <v>9</v>
      </c>
      <c r="I166" s="414">
        <v>8</v>
      </c>
      <c r="K166" s="257" t="s">
        <v>111</v>
      </c>
      <c r="L166" s="493"/>
      <c r="M166" s="35" t="s">
        <v>123</v>
      </c>
      <c r="N166" s="35" t="s">
        <v>123</v>
      </c>
      <c r="O166" s="35" t="s">
        <v>123</v>
      </c>
      <c r="P166" s="35" t="s">
        <v>123</v>
      </c>
      <c r="Q166" s="35" t="s">
        <v>123</v>
      </c>
      <c r="R166" s="47"/>
      <c r="S166" s="537">
        <v>5</v>
      </c>
      <c r="T166" s="537">
        <v>40</v>
      </c>
      <c r="U166" s="537">
        <v>0</v>
      </c>
      <c r="W166" s="544" t="s">
        <v>111</v>
      </c>
      <c r="X166" s="545">
        <v>5</v>
      </c>
      <c r="Y166" s="545">
        <v>40</v>
      </c>
      <c r="Z166" s="545">
        <v>0</v>
      </c>
      <c r="AA166" s="545">
        <v>0</v>
      </c>
      <c r="AB166" s="530">
        <v>18.333333333333336</v>
      </c>
    </row>
    <row r="167" spans="2:28" ht="17.100000000000001" customHeight="1">
      <c r="C167" s="650"/>
      <c r="D167" s="415"/>
      <c r="E167" s="415"/>
      <c r="F167" s="415"/>
      <c r="G167" s="309"/>
      <c r="H167" s="309"/>
      <c r="I167" s="413"/>
      <c r="K167" s="257" t="s">
        <v>80</v>
      </c>
      <c r="L167" s="35"/>
      <c r="M167" s="35" t="s">
        <v>95</v>
      </c>
      <c r="N167" s="35" t="s">
        <v>95</v>
      </c>
      <c r="O167" s="35" t="s">
        <v>95</v>
      </c>
      <c r="P167" s="35" t="s">
        <v>95</v>
      </c>
      <c r="Q167" s="35" t="s">
        <v>95</v>
      </c>
      <c r="R167" s="47"/>
      <c r="S167" s="537">
        <v>5</v>
      </c>
      <c r="T167" s="537">
        <v>40</v>
      </c>
      <c r="U167" s="537">
        <v>0</v>
      </c>
      <c r="W167" s="544" t="s">
        <v>80</v>
      </c>
      <c r="X167" s="545">
        <v>5</v>
      </c>
      <c r="Y167" s="545">
        <v>40</v>
      </c>
      <c r="Z167" s="545">
        <v>0</v>
      </c>
      <c r="AA167" s="545">
        <v>0</v>
      </c>
      <c r="AB167" s="530">
        <v>18.333333333333336</v>
      </c>
    </row>
    <row r="168" spans="2:28" ht="17.100000000000001" customHeight="1">
      <c r="C168" s="651"/>
      <c r="D168" s="416"/>
      <c r="E168" s="416"/>
      <c r="F168" s="416"/>
      <c r="G168" s="312"/>
      <c r="H168" s="312"/>
      <c r="I168" s="417"/>
      <c r="K168" s="257" t="s">
        <v>121</v>
      </c>
      <c r="L168" s="35"/>
      <c r="M168" s="35" t="s">
        <v>93</v>
      </c>
      <c r="N168" s="35" t="s">
        <v>93</v>
      </c>
      <c r="O168" s="35" t="s">
        <v>93</v>
      </c>
      <c r="P168" s="35" t="s">
        <v>93</v>
      </c>
      <c r="Q168" s="35" t="s">
        <v>93</v>
      </c>
      <c r="R168" s="47"/>
      <c r="S168" s="537">
        <v>5</v>
      </c>
      <c r="T168" s="537">
        <v>40</v>
      </c>
      <c r="U168" s="537">
        <v>0</v>
      </c>
      <c r="W168" s="544" t="s">
        <v>121</v>
      </c>
      <c r="X168" s="545">
        <v>4</v>
      </c>
      <c r="Y168" s="545">
        <v>32</v>
      </c>
      <c r="Z168" s="545">
        <v>0</v>
      </c>
      <c r="AA168" s="545">
        <v>0</v>
      </c>
      <c r="AB168" s="530">
        <v>14.666666666666666</v>
      </c>
    </row>
    <row r="169" spans="2:28" ht="17.100000000000001" customHeight="1">
      <c r="C169" s="523" t="s">
        <v>593</v>
      </c>
      <c r="K169" s="539" t="s">
        <v>401</v>
      </c>
      <c r="L169" s="540"/>
      <c r="M169" s="540" t="s">
        <v>123</v>
      </c>
      <c r="N169" s="540" t="s">
        <v>123</v>
      </c>
      <c r="O169" s="540" t="s">
        <v>123</v>
      </c>
      <c r="P169" s="540" t="s">
        <v>123</v>
      </c>
      <c r="Q169" s="540" t="s">
        <v>123</v>
      </c>
      <c r="R169" s="541"/>
      <c r="S169" s="537">
        <v>5</v>
      </c>
      <c r="T169" s="537">
        <v>40</v>
      </c>
      <c r="U169" s="537">
        <v>0</v>
      </c>
      <c r="W169" s="539" t="s">
        <v>401</v>
      </c>
      <c r="X169" s="542">
        <v>3</v>
      </c>
      <c r="Y169" s="542">
        <v>24</v>
      </c>
      <c r="Z169" s="542">
        <v>0</v>
      </c>
      <c r="AA169" s="542">
        <v>0</v>
      </c>
      <c r="AB169" s="543">
        <v>11</v>
      </c>
    </row>
    <row r="170" spans="2:28" ht="17.100000000000001" customHeight="1">
      <c r="C170" s="402" t="s">
        <v>637</v>
      </c>
    </row>
    <row r="171" spans="2:28" ht="17.100000000000001" customHeight="1">
      <c r="C171" s="402"/>
      <c r="K171" s="113" t="s">
        <v>681</v>
      </c>
    </row>
    <row r="172" spans="2:28" ht="17.100000000000001" customHeight="1">
      <c r="C172" s="523"/>
      <c r="K172" s="145" t="s">
        <v>624</v>
      </c>
    </row>
    <row r="173" spans="2:28" ht="17.100000000000001" customHeight="1">
      <c r="C173" s="433"/>
    </row>
    <row r="174" spans="2:28" ht="17.100000000000001" customHeight="1">
      <c r="C174"/>
      <c r="D174"/>
      <c r="E174"/>
      <c r="F174"/>
      <c r="G174"/>
      <c r="H174"/>
      <c r="I174"/>
      <c r="J174"/>
    </row>
    <row r="175" spans="2:28" s="463" customFormat="1" ht="17.100000000000001" customHeight="1">
      <c r="B175" s="513"/>
      <c r="C175" s="462"/>
      <c r="G175" s="462"/>
      <c r="H175" s="462"/>
      <c r="S175" s="556"/>
      <c r="T175" s="556"/>
      <c r="U175" s="556"/>
      <c r="V175" s="514"/>
    </row>
    <row r="178" spans="2:35" ht="17.100000000000001" customHeight="1">
      <c r="C178" s="481" t="s">
        <v>626</v>
      </c>
      <c r="D178" s="481"/>
      <c r="E178" s="145"/>
      <c r="K178"/>
    </row>
    <row r="179" spans="2:35" ht="17.100000000000001" customHeight="1">
      <c r="C179" s="481"/>
      <c r="D179" s="481"/>
      <c r="E179" s="145"/>
      <c r="K179"/>
    </row>
    <row r="180" spans="2:35" ht="17.100000000000001" customHeight="1">
      <c r="C180" s="123" t="s">
        <v>728</v>
      </c>
      <c r="D180" s="481"/>
      <c r="E180" s="145"/>
      <c r="K180"/>
    </row>
    <row r="181" spans="2:35" ht="17.100000000000001" customHeight="1">
      <c r="X181" s="2"/>
      <c r="Y181" s="2"/>
      <c r="Z181" s="2"/>
      <c r="AA181" s="2"/>
      <c r="AB181" s="2"/>
    </row>
    <row r="182" spans="2:35" s="349" customFormat="1" ht="17.100000000000001" customHeight="1">
      <c r="B182" s="123"/>
      <c r="C182" s="70" t="s">
        <v>156</v>
      </c>
      <c r="D182" s="410" t="s">
        <v>136</v>
      </c>
      <c r="E182" s="410" t="s">
        <v>134</v>
      </c>
      <c r="F182" s="410" t="s">
        <v>109</v>
      </c>
      <c r="G182" s="410" t="s">
        <v>131</v>
      </c>
      <c r="H182" s="451" t="s">
        <v>75</v>
      </c>
      <c r="I182" s="452" t="s">
        <v>92</v>
      </c>
      <c r="K182" s="75" t="s">
        <v>83</v>
      </c>
      <c r="L182" s="146" t="s">
        <v>96</v>
      </c>
      <c r="M182" s="146" t="s">
        <v>104</v>
      </c>
      <c r="N182" s="146" t="s">
        <v>82</v>
      </c>
      <c r="O182" s="146" t="s">
        <v>112</v>
      </c>
      <c r="P182" s="146" t="s">
        <v>97</v>
      </c>
      <c r="Q182" s="146" t="s">
        <v>117</v>
      </c>
      <c r="R182" s="147" t="s">
        <v>132</v>
      </c>
      <c r="S182" s="667" t="s">
        <v>515</v>
      </c>
      <c r="T182" s="669" t="s">
        <v>486</v>
      </c>
      <c r="U182" s="670" t="s">
        <v>487</v>
      </c>
      <c r="V182" s="537"/>
      <c r="W182" s="194" t="s">
        <v>252</v>
      </c>
      <c r="X182" s="2"/>
      <c r="Y182" s="2"/>
      <c r="Z182" s="2"/>
      <c r="AA182" s="2"/>
      <c r="AB182" s="2"/>
      <c r="AD182" s="145" t="s">
        <v>622</v>
      </c>
      <c r="AE182" s="2"/>
      <c r="AF182" s="2"/>
      <c r="AG182" s="2"/>
      <c r="AH182" s="2"/>
      <c r="AI182" s="2"/>
    </row>
    <row r="183" spans="2:35" ht="17.100000000000001" customHeight="1">
      <c r="C183" s="647" t="s">
        <v>138</v>
      </c>
      <c r="D183" s="411" t="s">
        <v>123</v>
      </c>
      <c r="E183" s="412">
        <v>0.29166666666666669</v>
      </c>
      <c r="F183" s="412">
        <v>0.70833333333333337</v>
      </c>
      <c r="G183" s="309">
        <v>1</v>
      </c>
      <c r="H183" s="309">
        <v>9</v>
      </c>
      <c r="I183" s="413"/>
      <c r="K183" s="454" t="s">
        <v>539</v>
      </c>
      <c r="L183" s="496" t="s">
        <v>581</v>
      </c>
      <c r="M183" s="455" t="s">
        <v>683</v>
      </c>
      <c r="N183" s="455" t="s">
        <v>683</v>
      </c>
      <c r="O183" s="455" t="s">
        <v>683</v>
      </c>
      <c r="P183" s="455" t="s">
        <v>683</v>
      </c>
      <c r="Q183" s="455" t="s">
        <v>683</v>
      </c>
      <c r="R183" s="497" t="s">
        <v>432</v>
      </c>
      <c r="S183" s="668"/>
      <c r="T183" s="669"/>
      <c r="U183" s="671"/>
      <c r="W183" s="153" t="s">
        <v>83</v>
      </c>
      <c r="X183" s="154" t="s">
        <v>88</v>
      </c>
      <c r="Y183" s="154" t="s">
        <v>92</v>
      </c>
      <c r="Z183" s="154" t="s">
        <v>155</v>
      </c>
      <c r="AA183" s="154" t="s">
        <v>103</v>
      </c>
      <c r="AB183" s="155" t="s">
        <v>120</v>
      </c>
      <c r="AD183" s="153" t="s">
        <v>83</v>
      </c>
      <c r="AE183" s="154" t="s">
        <v>88</v>
      </c>
      <c r="AF183" s="154" t="s">
        <v>92</v>
      </c>
      <c r="AG183" s="154" t="s">
        <v>155</v>
      </c>
      <c r="AH183" s="154" t="s">
        <v>103</v>
      </c>
      <c r="AI183" s="155" t="s">
        <v>120</v>
      </c>
    </row>
    <row r="184" spans="2:35" ht="17.100000000000001" customHeight="1">
      <c r="C184" s="648"/>
      <c r="D184" s="411" t="s">
        <v>93</v>
      </c>
      <c r="E184" s="412">
        <v>0.375</v>
      </c>
      <c r="F184" s="412">
        <v>0.75</v>
      </c>
      <c r="G184" s="309">
        <v>1</v>
      </c>
      <c r="H184" s="309">
        <v>8</v>
      </c>
      <c r="I184" s="413"/>
      <c r="K184" s="257" t="s">
        <v>79</v>
      </c>
      <c r="L184" s="35" t="s">
        <v>123</v>
      </c>
      <c r="M184" s="35" t="s">
        <v>95</v>
      </c>
      <c r="N184" s="35" t="s">
        <v>489</v>
      </c>
      <c r="O184" s="35" t="s">
        <v>490</v>
      </c>
      <c r="P184" s="35"/>
      <c r="Q184" s="35"/>
      <c r="R184" s="47" t="s">
        <v>123</v>
      </c>
      <c r="S184" s="537">
        <v>5</v>
      </c>
      <c r="T184" s="537">
        <v>43</v>
      </c>
      <c r="U184" s="537">
        <v>3</v>
      </c>
      <c r="W184" s="257" t="s">
        <v>79</v>
      </c>
      <c r="X184" s="434">
        <v>8</v>
      </c>
      <c r="Y184" s="434">
        <v>16</v>
      </c>
      <c r="Z184" s="434">
        <v>0</v>
      </c>
      <c r="AA184" s="434">
        <v>0</v>
      </c>
      <c r="AB184" s="260">
        <v>13.333333333333332</v>
      </c>
      <c r="AD184" s="257" t="s">
        <v>79</v>
      </c>
      <c r="AE184" s="434">
        <v>8</v>
      </c>
      <c r="AF184" s="434">
        <v>16</v>
      </c>
      <c r="AG184" s="434"/>
      <c r="AH184" s="434"/>
      <c r="AI184" s="260">
        <v>13.333333333333332</v>
      </c>
    </row>
    <row r="185" spans="2:35" ht="17.100000000000001" customHeight="1">
      <c r="C185" s="648"/>
      <c r="D185" s="411" t="s">
        <v>95</v>
      </c>
      <c r="E185" s="412">
        <v>0.5</v>
      </c>
      <c r="F185" s="412">
        <v>0.875</v>
      </c>
      <c r="G185" s="309">
        <v>1</v>
      </c>
      <c r="H185" s="309">
        <v>8</v>
      </c>
      <c r="I185" s="413"/>
      <c r="K185" s="257" t="s">
        <v>180</v>
      </c>
      <c r="L185" s="35" t="s">
        <v>95</v>
      </c>
      <c r="M185" s="35" t="s">
        <v>489</v>
      </c>
      <c r="N185" s="35" t="s">
        <v>490</v>
      </c>
      <c r="O185" s="35"/>
      <c r="P185" s="35"/>
      <c r="Q185" s="35" t="s">
        <v>123</v>
      </c>
      <c r="R185" s="47" t="s">
        <v>95</v>
      </c>
      <c r="S185" s="537">
        <v>5</v>
      </c>
      <c r="T185" s="537">
        <v>42</v>
      </c>
      <c r="U185" s="537">
        <v>2</v>
      </c>
      <c r="W185" s="257" t="s">
        <v>180</v>
      </c>
      <c r="X185" s="434">
        <v>10</v>
      </c>
      <c r="Y185" s="434">
        <v>4</v>
      </c>
      <c r="Z185" s="434">
        <v>0</v>
      </c>
      <c r="AA185" s="434">
        <v>0</v>
      </c>
      <c r="AB185" s="260">
        <v>11.333333333333334</v>
      </c>
      <c r="AD185" s="257" t="s">
        <v>180</v>
      </c>
      <c r="AE185" s="434">
        <v>10</v>
      </c>
      <c r="AF185" s="434">
        <v>4</v>
      </c>
      <c r="AG185" s="434"/>
      <c r="AH185" s="434"/>
      <c r="AI185" s="260">
        <v>11.333333333333334</v>
      </c>
    </row>
    <row r="186" spans="2:35" ht="17.100000000000001" customHeight="1">
      <c r="C186" s="648"/>
      <c r="D186" s="411"/>
      <c r="E186" s="412"/>
      <c r="F186" s="412"/>
      <c r="G186" s="309">
        <v>0</v>
      </c>
      <c r="H186" s="309" t="s">
        <v>105</v>
      </c>
      <c r="I186" s="413"/>
      <c r="K186" s="257" t="s">
        <v>110</v>
      </c>
      <c r="L186" s="35" t="s">
        <v>489</v>
      </c>
      <c r="M186" s="35" t="s">
        <v>490</v>
      </c>
      <c r="N186" s="35"/>
      <c r="O186" s="35"/>
      <c r="P186" s="35" t="s">
        <v>123</v>
      </c>
      <c r="Q186" s="35" t="s">
        <v>95</v>
      </c>
      <c r="R186" s="47" t="s">
        <v>489</v>
      </c>
      <c r="S186" s="537">
        <v>5</v>
      </c>
      <c r="T186" s="537">
        <v>43</v>
      </c>
      <c r="U186" s="537">
        <v>3</v>
      </c>
      <c r="W186" s="257" t="s">
        <v>110</v>
      </c>
      <c r="X186" s="434">
        <v>10</v>
      </c>
      <c r="Y186" s="434">
        <v>8</v>
      </c>
      <c r="Z186" s="434">
        <v>0</v>
      </c>
      <c r="AA186" s="434">
        <v>0</v>
      </c>
      <c r="AB186" s="260">
        <v>12.666666666666666</v>
      </c>
      <c r="AD186" s="257" t="s">
        <v>110</v>
      </c>
      <c r="AE186" s="434">
        <v>10</v>
      </c>
      <c r="AF186" s="434">
        <v>8</v>
      </c>
      <c r="AG186" s="434"/>
      <c r="AH186" s="434"/>
      <c r="AI186" s="260">
        <v>12.666666666666666</v>
      </c>
    </row>
    <row r="187" spans="2:35" ht="17.100000000000001" customHeight="1">
      <c r="C187" s="648"/>
      <c r="D187" s="411"/>
      <c r="E187" s="412"/>
      <c r="F187" s="412"/>
      <c r="G187" s="309">
        <v>0</v>
      </c>
      <c r="H187" s="309" t="s">
        <v>105</v>
      </c>
      <c r="I187" s="413"/>
      <c r="K187" s="257" t="s">
        <v>114</v>
      </c>
      <c r="L187" s="35" t="s">
        <v>490</v>
      </c>
      <c r="M187" s="35"/>
      <c r="N187" s="35"/>
      <c r="O187" s="35" t="s">
        <v>123</v>
      </c>
      <c r="P187" s="35" t="s">
        <v>95</v>
      </c>
      <c r="Q187" s="35" t="s">
        <v>489</v>
      </c>
      <c r="R187" s="47" t="s">
        <v>490</v>
      </c>
      <c r="S187" s="537">
        <v>5</v>
      </c>
      <c r="T187" s="537">
        <v>42</v>
      </c>
      <c r="U187" s="537">
        <v>2</v>
      </c>
      <c r="W187" s="257" t="s">
        <v>114</v>
      </c>
      <c r="X187" s="434">
        <v>10</v>
      </c>
      <c r="Y187" s="434">
        <v>16</v>
      </c>
      <c r="Z187" s="434">
        <v>0</v>
      </c>
      <c r="AA187" s="434">
        <v>0</v>
      </c>
      <c r="AB187" s="260">
        <v>15.333333333333332</v>
      </c>
      <c r="AD187" s="257" t="s">
        <v>114</v>
      </c>
      <c r="AE187" s="434">
        <v>10</v>
      </c>
      <c r="AF187" s="434">
        <v>16</v>
      </c>
      <c r="AG187" s="434"/>
      <c r="AH187" s="434"/>
      <c r="AI187" s="260">
        <v>15.333333333333332</v>
      </c>
    </row>
    <row r="188" spans="2:35" ht="17.100000000000001" customHeight="1">
      <c r="C188" s="648"/>
      <c r="D188" s="411"/>
      <c r="E188" s="412"/>
      <c r="F188" s="412"/>
      <c r="G188" s="309">
        <v>0</v>
      </c>
      <c r="H188" s="309" t="s">
        <v>105</v>
      </c>
      <c r="I188" s="413"/>
      <c r="K188" s="257" t="s">
        <v>127</v>
      </c>
      <c r="L188" s="35"/>
      <c r="M188" s="35"/>
      <c r="N188" s="35" t="s">
        <v>123</v>
      </c>
      <c r="O188" s="35" t="s">
        <v>95</v>
      </c>
      <c r="P188" s="35" t="s">
        <v>489</v>
      </c>
      <c r="Q188" s="35" t="s">
        <v>490</v>
      </c>
      <c r="R188" s="47"/>
      <c r="S188" s="537">
        <v>4</v>
      </c>
      <c r="T188" s="537">
        <v>34</v>
      </c>
      <c r="U188" s="537">
        <v>2</v>
      </c>
      <c r="W188" s="257" t="s">
        <v>127</v>
      </c>
      <c r="X188" s="434">
        <v>13</v>
      </c>
      <c r="Y188" s="434">
        <v>28</v>
      </c>
      <c r="Z188" s="434">
        <v>0</v>
      </c>
      <c r="AA188" s="434">
        <v>0</v>
      </c>
      <c r="AB188" s="260">
        <v>22.333333333333336</v>
      </c>
      <c r="AD188" s="257" t="s">
        <v>127</v>
      </c>
      <c r="AE188" s="434">
        <v>13</v>
      </c>
      <c r="AF188" s="434">
        <v>28</v>
      </c>
      <c r="AG188" s="434"/>
      <c r="AH188" s="434"/>
      <c r="AI188" s="260">
        <v>22.333333333333336</v>
      </c>
    </row>
    <row r="189" spans="2:35" ht="17.100000000000001" customHeight="1">
      <c r="C189" s="649"/>
      <c r="D189" s="411"/>
      <c r="E189" s="412"/>
      <c r="F189" s="412"/>
      <c r="G189" s="309">
        <v>0</v>
      </c>
      <c r="H189" s="309" t="s">
        <v>105</v>
      </c>
      <c r="I189" s="413"/>
      <c r="K189" s="257" t="s">
        <v>94</v>
      </c>
      <c r="L189" s="35"/>
      <c r="M189" s="35" t="s">
        <v>123</v>
      </c>
      <c r="N189" s="35" t="s">
        <v>95</v>
      </c>
      <c r="O189" s="35" t="s">
        <v>489</v>
      </c>
      <c r="P189" s="35" t="s">
        <v>490</v>
      </c>
      <c r="Q189" s="35"/>
      <c r="R189" s="492"/>
      <c r="S189" s="555">
        <v>4</v>
      </c>
      <c r="T189" s="537">
        <v>34</v>
      </c>
      <c r="U189" s="537">
        <v>2</v>
      </c>
      <c r="V189" s="502"/>
      <c r="W189" s="257" t="s">
        <v>94</v>
      </c>
      <c r="X189" s="434">
        <v>12</v>
      </c>
      <c r="Y189" s="434">
        <v>40</v>
      </c>
      <c r="Z189" s="434">
        <v>0</v>
      </c>
      <c r="AA189" s="434">
        <v>0</v>
      </c>
      <c r="AB189" s="260">
        <v>25.333333333333336</v>
      </c>
      <c r="AD189" s="257" t="s">
        <v>94</v>
      </c>
      <c r="AE189" s="434">
        <v>12</v>
      </c>
      <c r="AF189" s="434">
        <v>40</v>
      </c>
      <c r="AG189" s="434"/>
      <c r="AH189" s="434"/>
      <c r="AI189" s="260">
        <v>25.333333333333336</v>
      </c>
    </row>
    <row r="190" spans="2:35" ht="17.100000000000001" customHeight="1">
      <c r="C190" s="650" t="s">
        <v>92</v>
      </c>
      <c r="D190" s="411" t="s">
        <v>489</v>
      </c>
      <c r="E190" s="412">
        <v>0.70833333333333337</v>
      </c>
      <c r="F190" s="412">
        <v>0.29166666666666669</v>
      </c>
      <c r="G190" s="453">
        <v>5</v>
      </c>
      <c r="H190" s="107">
        <v>9</v>
      </c>
      <c r="I190" s="414">
        <v>4</v>
      </c>
      <c r="K190" s="257" t="s">
        <v>111</v>
      </c>
      <c r="L190" s="493"/>
      <c r="M190" s="35" t="s">
        <v>123</v>
      </c>
      <c r="N190" s="35" t="s">
        <v>123</v>
      </c>
      <c r="O190" s="35" t="s">
        <v>123</v>
      </c>
      <c r="P190" s="35" t="s">
        <v>123</v>
      </c>
      <c r="Q190" s="35" t="s">
        <v>123</v>
      </c>
      <c r="R190" s="47"/>
      <c r="S190" s="537">
        <v>5</v>
      </c>
      <c r="T190" s="537">
        <v>45</v>
      </c>
      <c r="U190" s="537">
        <v>5</v>
      </c>
      <c r="W190" s="257" t="s">
        <v>111</v>
      </c>
      <c r="X190" s="434">
        <v>10</v>
      </c>
      <c r="Y190" s="434">
        <v>40</v>
      </c>
      <c r="Z190" s="434">
        <v>0</v>
      </c>
      <c r="AA190" s="434">
        <v>0</v>
      </c>
      <c r="AB190" s="260">
        <v>23.333333333333336</v>
      </c>
      <c r="AD190" s="257" t="s">
        <v>111</v>
      </c>
      <c r="AE190" s="434">
        <v>11</v>
      </c>
      <c r="AF190" s="434">
        <v>40</v>
      </c>
      <c r="AG190" s="434"/>
      <c r="AH190" s="434"/>
      <c r="AI190" s="260">
        <v>24.333333333333336</v>
      </c>
    </row>
    <row r="191" spans="2:35" ht="17.100000000000001" customHeight="1">
      <c r="C191" s="650"/>
      <c r="D191" s="184" t="s">
        <v>490</v>
      </c>
      <c r="E191" s="185">
        <v>0.875</v>
      </c>
      <c r="F191" s="185">
        <v>0.375</v>
      </c>
      <c r="G191" s="421">
        <v>4</v>
      </c>
      <c r="H191" s="461">
        <v>8</v>
      </c>
      <c r="I191" s="460">
        <v>4</v>
      </c>
      <c r="K191" s="257" t="s">
        <v>80</v>
      </c>
      <c r="L191" s="35"/>
      <c r="M191" s="35" t="s">
        <v>95</v>
      </c>
      <c r="N191" s="35" t="s">
        <v>95</v>
      </c>
      <c r="O191" s="35" t="s">
        <v>95</v>
      </c>
      <c r="P191" s="35" t="s">
        <v>95</v>
      </c>
      <c r="Q191" s="35" t="s">
        <v>95</v>
      </c>
      <c r="R191" s="47"/>
      <c r="S191" s="537">
        <v>5</v>
      </c>
      <c r="T191" s="537">
        <v>40</v>
      </c>
      <c r="U191" s="537">
        <v>0</v>
      </c>
      <c r="W191" s="257" t="s">
        <v>80</v>
      </c>
      <c r="X191" s="434">
        <v>10</v>
      </c>
      <c r="Y191" s="434">
        <v>40</v>
      </c>
      <c r="Z191" s="434">
        <v>0</v>
      </c>
      <c r="AA191" s="434">
        <v>0</v>
      </c>
      <c r="AB191" s="260">
        <v>23.333333333333336</v>
      </c>
      <c r="AD191" s="257" t="s">
        <v>80</v>
      </c>
      <c r="AE191" s="434">
        <v>11</v>
      </c>
      <c r="AF191" s="434">
        <v>40</v>
      </c>
      <c r="AG191" s="434"/>
      <c r="AH191" s="434"/>
      <c r="AI191" s="260">
        <v>24.333333333333336</v>
      </c>
    </row>
    <row r="192" spans="2:35" ht="17.100000000000001" customHeight="1">
      <c r="C192" s="651"/>
      <c r="D192" s="416"/>
      <c r="E192" s="416"/>
      <c r="F192" s="416"/>
      <c r="G192" s="312"/>
      <c r="H192" s="312"/>
      <c r="I192" s="417"/>
      <c r="K192" s="257" t="s">
        <v>121</v>
      </c>
      <c r="L192" s="35"/>
      <c r="M192" s="35" t="s">
        <v>95</v>
      </c>
      <c r="N192" s="35" t="s">
        <v>95</v>
      </c>
      <c r="O192" s="35" t="s">
        <v>95</v>
      </c>
      <c r="P192" s="35" t="s">
        <v>95</v>
      </c>
      <c r="Q192" s="35" t="s">
        <v>95</v>
      </c>
      <c r="R192" s="47"/>
      <c r="S192" s="537">
        <v>5</v>
      </c>
      <c r="T192" s="537">
        <v>40</v>
      </c>
      <c r="U192" s="537">
        <v>0</v>
      </c>
      <c r="W192" s="257" t="s">
        <v>121</v>
      </c>
      <c r="X192" s="434">
        <v>13</v>
      </c>
      <c r="Y192" s="434">
        <v>32</v>
      </c>
      <c r="Z192" s="434">
        <v>0</v>
      </c>
      <c r="AA192" s="434">
        <v>0</v>
      </c>
      <c r="AB192" s="260">
        <v>23.666666666666664</v>
      </c>
      <c r="AD192" s="257" t="s">
        <v>121</v>
      </c>
      <c r="AE192" s="434">
        <v>14</v>
      </c>
      <c r="AF192" s="434">
        <v>32</v>
      </c>
      <c r="AG192" s="434"/>
      <c r="AH192" s="434"/>
      <c r="AI192" s="260">
        <v>24.666666666666664</v>
      </c>
    </row>
    <row r="193" spans="3:35" ht="17.100000000000001" customHeight="1">
      <c r="K193" s="539" t="s">
        <v>401</v>
      </c>
      <c r="L193" s="540"/>
      <c r="M193" s="540" t="s">
        <v>123</v>
      </c>
      <c r="N193" s="540" t="s">
        <v>123</v>
      </c>
      <c r="O193" s="540" t="s">
        <v>123</v>
      </c>
      <c r="P193" s="540" t="s">
        <v>123</v>
      </c>
      <c r="Q193" s="540" t="s">
        <v>123</v>
      </c>
      <c r="R193" s="541"/>
      <c r="S193" s="537">
        <v>5</v>
      </c>
      <c r="T193" s="537">
        <v>45</v>
      </c>
      <c r="U193" s="537">
        <v>5</v>
      </c>
      <c r="W193" s="539" t="s">
        <v>401</v>
      </c>
      <c r="X193" s="542">
        <v>10</v>
      </c>
      <c r="Y193" s="542">
        <v>24</v>
      </c>
      <c r="Z193" s="542">
        <v>0</v>
      </c>
      <c r="AA193" s="542">
        <v>0</v>
      </c>
      <c r="AB193" s="543">
        <v>18</v>
      </c>
      <c r="AD193" s="539" t="s">
        <v>401</v>
      </c>
      <c r="AE193" s="542">
        <v>11</v>
      </c>
      <c r="AF193" s="542">
        <v>24</v>
      </c>
      <c r="AG193" s="542"/>
      <c r="AH193" s="542"/>
      <c r="AI193" s="543">
        <v>19</v>
      </c>
    </row>
    <row r="194" spans="3:35" ht="17.100000000000001" customHeight="1">
      <c r="C194" s="531" t="s">
        <v>606</v>
      </c>
      <c r="K194"/>
      <c r="L194"/>
      <c r="M194"/>
      <c r="N194"/>
      <c r="O194"/>
      <c r="P194"/>
      <c r="Q194"/>
      <c r="R194"/>
      <c r="W194"/>
      <c r="X194"/>
      <c r="Y194"/>
      <c r="Z194"/>
      <c r="AA194"/>
      <c r="AB194"/>
    </row>
    <row r="195" spans="3:35" ht="17.100000000000001" customHeight="1">
      <c r="C195" s="532" t="s">
        <v>607</v>
      </c>
      <c r="D195" s="531"/>
      <c r="K195" s="145" t="s">
        <v>623</v>
      </c>
    </row>
    <row r="196" spans="3:35" ht="17.100000000000001" customHeight="1">
      <c r="C196" s="433" t="s">
        <v>648</v>
      </c>
      <c r="D196" s="532"/>
      <c r="K196" s="113" t="s">
        <v>684</v>
      </c>
    </row>
    <row r="199" spans="3:35" ht="17.100000000000001" customHeight="1">
      <c r="C199" s="481" t="s">
        <v>729</v>
      </c>
      <c r="D199" s="481"/>
      <c r="E199" s="145"/>
    </row>
    <row r="200" spans="3:35" ht="17.100000000000001" customHeight="1">
      <c r="K200" s="560" t="s">
        <v>742</v>
      </c>
    </row>
    <row r="201" spans="3:35" ht="17.100000000000001" customHeight="1">
      <c r="C201" s="70" t="s">
        <v>156</v>
      </c>
      <c r="D201" s="410" t="s">
        <v>136</v>
      </c>
      <c r="E201" s="410" t="s">
        <v>134</v>
      </c>
      <c r="F201" s="410" t="s">
        <v>109</v>
      </c>
      <c r="G201" s="410" t="s">
        <v>131</v>
      </c>
      <c r="H201" s="451" t="s">
        <v>75</v>
      </c>
      <c r="I201" s="452" t="s">
        <v>92</v>
      </c>
      <c r="K201" s="75" t="s">
        <v>83</v>
      </c>
      <c r="L201" s="146" t="s">
        <v>96</v>
      </c>
      <c r="M201" s="146" t="s">
        <v>104</v>
      </c>
      <c r="N201" s="146" t="s">
        <v>82</v>
      </c>
      <c r="O201" s="146" t="s">
        <v>112</v>
      </c>
      <c r="P201" s="146" t="s">
        <v>97</v>
      </c>
      <c r="Q201" s="146" t="s">
        <v>117</v>
      </c>
      <c r="R201" s="147" t="s">
        <v>132</v>
      </c>
      <c r="S201" s="667" t="s">
        <v>515</v>
      </c>
      <c r="T201" s="669" t="s">
        <v>486</v>
      </c>
      <c r="U201" s="670" t="s">
        <v>487</v>
      </c>
      <c r="V201" s="537"/>
      <c r="W201" s="194" t="s">
        <v>252</v>
      </c>
      <c r="X201" s="2"/>
      <c r="Y201" s="2"/>
      <c r="Z201" s="2"/>
      <c r="AA201" s="2"/>
      <c r="AB201" s="2"/>
      <c r="AC201" s="349"/>
      <c r="AD201"/>
      <c r="AE201"/>
      <c r="AF201"/>
      <c r="AG201"/>
      <c r="AH201"/>
      <c r="AI201"/>
    </row>
    <row r="202" spans="3:35" ht="17.100000000000001" customHeight="1">
      <c r="C202" s="647" t="s">
        <v>138</v>
      </c>
      <c r="D202" s="411" t="s">
        <v>123</v>
      </c>
      <c r="E202" s="412">
        <v>0.29166666666666669</v>
      </c>
      <c r="F202" s="412">
        <v>0.66666666666666663</v>
      </c>
      <c r="G202" s="309">
        <v>1</v>
      </c>
      <c r="H202" s="309">
        <v>8</v>
      </c>
      <c r="I202" s="413"/>
      <c r="K202" s="454" t="s">
        <v>370</v>
      </c>
      <c r="L202" s="455" t="s">
        <v>407</v>
      </c>
      <c r="M202" s="455" t="s">
        <v>734</v>
      </c>
      <c r="N202" s="455" t="s">
        <v>734</v>
      </c>
      <c r="O202" s="455" t="s">
        <v>734</v>
      </c>
      <c r="P202" s="455" t="s">
        <v>734</v>
      </c>
      <c r="Q202" s="455" t="s">
        <v>734</v>
      </c>
      <c r="R202" s="456" t="s">
        <v>407</v>
      </c>
      <c r="S202" s="668"/>
      <c r="T202" s="669"/>
      <c r="U202" s="671"/>
      <c r="W202" s="153" t="s">
        <v>83</v>
      </c>
      <c r="X202" s="154" t="s">
        <v>88</v>
      </c>
      <c r="Y202" s="154" t="s">
        <v>92</v>
      </c>
      <c r="Z202" s="154" t="s">
        <v>155</v>
      </c>
      <c r="AA202" s="154" t="s">
        <v>103</v>
      </c>
      <c r="AB202" s="155" t="s">
        <v>120</v>
      </c>
      <c r="AD202"/>
      <c r="AE202"/>
      <c r="AF202"/>
      <c r="AG202"/>
      <c r="AH202"/>
      <c r="AI202"/>
    </row>
    <row r="203" spans="3:35" ht="17.100000000000001" customHeight="1">
      <c r="C203" s="648"/>
      <c r="D203" s="411" t="s">
        <v>93</v>
      </c>
      <c r="E203" s="412">
        <v>0.375</v>
      </c>
      <c r="F203" s="412">
        <v>0.79166666666666663</v>
      </c>
      <c r="G203" s="309">
        <v>1</v>
      </c>
      <c r="H203" s="309">
        <v>9</v>
      </c>
      <c r="I203" s="413"/>
      <c r="K203" s="257" t="s">
        <v>79</v>
      </c>
      <c r="L203" s="35" t="s">
        <v>123</v>
      </c>
      <c r="M203" s="35" t="s">
        <v>95</v>
      </c>
      <c r="N203" s="35" t="s">
        <v>489</v>
      </c>
      <c r="O203" s="35" t="s">
        <v>490</v>
      </c>
      <c r="P203" s="35"/>
      <c r="Q203" s="35"/>
      <c r="R203" s="47" t="s">
        <v>123</v>
      </c>
      <c r="S203" s="537">
        <v>5</v>
      </c>
      <c r="T203" s="537">
        <v>40</v>
      </c>
      <c r="U203" s="537">
        <v>0</v>
      </c>
      <c r="W203" s="544" t="s">
        <v>79</v>
      </c>
      <c r="X203" s="434">
        <v>17</v>
      </c>
      <c r="Y203" s="434">
        <v>16</v>
      </c>
      <c r="Z203" s="434">
        <v>0</v>
      </c>
      <c r="AA203" s="434">
        <v>0</v>
      </c>
      <c r="AB203" s="260">
        <v>22.333333333333332</v>
      </c>
      <c r="AD203"/>
      <c r="AE203"/>
      <c r="AF203"/>
      <c r="AG203"/>
      <c r="AH203"/>
      <c r="AI203"/>
    </row>
    <row r="204" spans="3:35" ht="17.100000000000001" customHeight="1">
      <c r="C204" s="648"/>
      <c r="D204" s="411" t="s">
        <v>95</v>
      </c>
      <c r="E204" s="412">
        <v>0.45833333333333331</v>
      </c>
      <c r="F204" s="412">
        <v>0.83333333333333337</v>
      </c>
      <c r="G204" s="309">
        <v>1</v>
      </c>
      <c r="H204" s="309">
        <v>8</v>
      </c>
      <c r="I204" s="413"/>
      <c r="K204" s="257" t="s">
        <v>180</v>
      </c>
      <c r="L204" s="35" t="s">
        <v>95</v>
      </c>
      <c r="M204" s="35" t="s">
        <v>489</v>
      </c>
      <c r="N204" s="35" t="s">
        <v>490</v>
      </c>
      <c r="O204" s="35"/>
      <c r="P204" s="35"/>
      <c r="Q204" s="35" t="s">
        <v>123</v>
      </c>
      <c r="R204" s="47" t="s">
        <v>95</v>
      </c>
      <c r="S204" s="537">
        <v>5</v>
      </c>
      <c r="T204" s="537">
        <v>40</v>
      </c>
      <c r="U204" s="537">
        <v>0</v>
      </c>
      <c r="W204" s="544" t="s">
        <v>180</v>
      </c>
      <c r="X204" s="434">
        <v>21</v>
      </c>
      <c r="Y204" s="434">
        <v>4</v>
      </c>
      <c r="Z204" s="434">
        <v>0</v>
      </c>
      <c r="AA204" s="434">
        <v>0</v>
      </c>
      <c r="AB204" s="260">
        <v>22.333333333333332</v>
      </c>
      <c r="AD204"/>
      <c r="AE204"/>
      <c r="AF204"/>
      <c r="AG204"/>
      <c r="AH204"/>
      <c r="AI204"/>
    </row>
    <row r="205" spans="3:35" ht="17.100000000000001" customHeight="1">
      <c r="C205" s="648"/>
      <c r="D205" s="411"/>
      <c r="E205" s="412"/>
      <c r="F205" s="412"/>
      <c r="G205" s="309"/>
      <c r="H205" s="309"/>
      <c r="I205" s="413"/>
      <c r="K205" s="257" t="s">
        <v>110</v>
      </c>
      <c r="L205" s="35" t="s">
        <v>721</v>
      </c>
      <c r="M205" s="35" t="s">
        <v>490</v>
      </c>
      <c r="N205" s="35"/>
      <c r="O205" s="35"/>
      <c r="P205" s="35" t="s">
        <v>123</v>
      </c>
      <c r="Q205" s="35" t="s">
        <v>95</v>
      </c>
      <c r="R205" s="47" t="s">
        <v>490</v>
      </c>
      <c r="S205" s="537">
        <v>5</v>
      </c>
      <c r="T205" s="537">
        <v>41</v>
      </c>
      <c r="U205" s="537">
        <v>1</v>
      </c>
      <c r="W205" s="544" t="s">
        <v>110</v>
      </c>
      <c r="X205" s="434">
        <v>17</v>
      </c>
      <c r="Y205" s="434">
        <v>8</v>
      </c>
      <c r="Z205" s="434">
        <v>0</v>
      </c>
      <c r="AA205" s="434">
        <v>0</v>
      </c>
      <c r="AB205" s="260">
        <v>19.666666666666668</v>
      </c>
      <c r="AD205"/>
      <c r="AE205"/>
      <c r="AF205"/>
      <c r="AG205"/>
      <c r="AH205"/>
      <c r="AI205"/>
    </row>
    <row r="206" spans="3:35" ht="17.100000000000001" customHeight="1">
      <c r="C206" s="648"/>
      <c r="D206" s="411"/>
      <c r="E206" s="412"/>
      <c r="F206" s="412"/>
      <c r="G206" s="309"/>
      <c r="H206" s="309"/>
      <c r="I206" s="413"/>
      <c r="K206" s="257" t="s">
        <v>114</v>
      </c>
      <c r="L206" s="35" t="s">
        <v>490</v>
      </c>
      <c r="M206" s="35"/>
      <c r="N206" s="35"/>
      <c r="O206" s="35" t="s">
        <v>123</v>
      </c>
      <c r="P206" s="35" t="s">
        <v>95</v>
      </c>
      <c r="Q206" s="35" t="s">
        <v>489</v>
      </c>
      <c r="R206" s="47" t="s">
        <v>721</v>
      </c>
      <c r="S206" s="537">
        <v>5</v>
      </c>
      <c r="T206" s="537">
        <v>41</v>
      </c>
      <c r="U206" s="537">
        <v>1</v>
      </c>
      <c r="W206" s="544" t="s">
        <v>114</v>
      </c>
      <c r="X206" s="434">
        <v>12</v>
      </c>
      <c r="Y206" s="434">
        <v>16</v>
      </c>
      <c r="Z206" s="434">
        <v>0</v>
      </c>
      <c r="AA206" s="434">
        <v>0</v>
      </c>
      <c r="AB206" s="260">
        <v>17.333333333333332</v>
      </c>
      <c r="AD206"/>
      <c r="AE206"/>
      <c r="AF206"/>
      <c r="AG206"/>
      <c r="AH206"/>
      <c r="AI206"/>
    </row>
    <row r="207" spans="3:35" ht="17.100000000000001" customHeight="1">
      <c r="C207" s="648"/>
      <c r="D207" s="411"/>
      <c r="E207" s="412"/>
      <c r="F207" s="412"/>
      <c r="G207" s="309"/>
      <c r="H207" s="309"/>
      <c r="I207" s="413"/>
      <c r="K207" s="257" t="s">
        <v>127</v>
      </c>
      <c r="L207" s="35"/>
      <c r="M207" s="35" t="s">
        <v>123</v>
      </c>
      <c r="N207" s="35" t="s">
        <v>123</v>
      </c>
      <c r="O207" s="35" t="s">
        <v>95</v>
      </c>
      <c r="P207" s="35" t="s">
        <v>489</v>
      </c>
      <c r="Q207" s="35" t="s">
        <v>490</v>
      </c>
      <c r="R207" s="47"/>
      <c r="S207" s="537">
        <v>5</v>
      </c>
      <c r="T207" s="537">
        <v>40</v>
      </c>
      <c r="U207" s="537">
        <v>0</v>
      </c>
      <c r="W207" s="544" t="s">
        <v>127</v>
      </c>
      <c r="X207" s="434">
        <v>8</v>
      </c>
      <c r="Y207" s="434">
        <v>28</v>
      </c>
      <c r="Z207" s="434">
        <v>0</v>
      </c>
      <c r="AA207" s="434">
        <v>0</v>
      </c>
      <c r="AB207" s="260">
        <v>17.333333333333336</v>
      </c>
      <c r="AD207"/>
      <c r="AE207"/>
      <c r="AF207"/>
      <c r="AG207"/>
      <c r="AH207"/>
      <c r="AI207"/>
    </row>
    <row r="208" spans="3:35" ht="17.100000000000001" customHeight="1">
      <c r="C208" s="649"/>
      <c r="D208" s="411"/>
      <c r="E208" s="412"/>
      <c r="F208" s="412"/>
      <c r="G208" s="309"/>
      <c r="H208" s="309"/>
      <c r="I208" s="413"/>
      <c r="K208" s="257" t="s">
        <v>94</v>
      </c>
      <c r="L208" s="35"/>
      <c r="M208" s="35" t="s">
        <v>93</v>
      </c>
      <c r="N208" s="35" t="s">
        <v>95</v>
      </c>
      <c r="O208" s="35" t="s">
        <v>489</v>
      </c>
      <c r="P208" s="35" t="s">
        <v>490</v>
      </c>
      <c r="Q208" s="35"/>
      <c r="R208" s="499" t="s">
        <v>93</v>
      </c>
      <c r="S208" s="555">
        <v>5</v>
      </c>
      <c r="T208" s="537">
        <v>40</v>
      </c>
      <c r="U208" s="537">
        <v>0</v>
      </c>
      <c r="V208" s="502"/>
      <c r="W208" s="544" t="s">
        <v>94</v>
      </c>
      <c r="X208" s="434">
        <v>4</v>
      </c>
      <c r="Y208" s="434">
        <v>40</v>
      </c>
      <c r="Z208" s="434">
        <v>0</v>
      </c>
      <c r="AA208" s="434">
        <v>0</v>
      </c>
      <c r="AB208" s="260">
        <v>17.333333333333336</v>
      </c>
      <c r="AD208"/>
      <c r="AE208"/>
      <c r="AF208"/>
      <c r="AG208"/>
      <c r="AH208"/>
      <c r="AI208"/>
    </row>
    <row r="209" spans="2:35" ht="17.100000000000001" customHeight="1">
      <c r="C209" s="650" t="s">
        <v>92</v>
      </c>
      <c r="D209" s="411" t="s">
        <v>508</v>
      </c>
      <c r="E209" s="412">
        <v>0.83333333333333337</v>
      </c>
      <c r="F209" s="412">
        <v>0.33333333333333331</v>
      </c>
      <c r="G209" s="453">
        <v>4</v>
      </c>
      <c r="H209" s="107">
        <v>8</v>
      </c>
      <c r="I209" s="414">
        <v>4</v>
      </c>
      <c r="K209" s="257" t="s">
        <v>111</v>
      </c>
      <c r="L209" s="498" t="s">
        <v>93</v>
      </c>
      <c r="M209" s="35"/>
      <c r="N209" s="35" t="s">
        <v>93</v>
      </c>
      <c r="O209" s="35" t="s">
        <v>93</v>
      </c>
      <c r="P209" s="35" t="s">
        <v>93</v>
      </c>
      <c r="Q209" s="35" t="s">
        <v>93</v>
      </c>
      <c r="R209" s="47"/>
      <c r="S209" s="537">
        <v>5</v>
      </c>
      <c r="T209" s="537">
        <v>40</v>
      </c>
      <c r="U209" s="537">
        <v>0</v>
      </c>
      <c r="W209" s="544" t="s">
        <v>111</v>
      </c>
      <c r="X209" s="434">
        <v>2</v>
      </c>
      <c r="Y209" s="434">
        <v>40</v>
      </c>
      <c r="Z209" s="434">
        <v>0</v>
      </c>
      <c r="AA209" s="434">
        <v>0</v>
      </c>
      <c r="AB209" s="260">
        <v>15.333333333333334</v>
      </c>
      <c r="AD209"/>
      <c r="AE209"/>
      <c r="AF209"/>
      <c r="AG209"/>
      <c r="AH209"/>
      <c r="AI209"/>
    </row>
    <row r="210" spans="2:35" ht="17.100000000000001" customHeight="1">
      <c r="C210" s="650"/>
      <c r="D210" s="184" t="s">
        <v>509</v>
      </c>
      <c r="E210" s="185">
        <v>0.83333333333333337</v>
      </c>
      <c r="F210" s="185">
        <v>0.33333333333333331</v>
      </c>
      <c r="G210" s="421">
        <v>4</v>
      </c>
      <c r="H210" s="461">
        <v>8</v>
      </c>
      <c r="I210" s="460">
        <v>4</v>
      </c>
      <c r="K210" s="257" t="s">
        <v>80</v>
      </c>
      <c r="L210" s="35"/>
      <c r="M210" s="35" t="s">
        <v>93</v>
      </c>
      <c r="N210" s="35" t="s">
        <v>93</v>
      </c>
      <c r="O210" s="35" t="s">
        <v>93</v>
      </c>
      <c r="P210" s="35" t="s">
        <v>93</v>
      </c>
      <c r="Q210" s="35" t="s">
        <v>93</v>
      </c>
      <c r="R210" s="47"/>
      <c r="S210" s="537">
        <v>5</v>
      </c>
      <c r="T210" s="537">
        <v>40</v>
      </c>
      <c r="U210" s="537">
        <v>0</v>
      </c>
      <c r="W210" s="544" t="s">
        <v>80</v>
      </c>
      <c r="X210" s="434">
        <v>4</v>
      </c>
      <c r="Y210" s="434">
        <v>40</v>
      </c>
      <c r="Z210" s="434">
        <v>0</v>
      </c>
      <c r="AA210" s="434">
        <v>0</v>
      </c>
      <c r="AB210" s="260">
        <v>17.333333333333336</v>
      </c>
      <c r="AD210"/>
      <c r="AE210"/>
      <c r="AF210"/>
      <c r="AG210"/>
      <c r="AH210"/>
      <c r="AI210"/>
    </row>
    <row r="211" spans="2:35" ht="17.100000000000001" customHeight="1">
      <c r="C211" s="651"/>
      <c r="D211" s="408" t="s">
        <v>722</v>
      </c>
      <c r="E211" s="409">
        <v>0.72916666666666663</v>
      </c>
      <c r="F211" s="409">
        <v>0.27083333333333331</v>
      </c>
      <c r="G211" s="422">
        <v>4</v>
      </c>
      <c r="H211" s="567">
        <v>9</v>
      </c>
      <c r="I211" s="568">
        <v>4</v>
      </c>
      <c r="K211" s="257" t="s">
        <v>121</v>
      </c>
      <c r="L211" s="35"/>
      <c r="M211" s="35" t="s">
        <v>93</v>
      </c>
      <c r="N211" s="35" t="s">
        <v>93</v>
      </c>
      <c r="O211" s="35" t="s">
        <v>93</v>
      </c>
      <c r="P211" s="35" t="s">
        <v>93</v>
      </c>
      <c r="Q211" s="35" t="s">
        <v>93</v>
      </c>
      <c r="R211" s="47"/>
      <c r="S211" s="537">
        <v>5</v>
      </c>
      <c r="T211" s="537">
        <v>40</v>
      </c>
      <c r="U211" s="537">
        <v>0</v>
      </c>
      <c r="W211" s="544" t="s">
        <v>121</v>
      </c>
      <c r="X211" s="434">
        <v>8</v>
      </c>
      <c r="Y211" s="434">
        <v>32</v>
      </c>
      <c r="Z211" s="434">
        <v>0</v>
      </c>
      <c r="AA211" s="434">
        <v>0</v>
      </c>
      <c r="AB211" s="260">
        <v>18.666666666666664</v>
      </c>
      <c r="AD211"/>
      <c r="AE211"/>
      <c r="AF211"/>
      <c r="AG211"/>
      <c r="AH211"/>
      <c r="AI211"/>
    </row>
    <row r="212" spans="2:35" ht="17.100000000000001" customHeight="1">
      <c r="C212" s="569"/>
      <c r="D212" s="532"/>
      <c r="K212" s="539" t="s">
        <v>401</v>
      </c>
      <c r="L212" s="540"/>
      <c r="M212" s="540" t="s">
        <v>93</v>
      </c>
      <c r="N212" s="540" t="s">
        <v>93</v>
      </c>
      <c r="O212" s="540" t="s">
        <v>93</v>
      </c>
      <c r="P212" s="540" t="s">
        <v>93</v>
      </c>
      <c r="Q212" s="540" t="s">
        <v>93</v>
      </c>
      <c r="R212" s="541"/>
      <c r="S212" s="537">
        <v>5</v>
      </c>
      <c r="T212" s="537">
        <v>40</v>
      </c>
      <c r="U212" s="537">
        <v>0</v>
      </c>
      <c r="W212" s="546" t="s">
        <v>401</v>
      </c>
      <c r="X212" s="542">
        <v>13</v>
      </c>
      <c r="Y212" s="542">
        <v>24</v>
      </c>
      <c r="Z212" s="542">
        <v>0</v>
      </c>
      <c r="AA212" s="542">
        <v>0</v>
      </c>
      <c r="AB212" s="543">
        <v>21</v>
      </c>
      <c r="AD212"/>
      <c r="AE212"/>
      <c r="AF212"/>
      <c r="AG212"/>
      <c r="AH212"/>
      <c r="AI212"/>
    </row>
    <row r="213" spans="2:35" ht="17.100000000000001" customHeight="1">
      <c r="C213" s="672" t="s">
        <v>724</v>
      </c>
      <c r="D213" s="673"/>
      <c r="E213" s="410" t="s">
        <v>508</v>
      </c>
      <c r="F213" s="676" t="s">
        <v>725</v>
      </c>
      <c r="G213" s="677"/>
      <c r="AD213"/>
      <c r="AE213"/>
      <c r="AF213"/>
      <c r="AG213"/>
      <c r="AH213"/>
      <c r="AI213"/>
    </row>
    <row r="214" spans="2:35" ht="17.100000000000001" customHeight="1">
      <c r="C214" s="650"/>
      <c r="D214" s="674"/>
      <c r="E214" s="309" t="s">
        <v>509</v>
      </c>
      <c r="F214" s="606" t="s">
        <v>726</v>
      </c>
      <c r="G214" s="608"/>
      <c r="K214" s="425" t="s">
        <v>723</v>
      </c>
      <c r="L214" s="113" t="s">
        <v>736</v>
      </c>
      <c r="S214" s="425" t="s">
        <v>727</v>
      </c>
      <c r="T214" s="113" t="s">
        <v>736</v>
      </c>
    </row>
    <row r="215" spans="2:35" ht="17.100000000000001" customHeight="1">
      <c r="C215" s="651"/>
      <c r="D215" s="675"/>
      <c r="E215" s="312" t="s">
        <v>722</v>
      </c>
      <c r="F215" s="609" t="s">
        <v>725</v>
      </c>
      <c r="G215" s="611"/>
      <c r="L215" s="113" t="s">
        <v>761</v>
      </c>
      <c r="S215" s="113"/>
      <c r="T215" s="113" t="s">
        <v>747</v>
      </c>
    </row>
    <row r="216" spans="2:35" ht="17.100000000000001" customHeight="1">
      <c r="L216" s="113" t="s">
        <v>766</v>
      </c>
      <c r="S216" s="113"/>
      <c r="T216" s="113" t="s">
        <v>754</v>
      </c>
    </row>
    <row r="219" spans="2:35" ht="17.100000000000001" customHeight="1">
      <c r="K219" s="560" t="s">
        <v>743</v>
      </c>
    </row>
    <row r="220" spans="2:35" s="349" customFormat="1" ht="17.100000000000001" customHeight="1">
      <c r="B220" s="123"/>
      <c r="C220"/>
      <c r="D220"/>
      <c r="E220"/>
      <c r="F220"/>
      <c r="G220"/>
      <c r="H220"/>
      <c r="I220"/>
      <c r="J220"/>
      <c r="K220" s="75" t="s">
        <v>83</v>
      </c>
      <c r="L220" s="146" t="s">
        <v>96</v>
      </c>
      <c r="M220" s="146" t="s">
        <v>104</v>
      </c>
      <c r="N220" s="146" t="s">
        <v>82</v>
      </c>
      <c r="O220" s="146" t="s">
        <v>112</v>
      </c>
      <c r="P220" s="146" t="s">
        <v>97</v>
      </c>
      <c r="Q220" s="146" t="s">
        <v>117</v>
      </c>
      <c r="R220" s="147" t="s">
        <v>132</v>
      </c>
      <c r="S220" s="667" t="s">
        <v>515</v>
      </c>
      <c r="T220" s="669" t="s">
        <v>486</v>
      </c>
      <c r="U220" s="670" t="s">
        <v>487</v>
      </c>
      <c r="V220" s="537"/>
      <c r="W220" s="194" t="s">
        <v>252</v>
      </c>
      <c r="X220" s="2"/>
      <c r="Y220" s="2"/>
      <c r="Z220" s="2"/>
      <c r="AA220" s="2"/>
      <c r="AB220" s="2"/>
      <c r="AD220"/>
      <c r="AE220"/>
      <c r="AF220"/>
      <c r="AG220"/>
      <c r="AH220"/>
      <c r="AI220"/>
    </row>
    <row r="221" spans="2:35" ht="17.100000000000001" customHeight="1">
      <c r="C221"/>
      <c r="D221"/>
      <c r="E221"/>
      <c r="F221"/>
      <c r="G221"/>
      <c r="H221"/>
      <c r="I221"/>
      <c r="J221"/>
      <c r="K221" s="454" t="s">
        <v>370</v>
      </c>
      <c r="L221" s="455" t="s">
        <v>737</v>
      </c>
      <c r="M221" s="455" t="s">
        <v>738</v>
      </c>
      <c r="N221" s="515" t="s">
        <v>739</v>
      </c>
      <c r="O221" s="455" t="s">
        <v>738</v>
      </c>
      <c r="P221" s="515" t="s">
        <v>739</v>
      </c>
      <c r="Q221" s="455" t="s">
        <v>738</v>
      </c>
      <c r="R221" s="456" t="s">
        <v>737</v>
      </c>
      <c r="S221" s="668"/>
      <c r="T221" s="669"/>
      <c r="U221" s="671"/>
      <c r="W221" s="153" t="s">
        <v>83</v>
      </c>
      <c r="X221" s="154" t="s">
        <v>88</v>
      </c>
      <c r="Y221" s="154" t="s">
        <v>92</v>
      </c>
      <c r="Z221" s="154" t="s">
        <v>155</v>
      </c>
      <c r="AA221" s="154" t="s">
        <v>103</v>
      </c>
      <c r="AB221" s="155" t="s">
        <v>120</v>
      </c>
      <c r="AD221"/>
      <c r="AE221"/>
      <c r="AF221"/>
      <c r="AG221"/>
      <c r="AH221"/>
      <c r="AI221"/>
    </row>
    <row r="222" spans="2:35" ht="17.100000000000001" customHeight="1">
      <c r="C222"/>
      <c r="D222"/>
      <c r="E222"/>
      <c r="F222"/>
      <c r="G222"/>
      <c r="H222"/>
      <c r="I222"/>
      <c r="J222"/>
      <c r="K222" s="257" t="s">
        <v>79</v>
      </c>
      <c r="L222" s="35" t="s">
        <v>123</v>
      </c>
      <c r="M222" s="35" t="s">
        <v>95</v>
      </c>
      <c r="N222" s="35" t="s">
        <v>489</v>
      </c>
      <c r="O222" s="35" t="s">
        <v>490</v>
      </c>
      <c r="P222" s="35"/>
      <c r="Q222" s="35"/>
      <c r="R222" s="47" t="s">
        <v>123</v>
      </c>
      <c r="S222" s="537">
        <v>5</v>
      </c>
      <c r="T222" s="537">
        <v>40</v>
      </c>
      <c r="U222" s="537">
        <v>0</v>
      </c>
      <c r="W222" s="257" t="s">
        <v>79</v>
      </c>
      <c r="X222" s="434">
        <v>10</v>
      </c>
      <c r="Y222" s="434">
        <v>16</v>
      </c>
      <c r="Z222" s="434">
        <v>0</v>
      </c>
      <c r="AA222" s="434">
        <v>0</v>
      </c>
      <c r="AB222" s="260">
        <v>15.333333333333332</v>
      </c>
      <c r="AD222"/>
      <c r="AE222"/>
      <c r="AF222"/>
      <c r="AG222"/>
      <c r="AH222"/>
      <c r="AI222"/>
    </row>
    <row r="223" spans="2:35" ht="17.100000000000001" customHeight="1">
      <c r="C223"/>
      <c r="D223"/>
      <c r="E223"/>
      <c r="F223"/>
      <c r="G223"/>
      <c r="H223"/>
      <c r="I223"/>
      <c r="J223"/>
      <c r="K223" s="257" t="s">
        <v>180</v>
      </c>
      <c r="L223" s="35" t="s">
        <v>95</v>
      </c>
      <c r="M223" s="35" t="s">
        <v>489</v>
      </c>
      <c r="N223" s="35" t="s">
        <v>490</v>
      </c>
      <c r="O223" s="35"/>
      <c r="P223" s="35"/>
      <c r="Q223" s="35" t="s">
        <v>123</v>
      </c>
      <c r="R223" s="47" t="s">
        <v>95</v>
      </c>
      <c r="S223" s="537">
        <v>5</v>
      </c>
      <c r="T223" s="537">
        <v>40</v>
      </c>
      <c r="U223" s="537">
        <v>0</v>
      </c>
      <c r="W223" s="257" t="s">
        <v>180</v>
      </c>
      <c r="X223" s="434">
        <v>15</v>
      </c>
      <c r="Y223" s="434">
        <v>4</v>
      </c>
      <c r="Z223" s="434">
        <v>0</v>
      </c>
      <c r="AA223" s="434">
        <v>0</v>
      </c>
      <c r="AB223" s="260">
        <v>16.333333333333332</v>
      </c>
      <c r="AD223"/>
      <c r="AE223"/>
      <c r="AF223"/>
      <c r="AG223"/>
      <c r="AH223"/>
      <c r="AI223"/>
    </row>
    <row r="224" spans="2:35" ht="17.100000000000001" customHeight="1">
      <c r="C224"/>
      <c r="D224"/>
      <c r="E224"/>
      <c r="F224"/>
      <c r="G224"/>
      <c r="H224"/>
      <c r="I224"/>
      <c r="J224"/>
      <c r="K224" s="257" t="s">
        <v>110</v>
      </c>
      <c r="L224" s="35" t="s">
        <v>721</v>
      </c>
      <c r="M224" s="35" t="s">
        <v>490</v>
      </c>
      <c r="N224" s="35"/>
      <c r="O224" s="35"/>
      <c r="P224" s="35" t="s">
        <v>123</v>
      </c>
      <c r="Q224" s="35" t="s">
        <v>95</v>
      </c>
      <c r="R224" s="47" t="s">
        <v>490</v>
      </c>
      <c r="S224" s="537">
        <v>5</v>
      </c>
      <c r="T224" s="537">
        <v>41</v>
      </c>
      <c r="U224" s="537">
        <v>1</v>
      </c>
      <c r="W224" s="257" t="s">
        <v>110</v>
      </c>
      <c r="X224" s="434">
        <v>15</v>
      </c>
      <c r="Y224" s="434">
        <v>8</v>
      </c>
      <c r="Z224" s="434">
        <v>0</v>
      </c>
      <c r="AA224" s="434">
        <v>0</v>
      </c>
      <c r="AB224" s="260">
        <v>17.666666666666668</v>
      </c>
      <c r="AD224"/>
      <c r="AE224"/>
      <c r="AF224"/>
      <c r="AG224"/>
      <c r="AH224"/>
      <c r="AI224"/>
    </row>
    <row r="225" spans="2:35" ht="17.100000000000001" customHeight="1">
      <c r="C225"/>
      <c r="D225"/>
      <c r="E225"/>
      <c r="F225"/>
      <c r="G225"/>
      <c r="H225"/>
      <c r="I225"/>
      <c r="J225"/>
      <c r="K225" s="257" t="s">
        <v>114</v>
      </c>
      <c r="L225" s="35" t="s">
        <v>490</v>
      </c>
      <c r="M225" s="35"/>
      <c r="N225" s="35"/>
      <c r="O225" s="35" t="s">
        <v>123</v>
      </c>
      <c r="P225" s="35" t="s">
        <v>95</v>
      </c>
      <c r="Q225" s="35" t="s">
        <v>489</v>
      </c>
      <c r="R225" s="47" t="s">
        <v>721</v>
      </c>
      <c r="S225" s="537">
        <v>5</v>
      </c>
      <c r="T225" s="537">
        <v>41</v>
      </c>
      <c r="U225" s="537">
        <v>1</v>
      </c>
      <c r="W225" s="257" t="s">
        <v>114</v>
      </c>
      <c r="X225" s="434">
        <v>12</v>
      </c>
      <c r="Y225" s="434">
        <v>16</v>
      </c>
      <c r="Z225" s="434">
        <v>0</v>
      </c>
      <c r="AA225" s="434">
        <v>0</v>
      </c>
      <c r="AB225" s="260">
        <v>17.333333333333332</v>
      </c>
      <c r="AD225"/>
      <c r="AE225"/>
      <c r="AF225"/>
      <c r="AG225"/>
      <c r="AH225"/>
      <c r="AI225"/>
    </row>
    <row r="226" spans="2:35" ht="17.100000000000001" customHeight="1">
      <c r="C226"/>
      <c r="D226"/>
      <c r="E226"/>
      <c r="F226"/>
      <c r="G226"/>
      <c r="H226"/>
      <c r="I226"/>
      <c r="J226"/>
      <c r="K226" s="257" t="s">
        <v>127</v>
      </c>
      <c r="L226" s="35"/>
      <c r="M226" s="35" t="s">
        <v>123</v>
      </c>
      <c r="N226" s="35" t="s">
        <v>123</v>
      </c>
      <c r="O226" s="35" t="s">
        <v>95</v>
      </c>
      <c r="P226" s="35" t="s">
        <v>489</v>
      </c>
      <c r="Q226" s="35" t="s">
        <v>490</v>
      </c>
      <c r="R226" s="47"/>
      <c r="S226" s="537">
        <v>5</v>
      </c>
      <c r="T226" s="537">
        <v>40</v>
      </c>
      <c r="U226" s="537">
        <v>0</v>
      </c>
      <c r="W226" s="257" t="s">
        <v>127</v>
      </c>
      <c r="X226" s="434">
        <v>8</v>
      </c>
      <c r="Y226" s="434">
        <v>28</v>
      </c>
      <c r="Z226" s="434">
        <v>0</v>
      </c>
      <c r="AA226" s="434">
        <v>0</v>
      </c>
      <c r="AB226" s="260">
        <v>17.333333333333336</v>
      </c>
      <c r="AD226"/>
      <c r="AE226"/>
      <c r="AF226"/>
      <c r="AG226"/>
      <c r="AH226"/>
      <c r="AI226"/>
    </row>
    <row r="227" spans="2:35" ht="17.100000000000001" customHeight="1">
      <c r="C227"/>
      <c r="D227"/>
      <c r="E227"/>
      <c r="F227"/>
      <c r="G227"/>
      <c r="H227"/>
      <c r="I227"/>
      <c r="J227"/>
      <c r="K227" s="257" t="s">
        <v>94</v>
      </c>
      <c r="L227" s="35"/>
      <c r="M227" s="35" t="s">
        <v>123</v>
      </c>
      <c r="N227" s="35" t="s">
        <v>95</v>
      </c>
      <c r="O227" s="35" t="s">
        <v>489</v>
      </c>
      <c r="P227" s="35" t="s">
        <v>490</v>
      </c>
      <c r="Q227" s="35"/>
      <c r="R227" s="499" t="s">
        <v>123</v>
      </c>
      <c r="S227" s="555">
        <v>5</v>
      </c>
      <c r="T227" s="537">
        <v>40</v>
      </c>
      <c r="U227" s="537">
        <v>0</v>
      </c>
      <c r="V227" s="502"/>
      <c r="W227" s="257" t="s">
        <v>94</v>
      </c>
      <c r="X227" s="434">
        <v>4</v>
      </c>
      <c r="Y227" s="434">
        <v>40</v>
      </c>
      <c r="Z227" s="434">
        <v>0</v>
      </c>
      <c r="AA227" s="434">
        <v>0</v>
      </c>
      <c r="AB227" s="260">
        <v>17.333333333333336</v>
      </c>
      <c r="AD227"/>
      <c r="AE227"/>
      <c r="AF227"/>
      <c r="AG227"/>
      <c r="AH227"/>
      <c r="AI227"/>
    </row>
    <row r="228" spans="2:35" ht="17.100000000000001" customHeight="1">
      <c r="C228"/>
      <c r="D228"/>
      <c r="E228"/>
      <c r="F228"/>
      <c r="G228"/>
      <c r="H228"/>
      <c r="I228"/>
      <c r="J228"/>
      <c r="K228" s="257" t="s">
        <v>111</v>
      </c>
      <c r="L228" s="498" t="s">
        <v>123</v>
      </c>
      <c r="M228" s="35"/>
      <c r="N228" s="35" t="s">
        <v>123</v>
      </c>
      <c r="O228" s="35" t="s">
        <v>123</v>
      </c>
      <c r="P228" s="35" t="s">
        <v>123</v>
      </c>
      <c r="Q228" s="35" t="s">
        <v>123</v>
      </c>
      <c r="R228" s="47"/>
      <c r="S228" s="537">
        <v>5</v>
      </c>
      <c r="T228" s="537">
        <v>40</v>
      </c>
      <c r="U228" s="537">
        <v>0</v>
      </c>
      <c r="W228" s="257" t="s">
        <v>111</v>
      </c>
      <c r="X228" s="434">
        <v>2</v>
      </c>
      <c r="Y228" s="434">
        <v>40</v>
      </c>
      <c r="Z228" s="434">
        <v>0</v>
      </c>
      <c r="AA228" s="434">
        <v>0</v>
      </c>
      <c r="AB228" s="260">
        <v>15.333333333333334</v>
      </c>
      <c r="AD228"/>
      <c r="AE228"/>
      <c r="AF228"/>
      <c r="AG228"/>
      <c r="AH228"/>
      <c r="AI228"/>
    </row>
    <row r="229" spans="2:35" ht="17.100000000000001" customHeight="1">
      <c r="C229"/>
      <c r="D229"/>
      <c r="E229"/>
      <c r="F229"/>
      <c r="G229"/>
      <c r="H229"/>
      <c r="I229"/>
      <c r="J229"/>
      <c r="K229" s="257" t="s">
        <v>80</v>
      </c>
      <c r="L229" s="35"/>
      <c r="M229" s="35" t="s">
        <v>93</v>
      </c>
      <c r="N229" s="35" t="s">
        <v>93</v>
      </c>
      <c r="O229" s="35" t="s">
        <v>93</v>
      </c>
      <c r="P229" s="35" t="s">
        <v>93</v>
      </c>
      <c r="Q229" s="35" t="s">
        <v>93</v>
      </c>
      <c r="R229" s="47"/>
      <c r="S229" s="537">
        <v>5</v>
      </c>
      <c r="T229" s="537">
        <v>40</v>
      </c>
      <c r="U229" s="537">
        <v>0</v>
      </c>
      <c r="W229" s="257" t="s">
        <v>80</v>
      </c>
      <c r="X229" s="434">
        <v>2</v>
      </c>
      <c r="Y229" s="434">
        <v>40</v>
      </c>
      <c r="Z229" s="434">
        <v>0</v>
      </c>
      <c r="AA229" s="434">
        <v>0</v>
      </c>
      <c r="AB229" s="260">
        <v>15.333333333333334</v>
      </c>
      <c r="AD229"/>
      <c r="AE229"/>
      <c r="AF229"/>
      <c r="AG229"/>
      <c r="AH229"/>
      <c r="AI229"/>
    </row>
    <row r="230" spans="2:35" ht="17.100000000000001" customHeight="1">
      <c r="C230"/>
      <c r="D230"/>
      <c r="E230"/>
      <c r="F230"/>
      <c r="G230"/>
      <c r="H230"/>
      <c r="I230"/>
      <c r="J230"/>
      <c r="K230" s="257" t="s">
        <v>121</v>
      </c>
      <c r="L230" s="35"/>
      <c r="M230" s="35" t="s">
        <v>93</v>
      </c>
      <c r="N230" s="35" t="s">
        <v>93</v>
      </c>
      <c r="O230" s="35" t="s">
        <v>93</v>
      </c>
      <c r="P230" s="35"/>
      <c r="Q230" s="35" t="s">
        <v>93</v>
      </c>
      <c r="R230" s="47" t="s">
        <v>93</v>
      </c>
      <c r="S230" s="537">
        <v>5</v>
      </c>
      <c r="T230" s="537">
        <v>40</v>
      </c>
      <c r="U230" s="537">
        <v>0</v>
      </c>
      <c r="W230" s="257" t="s">
        <v>121</v>
      </c>
      <c r="X230" s="434">
        <v>1</v>
      </c>
      <c r="Y230" s="434">
        <v>32</v>
      </c>
      <c r="Z230" s="434">
        <v>0</v>
      </c>
      <c r="AA230" s="434">
        <v>0</v>
      </c>
      <c r="AB230" s="260">
        <v>11.666666666666666</v>
      </c>
      <c r="AD230"/>
      <c r="AE230"/>
      <c r="AF230"/>
      <c r="AG230"/>
      <c r="AH230"/>
      <c r="AI230"/>
    </row>
    <row r="231" spans="2:35" ht="17.100000000000001" customHeight="1">
      <c r="C231" s="402"/>
      <c r="D231"/>
      <c r="E231"/>
      <c r="F231"/>
      <c r="G231"/>
      <c r="H231"/>
      <c r="I231"/>
      <c r="J231"/>
      <c r="K231" s="539" t="s">
        <v>401</v>
      </c>
      <c r="L231" s="540" t="s">
        <v>93</v>
      </c>
      <c r="M231" s="540" t="s">
        <v>93</v>
      </c>
      <c r="N231" s="540"/>
      <c r="O231" s="540" t="s">
        <v>93</v>
      </c>
      <c r="P231" s="540" t="s">
        <v>93</v>
      </c>
      <c r="Q231" s="540" t="s">
        <v>93</v>
      </c>
      <c r="R231" s="541"/>
      <c r="S231" s="537">
        <v>5</v>
      </c>
      <c r="T231" s="537">
        <v>40</v>
      </c>
      <c r="U231" s="537">
        <v>0</v>
      </c>
      <c r="W231" s="539" t="s">
        <v>401</v>
      </c>
      <c r="X231" s="542">
        <v>6</v>
      </c>
      <c r="Y231" s="542">
        <v>24</v>
      </c>
      <c r="Z231" s="542">
        <v>0</v>
      </c>
      <c r="AA231" s="542">
        <v>0</v>
      </c>
      <c r="AB231" s="543">
        <v>14</v>
      </c>
      <c r="AD231"/>
      <c r="AE231"/>
      <c r="AF231"/>
      <c r="AG231"/>
      <c r="AH231"/>
      <c r="AI231"/>
    </row>
    <row r="232" spans="2:35" ht="17.100000000000001" customHeight="1">
      <c r="C232" s="402"/>
      <c r="D232"/>
      <c r="E232"/>
      <c r="F232"/>
      <c r="G232"/>
      <c r="H232"/>
      <c r="I232"/>
      <c r="J232"/>
      <c r="K232" s="534"/>
      <c r="L232" s="538"/>
      <c r="M232" s="538"/>
      <c r="N232" s="538"/>
      <c r="O232" s="538"/>
      <c r="P232" s="538"/>
      <c r="Q232" s="538"/>
      <c r="R232" s="538"/>
      <c r="W232" s="534"/>
      <c r="X232" s="536"/>
      <c r="Y232" s="536"/>
      <c r="Z232" s="536"/>
      <c r="AA232" s="536"/>
      <c r="AB232" s="536"/>
    </row>
    <row r="233" spans="2:35" ht="17.100000000000001" customHeight="1">
      <c r="C233" s="549"/>
      <c r="K233" s="425" t="s">
        <v>740</v>
      </c>
      <c r="L233" s="113" t="s">
        <v>744</v>
      </c>
      <c r="S233" s="425" t="s">
        <v>741</v>
      </c>
      <c r="T233" s="113" t="s">
        <v>744</v>
      </c>
      <c r="Z233" s="425" t="s">
        <v>727</v>
      </c>
      <c r="AA233" s="113" t="s">
        <v>744</v>
      </c>
    </row>
    <row r="234" spans="2:35" ht="17.100000000000001" customHeight="1">
      <c r="C234" s="549"/>
      <c r="L234" s="113" t="s">
        <v>763</v>
      </c>
      <c r="S234" s="113"/>
      <c r="T234" s="113" t="s">
        <v>765</v>
      </c>
      <c r="AA234" s="113" t="s">
        <v>748</v>
      </c>
    </row>
    <row r="235" spans="2:35" ht="17.100000000000001" customHeight="1">
      <c r="C235" s="549"/>
      <c r="L235" s="113" t="s">
        <v>764</v>
      </c>
      <c r="S235" s="113"/>
      <c r="T235" s="113" t="s">
        <v>760</v>
      </c>
      <c r="AA235" s="113" t="s">
        <v>749</v>
      </c>
    </row>
    <row r="236" spans="2:35" ht="17.100000000000001" customHeight="1">
      <c r="C236" s="433"/>
      <c r="D236"/>
      <c r="E236"/>
      <c r="F236"/>
      <c r="G236"/>
      <c r="H236"/>
      <c r="I236"/>
      <c r="J236"/>
      <c r="L236" s="145"/>
      <c r="M236"/>
      <c r="N236"/>
      <c r="O236"/>
      <c r="P236"/>
      <c r="Q236"/>
      <c r="R236"/>
      <c r="W236"/>
      <c r="X236"/>
      <c r="Y236"/>
      <c r="Z236"/>
      <c r="AA236"/>
      <c r="AB236"/>
    </row>
    <row r="237" spans="2:35" ht="17.100000000000001" customHeight="1">
      <c r="C237" s="433"/>
      <c r="D237"/>
      <c r="E237"/>
      <c r="F237"/>
      <c r="G237"/>
      <c r="H237"/>
      <c r="I237"/>
      <c r="J237"/>
      <c r="K237" s="145"/>
      <c r="L237"/>
      <c r="M237"/>
      <c r="N237"/>
      <c r="O237"/>
      <c r="P237"/>
      <c r="Q237"/>
      <c r="R237"/>
      <c r="W237"/>
      <c r="X237"/>
      <c r="Y237"/>
      <c r="Z237"/>
      <c r="AA237"/>
      <c r="AB237"/>
    </row>
    <row r="238" spans="2:35" s="463" customFormat="1" ht="17.100000000000001" customHeight="1">
      <c r="B238" s="513"/>
      <c r="C238" s="462"/>
      <c r="G238" s="462"/>
      <c r="H238" s="462"/>
      <c r="S238" s="556"/>
      <c r="T238" s="556"/>
      <c r="U238" s="556"/>
      <c r="V238" s="514"/>
    </row>
    <row r="241" spans="3:35" ht="17.100000000000001" customHeight="1">
      <c r="C241" s="481" t="s">
        <v>730</v>
      </c>
      <c r="D241" s="481"/>
      <c r="E241" s="145"/>
      <c r="K241"/>
    </row>
    <row r="242" spans="3:35" ht="17.100000000000001" customHeight="1">
      <c r="C242" s="481"/>
      <c r="D242" s="481"/>
      <c r="E242" s="145"/>
      <c r="K242"/>
    </row>
    <row r="243" spans="3:35" ht="17.100000000000001" customHeight="1">
      <c r="C243" s="123" t="s">
        <v>731</v>
      </c>
    </row>
    <row r="244" spans="3:35" ht="17.100000000000001" customHeight="1">
      <c r="K244" s="560" t="s">
        <v>742</v>
      </c>
    </row>
    <row r="245" spans="3:35" ht="17.100000000000001" customHeight="1">
      <c r="C245" s="70" t="s">
        <v>156</v>
      </c>
      <c r="D245" s="410" t="s">
        <v>136</v>
      </c>
      <c r="E245" s="410" t="s">
        <v>134</v>
      </c>
      <c r="F245" s="410" t="s">
        <v>109</v>
      </c>
      <c r="G245" s="410" t="s">
        <v>131</v>
      </c>
      <c r="H245" s="451" t="s">
        <v>75</v>
      </c>
      <c r="I245" s="452" t="s">
        <v>92</v>
      </c>
      <c r="J245"/>
      <c r="K245" s="75" t="s">
        <v>83</v>
      </c>
      <c r="L245" s="146" t="s">
        <v>96</v>
      </c>
      <c r="M245" s="146" t="s">
        <v>104</v>
      </c>
      <c r="N245" s="146" t="s">
        <v>82</v>
      </c>
      <c r="O245" s="146" t="s">
        <v>112</v>
      </c>
      <c r="P245" s="146" t="s">
        <v>97</v>
      </c>
      <c r="Q245" s="146" t="s">
        <v>117</v>
      </c>
      <c r="R245" s="147" t="s">
        <v>132</v>
      </c>
      <c r="S245" s="667" t="s">
        <v>515</v>
      </c>
      <c r="T245" s="669" t="s">
        <v>486</v>
      </c>
      <c r="U245" s="670" t="s">
        <v>487</v>
      </c>
      <c r="V245" s="537"/>
      <c r="W245" s="194" t="s">
        <v>252</v>
      </c>
      <c r="X245" s="2"/>
      <c r="Y245" s="2"/>
      <c r="Z245" s="2"/>
      <c r="AA245" s="2"/>
      <c r="AB245" s="2"/>
      <c r="AC245" s="349"/>
      <c r="AD245"/>
      <c r="AE245"/>
      <c r="AF245"/>
      <c r="AG245"/>
      <c r="AH245"/>
      <c r="AI245"/>
    </row>
    <row r="246" spans="3:35" ht="17.100000000000001" customHeight="1">
      <c r="C246" s="647" t="s">
        <v>138</v>
      </c>
      <c r="D246" s="411" t="s">
        <v>123</v>
      </c>
      <c r="E246" s="412">
        <v>0.29166666666666669</v>
      </c>
      <c r="F246" s="412">
        <v>0.66666666666666663</v>
      </c>
      <c r="G246" s="309">
        <v>1</v>
      </c>
      <c r="H246" s="309">
        <v>8</v>
      </c>
      <c r="I246" s="413"/>
      <c r="J246"/>
      <c r="K246" s="454" t="s">
        <v>370</v>
      </c>
      <c r="L246" s="455" t="s">
        <v>407</v>
      </c>
      <c r="M246" s="455" t="s">
        <v>734</v>
      </c>
      <c r="N246" s="455" t="s">
        <v>734</v>
      </c>
      <c r="O246" s="455" t="s">
        <v>734</v>
      </c>
      <c r="P246" s="455" t="s">
        <v>734</v>
      </c>
      <c r="Q246" s="455" t="s">
        <v>734</v>
      </c>
      <c r="R246" s="456" t="s">
        <v>407</v>
      </c>
      <c r="S246" s="668"/>
      <c r="T246" s="669"/>
      <c r="U246" s="671"/>
      <c r="W246" s="153" t="s">
        <v>83</v>
      </c>
      <c r="X246" s="154" t="s">
        <v>88</v>
      </c>
      <c r="Y246" s="154" t="s">
        <v>92</v>
      </c>
      <c r="Z246" s="154" t="s">
        <v>155</v>
      </c>
      <c r="AA246" s="154" t="s">
        <v>103</v>
      </c>
      <c r="AB246" s="155" t="s">
        <v>120</v>
      </c>
      <c r="AD246"/>
      <c r="AE246"/>
      <c r="AF246"/>
      <c r="AG246"/>
      <c r="AH246"/>
      <c r="AI246"/>
    </row>
    <row r="247" spans="3:35" ht="17.100000000000001" customHeight="1">
      <c r="C247" s="648"/>
      <c r="D247" s="411" t="s">
        <v>93</v>
      </c>
      <c r="E247" s="412">
        <v>0.375</v>
      </c>
      <c r="F247" s="412">
        <v>0.79166666666666663</v>
      </c>
      <c r="G247" s="309">
        <v>1</v>
      </c>
      <c r="H247" s="309">
        <v>9</v>
      </c>
      <c r="I247" s="413"/>
      <c r="J247"/>
      <c r="K247" s="257" t="s">
        <v>79</v>
      </c>
      <c r="L247" s="498" t="s">
        <v>123</v>
      </c>
      <c r="M247" s="498" t="s">
        <v>95</v>
      </c>
      <c r="N247" s="498" t="s">
        <v>73</v>
      </c>
      <c r="O247" s="498" t="s">
        <v>73</v>
      </c>
      <c r="P247" s="498"/>
      <c r="Q247" s="498"/>
      <c r="R247" s="499" t="s">
        <v>123</v>
      </c>
      <c r="S247" s="537">
        <v>5</v>
      </c>
      <c r="T247" s="537">
        <v>42</v>
      </c>
      <c r="U247" s="537">
        <v>2</v>
      </c>
      <c r="W247" s="257" t="s">
        <v>79</v>
      </c>
      <c r="X247" s="434">
        <v>20</v>
      </c>
      <c r="Y247" s="434">
        <v>8</v>
      </c>
      <c r="Z247" s="434">
        <v>0</v>
      </c>
      <c r="AA247" s="434">
        <v>0</v>
      </c>
      <c r="AB247" s="260">
        <v>22.666666666666668</v>
      </c>
      <c r="AD247"/>
      <c r="AE247"/>
      <c r="AF247"/>
      <c r="AG247"/>
      <c r="AH247"/>
      <c r="AI247"/>
    </row>
    <row r="248" spans="3:35" ht="17.100000000000001" customHeight="1">
      <c r="C248" s="648"/>
      <c r="D248" s="411" t="s">
        <v>95</v>
      </c>
      <c r="E248" s="412">
        <v>0.45833333333333331</v>
      </c>
      <c r="F248" s="412">
        <v>0.83333333333333337</v>
      </c>
      <c r="G248" s="309">
        <v>1</v>
      </c>
      <c r="H248" s="309">
        <v>8</v>
      </c>
      <c r="I248" s="413"/>
      <c r="J248"/>
      <c r="K248" s="257" t="s">
        <v>180</v>
      </c>
      <c r="L248" s="498" t="s">
        <v>95</v>
      </c>
      <c r="M248" s="498" t="s">
        <v>73</v>
      </c>
      <c r="N248" s="498" t="s">
        <v>73</v>
      </c>
      <c r="O248" s="498"/>
      <c r="P248" s="498"/>
      <c r="Q248" s="498" t="s">
        <v>123</v>
      </c>
      <c r="R248" s="499" t="s">
        <v>95</v>
      </c>
      <c r="S248" s="537">
        <v>5</v>
      </c>
      <c r="T248" s="537">
        <v>42</v>
      </c>
      <c r="U248" s="537">
        <v>2</v>
      </c>
      <c r="W248" s="257" t="s">
        <v>180</v>
      </c>
      <c r="X248" s="434">
        <v>22</v>
      </c>
      <c r="Y248" s="434">
        <v>2</v>
      </c>
      <c r="Z248" s="434">
        <v>0</v>
      </c>
      <c r="AA248" s="434">
        <v>0</v>
      </c>
      <c r="AB248" s="260">
        <v>22.666666666666668</v>
      </c>
      <c r="AD248"/>
      <c r="AE248"/>
      <c r="AF248"/>
      <c r="AG248"/>
      <c r="AH248"/>
      <c r="AI248"/>
    </row>
    <row r="249" spans="3:35" ht="17.100000000000001" customHeight="1">
      <c r="C249" s="648"/>
      <c r="D249" s="411"/>
      <c r="E249" s="412"/>
      <c r="F249" s="412"/>
      <c r="G249" s="309">
        <v>0</v>
      </c>
      <c r="H249" s="309">
        <v>0</v>
      </c>
      <c r="I249" s="413"/>
      <c r="J249"/>
      <c r="K249" s="257" t="s">
        <v>110</v>
      </c>
      <c r="L249" s="498" t="s">
        <v>73</v>
      </c>
      <c r="M249" s="498" t="s">
        <v>73</v>
      </c>
      <c r="N249" s="498"/>
      <c r="O249" s="498"/>
      <c r="P249" s="498" t="s">
        <v>123</v>
      </c>
      <c r="Q249" s="498" t="s">
        <v>95</v>
      </c>
      <c r="R249" s="499" t="s">
        <v>73</v>
      </c>
      <c r="S249" s="537">
        <v>5</v>
      </c>
      <c r="T249" s="537">
        <v>43</v>
      </c>
      <c r="U249" s="537">
        <v>3</v>
      </c>
      <c r="W249" s="257" t="s">
        <v>110</v>
      </c>
      <c r="X249" s="434">
        <v>19</v>
      </c>
      <c r="Y249" s="434">
        <v>4</v>
      </c>
      <c r="Z249" s="434">
        <v>0</v>
      </c>
      <c r="AA249" s="434">
        <v>0</v>
      </c>
      <c r="AB249" s="260">
        <v>20.333333333333332</v>
      </c>
      <c r="AD249"/>
      <c r="AE249"/>
      <c r="AF249"/>
      <c r="AG249"/>
      <c r="AH249"/>
      <c r="AI249"/>
    </row>
    <row r="250" spans="3:35" ht="17.100000000000001" customHeight="1">
      <c r="C250" s="648"/>
      <c r="D250" s="411"/>
      <c r="E250" s="412"/>
      <c r="F250" s="412"/>
      <c r="G250" s="309">
        <v>0</v>
      </c>
      <c r="H250" s="309">
        <v>0</v>
      </c>
      <c r="I250" s="413"/>
      <c r="J250"/>
      <c r="K250" s="257" t="s">
        <v>114</v>
      </c>
      <c r="L250" s="498" t="s">
        <v>73</v>
      </c>
      <c r="M250" s="498"/>
      <c r="N250" s="498"/>
      <c r="O250" s="498" t="s">
        <v>123</v>
      </c>
      <c r="P250" s="498" t="s">
        <v>95</v>
      </c>
      <c r="Q250" s="498" t="s">
        <v>73</v>
      </c>
      <c r="R250" s="499" t="s">
        <v>73</v>
      </c>
      <c r="S250" s="537">
        <v>5</v>
      </c>
      <c r="T250" s="537">
        <v>43</v>
      </c>
      <c r="U250" s="537">
        <v>3</v>
      </c>
      <c r="W250" s="257" t="s">
        <v>114</v>
      </c>
      <c r="X250" s="434">
        <v>16</v>
      </c>
      <c r="Y250" s="434">
        <v>8</v>
      </c>
      <c r="Z250" s="434">
        <v>0</v>
      </c>
      <c r="AA250" s="434">
        <v>0</v>
      </c>
      <c r="AB250" s="260">
        <v>18.666666666666668</v>
      </c>
      <c r="AD250"/>
      <c r="AE250"/>
      <c r="AF250"/>
      <c r="AG250"/>
      <c r="AH250"/>
      <c r="AI250"/>
    </row>
    <row r="251" spans="3:35" ht="17.100000000000001" customHeight="1">
      <c r="C251" s="648"/>
      <c r="D251" s="411"/>
      <c r="E251" s="412"/>
      <c r="F251" s="412"/>
      <c r="G251" s="309">
        <v>0</v>
      </c>
      <c r="H251" s="309">
        <v>0</v>
      </c>
      <c r="I251" s="413"/>
      <c r="J251"/>
      <c r="K251" s="257" t="s">
        <v>127</v>
      </c>
      <c r="L251" s="498"/>
      <c r="M251" s="498" t="s">
        <v>93</v>
      </c>
      <c r="N251" s="498" t="s">
        <v>123</v>
      </c>
      <c r="O251" s="498" t="s">
        <v>95</v>
      </c>
      <c r="P251" s="498" t="s">
        <v>73</v>
      </c>
      <c r="Q251" s="498" t="s">
        <v>73</v>
      </c>
      <c r="R251" s="499"/>
      <c r="S251" s="537">
        <v>5</v>
      </c>
      <c r="T251" s="537">
        <v>42</v>
      </c>
      <c r="U251" s="537">
        <v>2</v>
      </c>
      <c r="W251" s="257" t="s">
        <v>127</v>
      </c>
      <c r="X251" s="434">
        <v>14</v>
      </c>
      <c r="Y251" s="434">
        <v>14</v>
      </c>
      <c r="Z251" s="434">
        <v>0</v>
      </c>
      <c r="AA251" s="434">
        <v>0</v>
      </c>
      <c r="AB251" s="260">
        <v>18.666666666666668</v>
      </c>
      <c r="AD251"/>
      <c r="AE251"/>
      <c r="AF251"/>
      <c r="AG251"/>
      <c r="AH251"/>
      <c r="AI251"/>
    </row>
    <row r="252" spans="3:35" ht="17.100000000000001" customHeight="1">
      <c r="C252" s="649"/>
      <c r="D252" s="411"/>
      <c r="E252" s="412"/>
      <c r="F252" s="412"/>
      <c r="G252" s="309">
        <v>0</v>
      </c>
      <c r="H252" s="309">
        <v>0</v>
      </c>
      <c r="I252" s="413"/>
      <c r="J252"/>
      <c r="K252" s="257" t="s">
        <v>94</v>
      </c>
      <c r="L252" s="498"/>
      <c r="M252" s="498" t="s">
        <v>123</v>
      </c>
      <c r="N252" s="498" t="s">
        <v>95</v>
      </c>
      <c r="O252" s="498" t="s">
        <v>73</v>
      </c>
      <c r="P252" s="498" t="s">
        <v>73</v>
      </c>
      <c r="Q252" s="498"/>
      <c r="R252" s="499" t="s">
        <v>93</v>
      </c>
      <c r="S252" s="555">
        <v>5</v>
      </c>
      <c r="T252" s="537">
        <v>42</v>
      </c>
      <c r="U252" s="537">
        <v>2</v>
      </c>
      <c r="V252" s="502"/>
      <c r="W252" s="257" t="s">
        <v>94</v>
      </c>
      <c r="X252" s="434">
        <v>12</v>
      </c>
      <c r="Y252" s="434">
        <v>20</v>
      </c>
      <c r="Z252" s="434">
        <v>0</v>
      </c>
      <c r="AA252" s="434">
        <v>0</v>
      </c>
      <c r="AB252" s="260">
        <v>18.666666666666668</v>
      </c>
      <c r="AD252"/>
      <c r="AE252"/>
      <c r="AF252"/>
      <c r="AG252"/>
      <c r="AH252"/>
      <c r="AI252"/>
    </row>
    <row r="253" spans="3:35" ht="17.100000000000001" customHeight="1">
      <c r="C253" s="650" t="s">
        <v>92</v>
      </c>
      <c r="D253" s="411" t="s">
        <v>73</v>
      </c>
      <c r="E253" s="412">
        <v>0.70833333333333337</v>
      </c>
      <c r="F253" s="412">
        <v>0.33333333333333331</v>
      </c>
      <c r="G253" s="453">
        <v>6</v>
      </c>
      <c r="H253" s="107">
        <v>9</v>
      </c>
      <c r="I253" s="414">
        <v>2</v>
      </c>
      <c r="J253"/>
      <c r="K253" s="257" t="s">
        <v>111</v>
      </c>
      <c r="L253" s="498" t="s">
        <v>93</v>
      </c>
      <c r="M253" s="498"/>
      <c r="N253" s="498" t="s">
        <v>93</v>
      </c>
      <c r="O253" s="498" t="s">
        <v>93</v>
      </c>
      <c r="P253" s="498" t="s">
        <v>93</v>
      </c>
      <c r="Q253" s="498" t="s">
        <v>93</v>
      </c>
      <c r="R253" s="499"/>
      <c r="S253" s="537">
        <v>5</v>
      </c>
      <c r="T253" s="537">
        <v>40</v>
      </c>
      <c r="U253" s="537">
        <v>0</v>
      </c>
      <c r="W253" s="257" t="s">
        <v>111</v>
      </c>
      <c r="X253" s="434">
        <v>11</v>
      </c>
      <c r="Y253" s="434">
        <v>20</v>
      </c>
      <c r="Z253" s="434">
        <v>0</v>
      </c>
      <c r="AA253" s="434">
        <v>0</v>
      </c>
      <c r="AB253" s="260">
        <v>17.666666666666668</v>
      </c>
      <c r="AD253"/>
      <c r="AE253"/>
      <c r="AF253"/>
      <c r="AG253"/>
      <c r="AH253"/>
      <c r="AI253"/>
    </row>
    <row r="254" spans="3:35" ht="17.100000000000001" customHeight="1">
      <c r="C254" s="650"/>
      <c r="D254" s="415"/>
      <c r="E254" s="415"/>
      <c r="F254" s="415"/>
      <c r="G254" s="309"/>
      <c r="H254" s="309"/>
      <c r="I254" s="413"/>
      <c r="J254"/>
      <c r="K254" s="257" t="s">
        <v>80</v>
      </c>
      <c r="L254" s="498"/>
      <c r="M254" s="498" t="s">
        <v>93</v>
      </c>
      <c r="N254" s="498" t="s">
        <v>93</v>
      </c>
      <c r="O254" s="498" t="s">
        <v>93</v>
      </c>
      <c r="P254" s="498" t="s">
        <v>93</v>
      </c>
      <c r="Q254" s="498" t="s">
        <v>93</v>
      </c>
      <c r="R254" s="499"/>
      <c r="S254" s="537">
        <v>5</v>
      </c>
      <c r="T254" s="537">
        <v>40</v>
      </c>
      <c r="U254" s="537">
        <v>0</v>
      </c>
      <c r="W254" s="257" t="s">
        <v>80</v>
      </c>
      <c r="X254" s="434">
        <v>12</v>
      </c>
      <c r="Y254" s="434">
        <v>20</v>
      </c>
      <c r="Z254" s="434">
        <v>0</v>
      </c>
      <c r="AA254" s="434">
        <v>0</v>
      </c>
      <c r="AB254" s="260">
        <v>18.666666666666668</v>
      </c>
      <c r="AD254"/>
      <c r="AE254"/>
      <c r="AF254"/>
      <c r="AG254"/>
      <c r="AH254"/>
      <c r="AI254"/>
    </row>
    <row r="255" spans="3:35" ht="17.100000000000001" customHeight="1">
      <c r="C255" s="651"/>
      <c r="D255" s="416"/>
      <c r="E255" s="416"/>
      <c r="F255" s="416"/>
      <c r="G255" s="312"/>
      <c r="H255" s="312"/>
      <c r="I255" s="417"/>
      <c r="J255"/>
      <c r="K255" s="257" t="s">
        <v>121</v>
      </c>
      <c r="L255" s="498"/>
      <c r="M255" s="498" t="s">
        <v>93</v>
      </c>
      <c r="N255" s="498" t="s">
        <v>93</v>
      </c>
      <c r="O255" s="498" t="s">
        <v>93</v>
      </c>
      <c r="P255" s="498" t="s">
        <v>93</v>
      </c>
      <c r="Q255" s="498" t="s">
        <v>93</v>
      </c>
      <c r="R255" s="499"/>
      <c r="S255" s="537">
        <v>5</v>
      </c>
      <c r="T255" s="537">
        <v>40</v>
      </c>
      <c r="U255" s="537">
        <v>0</v>
      </c>
      <c r="W255" s="257" t="s">
        <v>121</v>
      </c>
      <c r="X255" s="434">
        <v>15</v>
      </c>
      <c r="Y255" s="434">
        <v>16</v>
      </c>
      <c r="Z255" s="434">
        <v>0</v>
      </c>
      <c r="AA255" s="434">
        <v>0</v>
      </c>
      <c r="AB255" s="260">
        <v>20.333333333333332</v>
      </c>
      <c r="AD255"/>
      <c r="AE255"/>
      <c r="AF255"/>
      <c r="AG255"/>
      <c r="AH255"/>
      <c r="AI255"/>
    </row>
    <row r="256" spans="3:35" ht="17.100000000000001" customHeight="1">
      <c r="C256" s="402"/>
      <c r="D256"/>
      <c r="E256"/>
      <c r="F256"/>
      <c r="G256"/>
      <c r="H256"/>
      <c r="I256"/>
      <c r="J256"/>
      <c r="K256" s="539" t="s">
        <v>401</v>
      </c>
      <c r="L256" s="570"/>
      <c r="M256" s="570" t="s">
        <v>93</v>
      </c>
      <c r="N256" s="570" t="s">
        <v>93</v>
      </c>
      <c r="O256" s="570" t="s">
        <v>93</v>
      </c>
      <c r="P256" s="570" t="s">
        <v>93</v>
      </c>
      <c r="Q256" s="570" t="s">
        <v>93</v>
      </c>
      <c r="R256" s="571"/>
      <c r="S256" s="537">
        <v>5</v>
      </c>
      <c r="T256" s="537">
        <v>40</v>
      </c>
      <c r="U256" s="537">
        <v>0</v>
      </c>
      <c r="W256" s="539" t="s">
        <v>401</v>
      </c>
      <c r="X256" s="542">
        <v>18</v>
      </c>
      <c r="Y256" s="542">
        <v>12</v>
      </c>
      <c r="Z256" s="542">
        <v>0</v>
      </c>
      <c r="AA256" s="542">
        <v>0</v>
      </c>
      <c r="AB256" s="543">
        <v>22</v>
      </c>
      <c r="AD256"/>
      <c r="AE256"/>
      <c r="AF256"/>
      <c r="AG256"/>
      <c r="AH256"/>
      <c r="AI256"/>
    </row>
    <row r="257" spans="2:35" ht="17.100000000000001" customHeight="1">
      <c r="C257" s="402"/>
      <c r="D257"/>
      <c r="E257"/>
      <c r="F257"/>
      <c r="G257"/>
      <c r="H257"/>
      <c r="I257"/>
      <c r="J257"/>
      <c r="K257" s="534"/>
      <c r="L257" s="538"/>
      <c r="M257" s="538"/>
      <c r="N257" s="538"/>
      <c r="O257" s="538"/>
      <c r="P257" s="538"/>
      <c r="Q257" s="538"/>
      <c r="R257" s="538"/>
      <c r="W257" s="534"/>
      <c r="X257" s="536"/>
      <c r="Y257" s="536"/>
      <c r="Z257" s="536"/>
      <c r="AA257" s="536"/>
      <c r="AB257" s="536"/>
    </row>
    <row r="258" spans="2:35" ht="17.100000000000001" customHeight="1">
      <c r="C258" s="549"/>
      <c r="K258" s="425" t="s">
        <v>745</v>
      </c>
      <c r="L258" s="113" t="s">
        <v>736</v>
      </c>
      <c r="S258" s="572" t="s">
        <v>746</v>
      </c>
      <c r="T258" s="113" t="s">
        <v>736</v>
      </c>
      <c r="V258" s="113"/>
    </row>
    <row r="259" spans="2:35" ht="17.100000000000001" customHeight="1">
      <c r="C259" s="549"/>
      <c r="L259" s="113" t="s">
        <v>761</v>
      </c>
      <c r="S259" s="501"/>
      <c r="T259" s="113" t="s">
        <v>747</v>
      </c>
      <c r="V259" s="113"/>
    </row>
    <row r="260" spans="2:35" ht="17.100000000000001" customHeight="1">
      <c r="C260" s="549"/>
      <c r="L260" s="113" t="s">
        <v>762</v>
      </c>
      <c r="S260" s="501"/>
      <c r="T260" s="113" t="s">
        <v>749</v>
      </c>
      <c r="V260" s="113"/>
    </row>
    <row r="262" spans="2:35" ht="17.100000000000001" customHeight="1">
      <c r="K262" s="560" t="s">
        <v>743</v>
      </c>
    </row>
    <row r="263" spans="2:35" s="349" customFormat="1" ht="17.100000000000001" customHeight="1">
      <c r="B263" s="123"/>
      <c r="C263"/>
      <c r="D263"/>
      <c r="E263"/>
      <c r="F263"/>
      <c r="G263"/>
      <c r="H263"/>
      <c r="I263"/>
      <c r="J263"/>
      <c r="K263" s="75" t="s">
        <v>83</v>
      </c>
      <c r="L263" s="146" t="s">
        <v>96</v>
      </c>
      <c r="M263" s="146" t="s">
        <v>104</v>
      </c>
      <c r="N263" s="146" t="s">
        <v>82</v>
      </c>
      <c r="O263" s="146" t="s">
        <v>112</v>
      </c>
      <c r="P263" s="146" t="s">
        <v>97</v>
      </c>
      <c r="Q263" s="146" t="s">
        <v>117</v>
      </c>
      <c r="R263" s="147" t="s">
        <v>132</v>
      </c>
      <c r="S263" s="667" t="s">
        <v>515</v>
      </c>
      <c r="T263" s="669" t="s">
        <v>486</v>
      </c>
      <c r="U263" s="670" t="s">
        <v>487</v>
      </c>
      <c r="V263" s="537"/>
      <c r="W263" s="194" t="s">
        <v>252</v>
      </c>
      <c r="X263" s="2"/>
      <c r="Y263" s="2"/>
      <c r="Z263" s="2"/>
      <c r="AA263" s="2"/>
      <c r="AB263" s="2"/>
      <c r="AD263"/>
      <c r="AE263"/>
      <c r="AF263"/>
      <c r="AG263"/>
      <c r="AH263"/>
      <c r="AI263"/>
    </row>
    <row r="264" spans="2:35" ht="17.100000000000001" customHeight="1">
      <c r="C264"/>
      <c r="D264"/>
      <c r="E264"/>
      <c r="F264"/>
      <c r="G264"/>
      <c r="H264"/>
      <c r="I264"/>
      <c r="J264"/>
      <c r="K264" s="454" t="s">
        <v>370</v>
      </c>
      <c r="L264" s="455" t="s">
        <v>737</v>
      </c>
      <c r="M264" s="455" t="s">
        <v>738</v>
      </c>
      <c r="N264" s="515" t="s">
        <v>739</v>
      </c>
      <c r="O264" s="455" t="s">
        <v>738</v>
      </c>
      <c r="P264" s="515" t="s">
        <v>739</v>
      </c>
      <c r="Q264" s="455" t="s">
        <v>738</v>
      </c>
      <c r="R264" s="456" t="s">
        <v>737</v>
      </c>
      <c r="S264" s="668"/>
      <c r="T264" s="669"/>
      <c r="U264" s="671"/>
      <c r="W264" s="153" t="s">
        <v>83</v>
      </c>
      <c r="X264" s="154" t="s">
        <v>88</v>
      </c>
      <c r="Y264" s="154" t="s">
        <v>92</v>
      </c>
      <c r="Z264" s="154" t="s">
        <v>155</v>
      </c>
      <c r="AA264" s="154" t="s">
        <v>103</v>
      </c>
      <c r="AB264" s="155" t="s">
        <v>120</v>
      </c>
      <c r="AD264"/>
      <c r="AE264"/>
      <c r="AF264"/>
      <c r="AG264"/>
      <c r="AH264"/>
      <c r="AI264"/>
    </row>
    <row r="265" spans="2:35" ht="17.100000000000001" customHeight="1">
      <c r="C265"/>
      <c r="D265"/>
      <c r="E265"/>
      <c r="F265"/>
      <c r="G265"/>
      <c r="H265"/>
      <c r="I265"/>
      <c r="J265"/>
      <c r="K265" s="257" t="s">
        <v>79</v>
      </c>
      <c r="L265" s="498" t="s">
        <v>123</v>
      </c>
      <c r="M265" s="498" t="s">
        <v>95</v>
      </c>
      <c r="N265" s="498" t="s">
        <v>73</v>
      </c>
      <c r="O265" s="498" t="s">
        <v>73</v>
      </c>
      <c r="P265" s="498"/>
      <c r="Q265" s="498"/>
      <c r="R265" s="499" t="s">
        <v>123</v>
      </c>
      <c r="S265" s="537">
        <v>5</v>
      </c>
      <c r="T265" s="537">
        <v>42</v>
      </c>
      <c r="U265" s="537">
        <v>2</v>
      </c>
      <c r="W265" s="257" t="s">
        <v>79</v>
      </c>
      <c r="X265" s="434">
        <v>14</v>
      </c>
      <c r="Y265" s="434">
        <v>8</v>
      </c>
      <c r="Z265" s="434">
        <v>0</v>
      </c>
      <c r="AA265" s="434">
        <v>0</v>
      </c>
      <c r="AB265" s="260">
        <v>16.666666666666668</v>
      </c>
      <c r="AD265"/>
      <c r="AE265"/>
      <c r="AF265"/>
      <c r="AG265"/>
      <c r="AH265"/>
      <c r="AI265"/>
    </row>
    <row r="266" spans="2:35" ht="17.100000000000001" customHeight="1">
      <c r="C266"/>
      <c r="D266"/>
      <c r="E266"/>
      <c r="F266"/>
      <c r="G266"/>
      <c r="H266"/>
      <c r="I266"/>
      <c r="J266"/>
      <c r="K266" s="257" t="s">
        <v>180</v>
      </c>
      <c r="L266" s="498" t="s">
        <v>95</v>
      </c>
      <c r="M266" s="498" t="s">
        <v>73</v>
      </c>
      <c r="N266" s="498" t="s">
        <v>73</v>
      </c>
      <c r="O266" s="498"/>
      <c r="P266" s="498"/>
      <c r="Q266" s="498" t="s">
        <v>123</v>
      </c>
      <c r="R266" s="499" t="s">
        <v>95</v>
      </c>
      <c r="S266" s="537">
        <v>5</v>
      </c>
      <c r="T266" s="537">
        <v>42</v>
      </c>
      <c r="U266" s="537">
        <v>2</v>
      </c>
      <c r="W266" s="257" t="s">
        <v>180</v>
      </c>
      <c r="X266" s="434">
        <v>16</v>
      </c>
      <c r="Y266" s="434">
        <v>2</v>
      </c>
      <c r="Z266" s="434">
        <v>0</v>
      </c>
      <c r="AA266" s="434">
        <v>0</v>
      </c>
      <c r="AB266" s="260">
        <v>16.666666666666668</v>
      </c>
      <c r="AD266"/>
      <c r="AE266"/>
      <c r="AF266"/>
      <c r="AG266"/>
      <c r="AH266"/>
      <c r="AI266"/>
    </row>
    <row r="267" spans="2:35" ht="17.100000000000001" customHeight="1">
      <c r="C267"/>
      <c r="D267"/>
      <c r="E267"/>
      <c r="F267"/>
      <c r="G267"/>
      <c r="H267"/>
      <c r="I267"/>
      <c r="J267"/>
      <c r="K267" s="257" t="s">
        <v>110</v>
      </c>
      <c r="L267" s="498" t="s">
        <v>73</v>
      </c>
      <c r="M267" s="498" t="s">
        <v>73</v>
      </c>
      <c r="N267" s="498"/>
      <c r="O267" s="498"/>
      <c r="P267" s="498" t="s">
        <v>123</v>
      </c>
      <c r="Q267" s="498" t="s">
        <v>95</v>
      </c>
      <c r="R267" s="499" t="s">
        <v>73</v>
      </c>
      <c r="S267" s="537">
        <v>5</v>
      </c>
      <c r="T267" s="537">
        <v>43</v>
      </c>
      <c r="U267" s="537">
        <v>3</v>
      </c>
      <c r="W267" s="257" t="s">
        <v>110</v>
      </c>
      <c r="X267" s="434">
        <v>17</v>
      </c>
      <c r="Y267" s="434">
        <v>4</v>
      </c>
      <c r="Z267" s="434">
        <v>0</v>
      </c>
      <c r="AA267" s="434">
        <v>0</v>
      </c>
      <c r="AB267" s="260">
        <v>18.333333333333332</v>
      </c>
      <c r="AD267"/>
      <c r="AE267"/>
      <c r="AF267"/>
      <c r="AG267"/>
      <c r="AH267"/>
      <c r="AI267"/>
    </row>
    <row r="268" spans="2:35" ht="17.100000000000001" customHeight="1">
      <c r="C268"/>
      <c r="D268"/>
      <c r="E268"/>
      <c r="F268"/>
      <c r="G268"/>
      <c r="H268"/>
      <c r="I268"/>
      <c r="J268"/>
      <c r="K268" s="257" t="s">
        <v>114</v>
      </c>
      <c r="L268" s="498" t="s">
        <v>73</v>
      </c>
      <c r="M268" s="498"/>
      <c r="N268" s="498"/>
      <c r="O268" s="498" t="s">
        <v>123</v>
      </c>
      <c r="P268" s="498" t="s">
        <v>95</v>
      </c>
      <c r="Q268" s="498" t="s">
        <v>73</v>
      </c>
      <c r="R268" s="499" t="s">
        <v>73</v>
      </c>
      <c r="S268" s="537">
        <v>5</v>
      </c>
      <c r="T268" s="537">
        <v>43</v>
      </c>
      <c r="U268" s="537">
        <v>3</v>
      </c>
      <c r="W268" s="257" t="s">
        <v>114</v>
      </c>
      <c r="X268" s="434">
        <v>16</v>
      </c>
      <c r="Y268" s="434">
        <v>8</v>
      </c>
      <c r="Z268" s="434">
        <v>0</v>
      </c>
      <c r="AA268" s="434">
        <v>0</v>
      </c>
      <c r="AB268" s="260">
        <v>18.666666666666668</v>
      </c>
      <c r="AD268"/>
      <c r="AE268"/>
      <c r="AF268"/>
      <c r="AG268"/>
      <c r="AH268"/>
      <c r="AI268"/>
    </row>
    <row r="269" spans="2:35" ht="17.100000000000001" customHeight="1">
      <c r="C269"/>
      <c r="D269"/>
      <c r="E269"/>
      <c r="F269"/>
      <c r="G269"/>
      <c r="H269"/>
      <c r="I269"/>
      <c r="J269"/>
      <c r="K269" s="257" t="s">
        <v>127</v>
      </c>
      <c r="L269" s="498"/>
      <c r="M269" s="498" t="s">
        <v>123</v>
      </c>
      <c r="N269" s="498" t="s">
        <v>123</v>
      </c>
      <c r="O269" s="498" t="s">
        <v>95</v>
      </c>
      <c r="P269" s="498" t="s">
        <v>73</v>
      </c>
      <c r="Q269" s="498" t="s">
        <v>73</v>
      </c>
      <c r="R269" s="499"/>
      <c r="S269" s="537">
        <v>5</v>
      </c>
      <c r="T269" s="537">
        <v>42</v>
      </c>
      <c r="U269" s="537">
        <v>2</v>
      </c>
      <c r="W269" s="257" t="s">
        <v>127</v>
      </c>
      <c r="X269" s="434">
        <v>14</v>
      </c>
      <c r="Y269" s="434">
        <v>14</v>
      </c>
      <c r="Z269" s="434">
        <v>0</v>
      </c>
      <c r="AA269" s="434">
        <v>0</v>
      </c>
      <c r="AB269" s="260">
        <v>18.666666666666668</v>
      </c>
      <c r="AD269"/>
      <c r="AE269"/>
      <c r="AF269"/>
      <c r="AG269"/>
      <c r="AH269"/>
      <c r="AI269"/>
    </row>
    <row r="270" spans="2:35" ht="17.100000000000001" customHeight="1">
      <c r="C270"/>
      <c r="D270"/>
      <c r="E270"/>
      <c r="F270"/>
      <c r="G270"/>
      <c r="H270"/>
      <c r="I270"/>
      <c r="J270"/>
      <c r="K270" s="257" t="s">
        <v>94</v>
      </c>
      <c r="L270" s="498"/>
      <c r="M270" s="498" t="s">
        <v>123</v>
      </c>
      <c r="N270" s="498" t="s">
        <v>95</v>
      </c>
      <c r="O270" s="498" t="s">
        <v>73</v>
      </c>
      <c r="P270" s="498" t="s">
        <v>73</v>
      </c>
      <c r="Q270" s="498"/>
      <c r="R270" s="499" t="s">
        <v>123</v>
      </c>
      <c r="S270" s="555">
        <v>5</v>
      </c>
      <c r="T270" s="537">
        <v>42</v>
      </c>
      <c r="U270" s="537">
        <v>2</v>
      </c>
      <c r="V270" s="502"/>
      <c r="W270" s="257" t="s">
        <v>94</v>
      </c>
      <c r="X270" s="434">
        <v>12</v>
      </c>
      <c r="Y270" s="434">
        <v>20</v>
      </c>
      <c r="Z270" s="434">
        <v>0</v>
      </c>
      <c r="AA270" s="434">
        <v>0</v>
      </c>
      <c r="AB270" s="260">
        <v>18.666666666666668</v>
      </c>
      <c r="AD270"/>
      <c r="AE270"/>
      <c r="AF270"/>
      <c r="AG270"/>
      <c r="AH270"/>
      <c r="AI270"/>
    </row>
    <row r="271" spans="2:35" ht="17.100000000000001" customHeight="1">
      <c r="C271"/>
      <c r="D271"/>
      <c r="E271"/>
      <c r="F271"/>
      <c r="G271"/>
      <c r="H271"/>
      <c r="I271"/>
      <c r="J271"/>
      <c r="K271" s="257" t="s">
        <v>111</v>
      </c>
      <c r="L271" s="498" t="s">
        <v>123</v>
      </c>
      <c r="M271" s="498"/>
      <c r="N271" s="498" t="s">
        <v>123</v>
      </c>
      <c r="O271" s="498" t="s">
        <v>123</v>
      </c>
      <c r="P271" s="498" t="s">
        <v>123</v>
      </c>
      <c r="Q271" s="498" t="s">
        <v>123</v>
      </c>
      <c r="R271" s="499"/>
      <c r="S271" s="537">
        <v>5</v>
      </c>
      <c r="T271" s="537">
        <v>40</v>
      </c>
      <c r="U271" s="537">
        <v>0</v>
      </c>
      <c r="W271" s="257" t="s">
        <v>111</v>
      </c>
      <c r="X271" s="434">
        <v>10</v>
      </c>
      <c r="Y271" s="434">
        <v>20</v>
      </c>
      <c r="Z271" s="434">
        <v>0</v>
      </c>
      <c r="AA271" s="434">
        <v>0</v>
      </c>
      <c r="AB271" s="260">
        <v>16.666666666666668</v>
      </c>
      <c r="AD271"/>
      <c r="AE271"/>
      <c r="AF271"/>
      <c r="AG271"/>
      <c r="AH271"/>
      <c r="AI271"/>
    </row>
    <row r="272" spans="2:35" ht="17.100000000000001" customHeight="1">
      <c r="C272"/>
      <c r="D272"/>
      <c r="E272"/>
      <c r="F272"/>
      <c r="G272"/>
      <c r="H272"/>
      <c r="I272"/>
      <c r="J272"/>
      <c r="K272" s="257" t="s">
        <v>80</v>
      </c>
      <c r="L272" s="498"/>
      <c r="M272" s="498" t="s">
        <v>93</v>
      </c>
      <c r="N272" s="498" t="s">
        <v>93</v>
      </c>
      <c r="O272" s="498" t="s">
        <v>93</v>
      </c>
      <c r="P272" s="498" t="s">
        <v>93</v>
      </c>
      <c r="Q272" s="498" t="s">
        <v>93</v>
      </c>
      <c r="R272" s="499"/>
      <c r="S272" s="537">
        <v>5</v>
      </c>
      <c r="T272" s="537">
        <v>40</v>
      </c>
      <c r="U272" s="537">
        <v>0</v>
      </c>
      <c r="W272" s="257" t="s">
        <v>80</v>
      </c>
      <c r="X272" s="434">
        <v>10</v>
      </c>
      <c r="Y272" s="434">
        <v>20</v>
      </c>
      <c r="Z272" s="434">
        <v>0</v>
      </c>
      <c r="AA272" s="434">
        <v>0</v>
      </c>
      <c r="AB272" s="260">
        <v>16.666666666666668</v>
      </c>
      <c r="AD272"/>
      <c r="AE272"/>
      <c r="AF272"/>
      <c r="AG272"/>
      <c r="AH272"/>
      <c r="AI272"/>
    </row>
    <row r="273" spans="3:36" ht="17.100000000000001" customHeight="1">
      <c r="C273"/>
      <c r="D273"/>
      <c r="E273"/>
      <c r="F273"/>
      <c r="G273"/>
      <c r="H273"/>
      <c r="I273"/>
      <c r="J273"/>
      <c r="K273" s="257" t="s">
        <v>121</v>
      </c>
      <c r="L273" s="498"/>
      <c r="M273" s="498" t="s">
        <v>93</v>
      </c>
      <c r="N273" s="498" t="s">
        <v>93</v>
      </c>
      <c r="O273" s="498" t="s">
        <v>93</v>
      </c>
      <c r="P273" s="498"/>
      <c r="Q273" s="498" t="s">
        <v>93</v>
      </c>
      <c r="R273" s="499" t="s">
        <v>93</v>
      </c>
      <c r="S273" s="537">
        <v>5</v>
      </c>
      <c r="T273" s="537">
        <v>40</v>
      </c>
      <c r="U273" s="537">
        <v>0</v>
      </c>
      <c r="W273" s="257" t="s">
        <v>121</v>
      </c>
      <c r="X273" s="434">
        <v>8</v>
      </c>
      <c r="Y273" s="434">
        <v>16</v>
      </c>
      <c r="Z273" s="434">
        <v>0</v>
      </c>
      <c r="AA273" s="434">
        <v>0</v>
      </c>
      <c r="AB273" s="260">
        <v>13.333333333333332</v>
      </c>
      <c r="AD273"/>
      <c r="AE273"/>
      <c r="AF273"/>
      <c r="AG273"/>
      <c r="AH273"/>
      <c r="AI273"/>
    </row>
    <row r="274" spans="3:36" ht="17.100000000000001" customHeight="1">
      <c r="C274" s="402"/>
      <c r="D274"/>
      <c r="E274"/>
      <c r="F274"/>
      <c r="G274"/>
      <c r="H274"/>
      <c r="I274"/>
      <c r="J274"/>
      <c r="K274" s="539" t="s">
        <v>401</v>
      </c>
      <c r="L274" s="570" t="s">
        <v>93</v>
      </c>
      <c r="M274" s="570" t="s">
        <v>93</v>
      </c>
      <c r="N274" s="570"/>
      <c r="O274" s="570" t="s">
        <v>93</v>
      </c>
      <c r="P274" s="570" t="s">
        <v>93</v>
      </c>
      <c r="Q274" s="570" t="s">
        <v>93</v>
      </c>
      <c r="R274" s="571"/>
      <c r="S274" s="537">
        <v>5</v>
      </c>
      <c r="T274" s="537">
        <v>40</v>
      </c>
      <c r="U274" s="537">
        <v>0</v>
      </c>
      <c r="W274" s="539" t="s">
        <v>401</v>
      </c>
      <c r="X274" s="542">
        <v>11</v>
      </c>
      <c r="Y274" s="542">
        <v>12</v>
      </c>
      <c r="Z274" s="542">
        <v>0</v>
      </c>
      <c r="AA274" s="542">
        <v>0</v>
      </c>
      <c r="AB274" s="543">
        <v>15</v>
      </c>
      <c r="AD274"/>
      <c r="AE274"/>
      <c r="AF274"/>
      <c r="AG274"/>
      <c r="AH274"/>
      <c r="AI274"/>
    </row>
    <row r="275" spans="3:36" ht="17.100000000000001" customHeight="1">
      <c r="C275" s="402"/>
      <c r="D275"/>
      <c r="E275"/>
      <c r="F275"/>
      <c r="G275"/>
      <c r="H275"/>
      <c r="I275"/>
      <c r="J275"/>
      <c r="K275" s="534"/>
      <c r="L275" s="538"/>
      <c r="M275" s="538"/>
      <c r="N275" s="538"/>
      <c r="O275" s="538"/>
      <c r="P275" s="538"/>
      <c r="Q275" s="538"/>
      <c r="R275" s="538"/>
      <c r="W275" s="534"/>
      <c r="X275" s="536"/>
      <c r="Y275" s="536"/>
      <c r="Z275" s="536"/>
      <c r="AA275" s="536"/>
      <c r="AB275" s="536"/>
    </row>
    <row r="276" spans="3:36" ht="17.100000000000001" customHeight="1">
      <c r="C276" s="549"/>
      <c r="K276" s="425" t="s">
        <v>740</v>
      </c>
      <c r="L276" s="113" t="s">
        <v>744</v>
      </c>
      <c r="S276" s="425" t="s">
        <v>741</v>
      </c>
      <c r="T276" s="113" t="s">
        <v>744</v>
      </c>
      <c r="Z276" s="425" t="s">
        <v>727</v>
      </c>
      <c r="AA276" s="113" t="s">
        <v>744</v>
      </c>
    </row>
    <row r="277" spans="3:36" ht="17.100000000000001" customHeight="1">
      <c r="C277" s="549"/>
      <c r="L277" s="113" t="s">
        <v>763</v>
      </c>
      <c r="S277" s="113"/>
      <c r="T277" s="113" t="s">
        <v>765</v>
      </c>
      <c r="AA277" s="113" t="s">
        <v>748</v>
      </c>
    </row>
    <row r="278" spans="3:36" ht="17.100000000000001" customHeight="1">
      <c r="C278" s="549"/>
      <c r="L278" s="113" t="s">
        <v>764</v>
      </c>
      <c r="S278" s="113"/>
      <c r="T278" s="113" t="s">
        <v>760</v>
      </c>
      <c r="AA278" s="113" t="s">
        <v>749</v>
      </c>
    </row>
    <row r="279" spans="3:36" ht="17.100000000000001" customHeight="1">
      <c r="C279" s="433"/>
      <c r="D279"/>
      <c r="E279"/>
      <c r="F279"/>
      <c r="G279"/>
      <c r="H279"/>
      <c r="I279"/>
      <c r="J279"/>
      <c r="L279" s="145"/>
      <c r="M279"/>
      <c r="N279"/>
      <c r="O279"/>
      <c r="P279"/>
      <c r="Q279"/>
      <c r="R279"/>
      <c r="W279"/>
      <c r="X279"/>
      <c r="Y279"/>
      <c r="Z279"/>
      <c r="AA279"/>
      <c r="AB279"/>
    </row>
    <row r="280" spans="3:36" ht="17.100000000000001" customHeight="1">
      <c r="C280" s="433"/>
      <c r="D280"/>
      <c r="E280"/>
      <c r="F280"/>
      <c r="G280"/>
      <c r="H280"/>
      <c r="I280"/>
      <c r="J280"/>
      <c r="K280" s="145"/>
      <c r="L280"/>
      <c r="M280"/>
      <c r="N280"/>
      <c r="O280"/>
      <c r="P280"/>
      <c r="Q280"/>
      <c r="R280"/>
      <c r="W280"/>
      <c r="X280"/>
      <c r="Y280"/>
      <c r="Z280"/>
      <c r="AA280"/>
      <c r="AB280"/>
    </row>
    <row r="281" spans="3:36" ht="17.100000000000001" customHeight="1">
      <c r="C281" s="123" t="s">
        <v>732</v>
      </c>
    </row>
    <row r="282" spans="3:36" ht="17.100000000000001" customHeight="1">
      <c r="K282" s="560" t="s">
        <v>742</v>
      </c>
    </row>
    <row r="283" spans="3:36" ht="17.100000000000001" customHeight="1">
      <c r="C283" s="70" t="s">
        <v>156</v>
      </c>
      <c r="D283" s="410" t="s">
        <v>136</v>
      </c>
      <c r="E283" s="410" t="s">
        <v>134</v>
      </c>
      <c r="F283" s="410" t="s">
        <v>109</v>
      </c>
      <c r="G283" s="410" t="s">
        <v>131</v>
      </c>
      <c r="H283" s="451" t="s">
        <v>75</v>
      </c>
      <c r="I283" s="452" t="s">
        <v>92</v>
      </c>
      <c r="J283"/>
      <c r="K283" s="75" t="s">
        <v>83</v>
      </c>
      <c r="L283" s="146" t="s">
        <v>96</v>
      </c>
      <c r="M283" s="146" t="s">
        <v>104</v>
      </c>
      <c r="N283" s="146" t="s">
        <v>82</v>
      </c>
      <c r="O283" s="146" t="s">
        <v>112</v>
      </c>
      <c r="P283" s="146" t="s">
        <v>97</v>
      </c>
      <c r="Q283" s="146" t="s">
        <v>117</v>
      </c>
      <c r="R283" s="147" t="s">
        <v>132</v>
      </c>
      <c r="S283" s="667" t="s">
        <v>515</v>
      </c>
      <c r="T283" s="669" t="s">
        <v>486</v>
      </c>
      <c r="U283" s="670" t="s">
        <v>487</v>
      </c>
      <c r="V283" s="537"/>
      <c r="W283" s="194" t="s">
        <v>252</v>
      </c>
      <c r="X283" s="2"/>
      <c r="Y283" s="2"/>
      <c r="Z283" s="2"/>
      <c r="AA283" s="2"/>
      <c r="AB283" s="2"/>
      <c r="AC283" s="349"/>
      <c r="AD283"/>
      <c r="AE283"/>
      <c r="AF283"/>
      <c r="AG283"/>
      <c r="AH283"/>
      <c r="AI283"/>
      <c r="AJ283"/>
    </row>
    <row r="284" spans="3:36" ht="17.100000000000001" customHeight="1">
      <c r="C284" s="647" t="s">
        <v>138</v>
      </c>
      <c r="D284" s="411" t="s">
        <v>123</v>
      </c>
      <c r="E284" s="412">
        <v>0.29166666666666669</v>
      </c>
      <c r="F284" s="412">
        <v>0.66666666666666663</v>
      </c>
      <c r="G284" s="309">
        <v>1</v>
      </c>
      <c r="H284" s="309">
        <v>8</v>
      </c>
      <c r="I284" s="413"/>
      <c r="J284"/>
      <c r="K284" s="454" t="s">
        <v>370</v>
      </c>
      <c r="L284" s="455" t="s">
        <v>407</v>
      </c>
      <c r="M284" s="455" t="s">
        <v>734</v>
      </c>
      <c r="N284" s="455" t="s">
        <v>734</v>
      </c>
      <c r="O284" s="455" t="s">
        <v>734</v>
      </c>
      <c r="P284" s="455" t="s">
        <v>734</v>
      </c>
      <c r="Q284" s="455" t="s">
        <v>734</v>
      </c>
      <c r="R284" s="456" t="s">
        <v>407</v>
      </c>
      <c r="S284" s="668"/>
      <c r="T284" s="669"/>
      <c r="U284" s="671"/>
      <c r="W284" s="153" t="s">
        <v>83</v>
      </c>
      <c r="X284" s="154" t="s">
        <v>88</v>
      </c>
      <c r="Y284" s="154" t="s">
        <v>92</v>
      </c>
      <c r="Z284" s="154" t="s">
        <v>155</v>
      </c>
      <c r="AA284" s="154" t="s">
        <v>103</v>
      </c>
      <c r="AB284" s="155" t="s">
        <v>120</v>
      </c>
      <c r="AD284"/>
      <c r="AE284"/>
      <c r="AF284"/>
      <c r="AG284"/>
      <c r="AH284"/>
      <c r="AI284"/>
      <c r="AJ284"/>
    </row>
    <row r="285" spans="3:36" ht="17.100000000000001" customHeight="1">
      <c r="C285" s="648"/>
      <c r="D285" s="411" t="s">
        <v>93</v>
      </c>
      <c r="E285" s="412">
        <v>0.375</v>
      </c>
      <c r="F285" s="412">
        <v>0.79166666666666663</v>
      </c>
      <c r="G285" s="309">
        <v>1</v>
      </c>
      <c r="H285" s="309">
        <v>9</v>
      </c>
      <c r="I285" s="413"/>
      <c r="J285"/>
      <c r="K285" s="257" t="s">
        <v>79</v>
      </c>
      <c r="L285" s="498" t="s">
        <v>123</v>
      </c>
      <c r="M285" s="498" t="s">
        <v>95</v>
      </c>
      <c r="N285" s="498" t="s">
        <v>73</v>
      </c>
      <c r="O285" s="498" t="s">
        <v>73</v>
      </c>
      <c r="P285" s="498"/>
      <c r="Q285" s="498"/>
      <c r="R285" s="499" t="s">
        <v>123</v>
      </c>
      <c r="S285" s="537">
        <v>5</v>
      </c>
      <c r="T285" s="537">
        <v>42</v>
      </c>
      <c r="U285" s="537">
        <v>2</v>
      </c>
      <c r="W285" s="544" t="s">
        <v>79</v>
      </c>
      <c r="X285" s="434">
        <v>20</v>
      </c>
      <c r="Y285" s="434">
        <v>12</v>
      </c>
      <c r="Z285" s="434">
        <v>0</v>
      </c>
      <c r="AA285" s="434">
        <v>0</v>
      </c>
      <c r="AB285" s="260">
        <v>24</v>
      </c>
      <c r="AD285"/>
      <c r="AE285"/>
      <c r="AF285"/>
      <c r="AG285"/>
      <c r="AH285"/>
      <c r="AI285"/>
      <c r="AJ285"/>
    </row>
    <row r="286" spans="3:36" ht="17.100000000000001" customHeight="1">
      <c r="C286" s="648"/>
      <c r="D286" s="411" t="s">
        <v>95</v>
      </c>
      <c r="E286" s="412">
        <v>0.45833333333333331</v>
      </c>
      <c r="F286" s="412">
        <v>0.83333333333333337</v>
      </c>
      <c r="G286" s="309">
        <v>1</v>
      </c>
      <c r="H286" s="309">
        <v>8</v>
      </c>
      <c r="I286" s="413"/>
      <c r="J286"/>
      <c r="K286" s="257" t="s">
        <v>180</v>
      </c>
      <c r="L286" s="498" t="s">
        <v>95</v>
      </c>
      <c r="M286" s="498" t="s">
        <v>73</v>
      </c>
      <c r="N286" s="498" t="s">
        <v>73</v>
      </c>
      <c r="O286" s="498"/>
      <c r="P286" s="498"/>
      <c r="Q286" s="498" t="s">
        <v>123</v>
      </c>
      <c r="R286" s="499" t="s">
        <v>95</v>
      </c>
      <c r="S286" s="537">
        <v>5</v>
      </c>
      <c r="T286" s="537">
        <v>42</v>
      </c>
      <c r="U286" s="537">
        <v>2</v>
      </c>
      <c r="W286" s="544" t="s">
        <v>180</v>
      </c>
      <c r="X286" s="434">
        <v>22</v>
      </c>
      <c r="Y286" s="434">
        <v>3</v>
      </c>
      <c r="Z286" s="434">
        <v>0</v>
      </c>
      <c r="AA286" s="434">
        <v>0</v>
      </c>
      <c r="AB286" s="260">
        <v>23</v>
      </c>
      <c r="AD286"/>
      <c r="AE286"/>
      <c r="AF286"/>
      <c r="AG286"/>
      <c r="AH286"/>
      <c r="AI286"/>
      <c r="AJ286"/>
    </row>
    <row r="287" spans="3:36" ht="17.100000000000001" customHeight="1">
      <c r="C287" s="648"/>
      <c r="D287" s="411"/>
      <c r="E287" s="412"/>
      <c r="F287" s="412"/>
      <c r="G287" s="309">
        <v>0</v>
      </c>
      <c r="H287" s="309">
        <v>0</v>
      </c>
      <c r="I287" s="413"/>
      <c r="J287"/>
      <c r="K287" s="257" t="s">
        <v>110</v>
      </c>
      <c r="L287" s="498" t="s">
        <v>73</v>
      </c>
      <c r="M287" s="498" t="s">
        <v>73</v>
      </c>
      <c r="N287" s="498"/>
      <c r="O287" s="498"/>
      <c r="P287" s="498" t="s">
        <v>123</v>
      </c>
      <c r="Q287" s="498" t="s">
        <v>95</v>
      </c>
      <c r="R287" s="499" t="s">
        <v>73</v>
      </c>
      <c r="S287" s="537">
        <v>5</v>
      </c>
      <c r="T287" s="537">
        <v>43</v>
      </c>
      <c r="U287" s="537">
        <v>3</v>
      </c>
      <c r="W287" s="544" t="s">
        <v>110</v>
      </c>
      <c r="X287" s="434">
        <v>19</v>
      </c>
      <c r="Y287" s="434">
        <v>6</v>
      </c>
      <c r="Z287" s="434">
        <v>0</v>
      </c>
      <c r="AA287" s="434">
        <v>0</v>
      </c>
      <c r="AB287" s="260">
        <v>21</v>
      </c>
      <c r="AD287"/>
      <c r="AE287"/>
      <c r="AF287"/>
      <c r="AG287"/>
      <c r="AH287"/>
      <c r="AI287"/>
      <c r="AJ287"/>
    </row>
    <row r="288" spans="3:36" ht="17.100000000000001" customHeight="1">
      <c r="C288" s="648"/>
      <c r="D288" s="411"/>
      <c r="E288" s="412"/>
      <c r="F288" s="412"/>
      <c r="G288" s="309">
        <v>0</v>
      </c>
      <c r="H288" s="309">
        <v>0</v>
      </c>
      <c r="I288" s="413"/>
      <c r="J288"/>
      <c r="K288" s="257" t="s">
        <v>114</v>
      </c>
      <c r="L288" s="498" t="s">
        <v>73</v>
      </c>
      <c r="M288" s="498"/>
      <c r="N288" s="498"/>
      <c r="O288" s="498" t="s">
        <v>123</v>
      </c>
      <c r="P288" s="498" t="s">
        <v>95</v>
      </c>
      <c r="Q288" s="498" t="s">
        <v>73</v>
      </c>
      <c r="R288" s="499" t="s">
        <v>73</v>
      </c>
      <c r="S288" s="537">
        <v>5</v>
      </c>
      <c r="T288" s="537">
        <v>43</v>
      </c>
      <c r="U288" s="537">
        <v>3</v>
      </c>
      <c r="W288" s="544" t="s">
        <v>114</v>
      </c>
      <c r="X288" s="434">
        <v>16</v>
      </c>
      <c r="Y288" s="434">
        <v>12</v>
      </c>
      <c r="Z288" s="434">
        <v>0</v>
      </c>
      <c r="AA288" s="434">
        <v>0</v>
      </c>
      <c r="AB288" s="260">
        <v>20</v>
      </c>
      <c r="AD288"/>
      <c r="AE288"/>
      <c r="AF288"/>
      <c r="AG288"/>
      <c r="AH288"/>
      <c r="AI288"/>
      <c r="AJ288"/>
    </row>
    <row r="289" spans="3:36" ht="17.100000000000001" customHeight="1">
      <c r="C289" s="648"/>
      <c r="D289" s="411"/>
      <c r="E289" s="412"/>
      <c r="F289" s="412"/>
      <c r="G289" s="309">
        <v>0</v>
      </c>
      <c r="H289" s="309">
        <v>0</v>
      </c>
      <c r="I289" s="413"/>
      <c r="J289"/>
      <c r="K289" s="257" t="s">
        <v>127</v>
      </c>
      <c r="L289" s="498"/>
      <c r="M289" s="498" t="s">
        <v>93</v>
      </c>
      <c r="N289" s="498" t="s">
        <v>123</v>
      </c>
      <c r="O289" s="498" t="s">
        <v>95</v>
      </c>
      <c r="P289" s="498" t="s">
        <v>73</v>
      </c>
      <c r="Q289" s="498" t="s">
        <v>73</v>
      </c>
      <c r="R289" s="499"/>
      <c r="S289" s="537">
        <v>5</v>
      </c>
      <c r="T289" s="537">
        <v>42</v>
      </c>
      <c r="U289" s="537">
        <v>2</v>
      </c>
      <c r="W289" s="544" t="s">
        <v>127</v>
      </c>
      <c r="X289" s="434">
        <v>14</v>
      </c>
      <c r="Y289" s="434">
        <v>21</v>
      </c>
      <c r="Z289" s="434">
        <v>0</v>
      </c>
      <c r="AA289" s="434">
        <v>0</v>
      </c>
      <c r="AB289" s="260">
        <v>21</v>
      </c>
      <c r="AD289"/>
      <c r="AE289"/>
      <c r="AF289"/>
      <c r="AG289"/>
      <c r="AH289"/>
      <c r="AI289"/>
      <c r="AJ289"/>
    </row>
    <row r="290" spans="3:36" ht="17.100000000000001" customHeight="1">
      <c r="C290" s="649"/>
      <c r="D290" s="411"/>
      <c r="E290" s="412"/>
      <c r="F290" s="412"/>
      <c r="G290" s="309">
        <v>0</v>
      </c>
      <c r="H290" s="309">
        <v>0</v>
      </c>
      <c r="I290" s="413"/>
      <c r="J290"/>
      <c r="K290" s="257" t="s">
        <v>94</v>
      </c>
      <c r="L290" s="498"/>
      <c r="M290" s="498" t="s">
        <v>123</v>
      </c>
      <c r="N290" s="498" t="s">
        <v>95</v>
      </c>
      <c r="O290" s="498" t="s">
        <v>73</v>
      </c>
      <c r="P290" s="498" t="s">
        <v>73</v>
      </c>
      <c r="Q290" s="498"/>
      <c r="R290" s="499" t="s">
        <v>93</v>
      </c>
      <c r="S290" s="555">
        <v>5</v>
      </c>
      <c r="T290" s="537">
        <v>42</v>
      </c>
      <c r="U290" s="537">
        <v>2</v>
      </c>
      <c r="V290" s="502"/>
      <c r="W290" s="544" t="s">
        <v>94</v>
      </c>
      <c r="X290" s="434">
        <v>12</v>
      </c>
      <c r="Y290" s="434">
        <v>30</v>
      </c>
      <c r="Z290" s="434">
        <v>0</v>
      </c>
      <c r="AA290" s="434">
        <v>0</v>
      </c>
      <c r="AB290" s="260">
        <v>22</v>
      </c>
      <c r="AD290"/>
      <c r="AE290"/>
      <c r="AF290"/>
      <c r="AG290"/>
      <c r="AH290"/>
      <c r="AI290"/>
      <c r="AJ290"/>
    </row>
    <row r="291" spans="3:36" ht="17.100000000000001" customHeight="1">
      <c r="C291" s="650" t="s">
        <v>92</v>
      </c>
      <c r="D291" s="411" t="s">
        <v>73</v>
      </c>
      <c r="E291" s="412">
        <v>0.70833333333333337</v>
      </c>
      <c r="F291" s="412">
        <v>0.33333333333333331</v>
      </c>
      <c r="G291" s="453">
        <v>6</v>
      </c>
      <c r="H291" s="107">
        <v>9</v>
      </c>
      <c r="I291" s="414">
        <v>3</v>
      </c>
      <c r="J291"/>
      <c r="K291" s="257" t="s">
        <v>111</v>
      </c>
      <c r="L291" s="498" t="s">
        <v>93</v>
      </c>
      <c r="M291" s="498"/>
      <c r="N291" s="498" t="s">
        <v>93</v>
      </c>
      <c r="O291" s="498" t="s">
        <v>93</v>
      </c>
      <c r="P291" s="498" t="s">
        <v>93</v>
      </c>
      <c r="Q291" s="498" t="s">
        <v>93</v>
      </c>
      <c r="R291" s="499"/>
      <c r="S291" s="537">
        <v>5</v>
      </c>
      <c r="T291" s="537">
        <v>40</v>
      </c>
      <c r="U291" s="537">
        <v>0</v>
      </c>
      <c r="W291" s="544" t="s">
        <v>111</v>
      </c>
      <c r="X291" s="434">
        <v>11</v>
      </c>
      <c r="Y291" s="434">
        <v>30</v>
      </c>
      <c r="Z291" s="434">
        <v>0</v>
      </c>
      <c r="AA291" s="434">
        <v>0</v>
      </c>
      <c r="AB291" s="260">
        <v>21</v>
      </c>
      <c r="AD291"/>
      <c r="AE291"/>
      <c r="AF291"/>
      <c r="AG291"/>
      <c r="AH291"/>
      <c r="AI291"/>
      <c r="AJ291"/>
    </row>
    <row r="292" spans="3:36" ht="17.100000000000001" customHeight="1">
      <c r="C292" s="650"/>
      <c r="D292" s="415"/>
      <c r="E292" s="415"/>
      <c r="F292" s="415"/>
      <c r="G292" s="309"/>
      <c r="H292" s="309"/>
      <c r="I292" s="413"/>
      <c r="J292"/>
      <c r="K292" s="257" t="s">
        <v>80</v>
      </c>
      <c r="L292" s="498"/>
      <c r="M292" s="498" t="s">
        <v>93</v>
      </c>
      <c r="N292" s="498" t="s">
        <v>93</v>
      </c>
      <c r="O292" s="498" t="s">
        <v>93</v>
      </c>
      <c r="P292" s="498" t="s">
        <v>93</v>
      </c>
      <c r="Q292" s="498" t="s">
        <v>93</v>
      </c>
      <c r="R292" s="499"/>
      <c r="S292" s="537">
        <v>5</v>
      </c>
      <c r="T292" s="537">
        <v>40</v>
      </c>
      <c r="U292" s="537">
        <v>0</v>
      </c>
      <c r="W292" s="544" t="s">
        <v>80</v>
      </c>
      <c r="X292" s="434">
        <v>12</v>
      </c>
      <c r="Y292" s="434">
        <v>30</v>
      </c>
      <c r="Z292" s="434">
        <v>0</v>
      </c>
      <c r="AA292" s="434">
        <v>0</v>
      </c>
      <c r="AB292" s="260">
        <v>22</v>
      </c>
      <c r="AD292"/>
      <c r="AE292"/>
      <c r="AF292"/>
      <c r="AG292"/>
      <c r="AH292"/>
      <c r="AI292"/>
      <c r="AJ292"/>
    </row>
    <row r="293" spans="3:36" ht="17.100000000000001" customHeight="1">
      <c r="C293" s="651"/>
      <c r="D293" s="416"/>
      <c r="E293" s="416"/>
      <c r="F293" s="416"/>
      <c r="G293" s="312"/>
      <c r="H293" s="312"/>
      <c r="I293" s="417"/>
      <c r="J293"/>
      <c r="K293" s="257" t="s">
        <v>121</v>
      </c>
      <c r="L293" s="498"/>
      <c r="M293" s="498" t="s">
        <v>93</v>
      </c>
      <c r="N293" s="498" t="s">
        <v>93</v>
      </c>
      <c r="O293" s="498" t="s">
        <v>93</v>
      </c>
      <c r="P293" s="498" t="s">
        <v>93</v>
      </c>
      <c r="Q293" s="498" t="s">
        <v>93</v>
      </c>
      <c r="R293" s="499"/>
      <c r="S293" s="537">
        <v>5</v>
      </c>
      <c r="T293" s="537">
        <v>40</v>
      </c>
      <c r="U293" s="537">
        <v>0</v>
      </c>
      <c r="W293" s="544" t="s">
        <v>121</v>
      </c>
      <c r="X293" s="434">
        <v>15</v>
      </c>
      <c r="Y293" s="434">
        <v>24</v>
      </c>
      <c r="Z293" s="434">
        <v>0</v>
      </c>
      <c r="AA293" s="434">
        <v>0</v>
      </c>
      <c r="AB293" s="260">
        <v>23</v>
      </c>
      <c r="AD293"/>
      <c r="AE293"/>
      <c r="AF293"/>
      <c r="AG293"/>
      <c r="AH293"/>
      <c r="AI293"/>
      <c r="AJ293"/>
    </row>
    <row r="294" spans="3:36" ht="17.100000000000001" customHeight="1">
      <c r="C294" s="549" t="s">
        <v>720</v>
      </c>
      <c r="D294"/>
      <c r="E294"/>
      <c r="F294"/>
      <c r="G294"/>
      <c r="H294"/>
      <c r="I294"/>
      <c r="J294"/>
      <c r="K294" s="539" t="s">
        <v>401</v>
      </c>
      <c r="L294" s="570"/>
      <c r="M294" s="570" t="s">
        <v>93</v>
      </c>
      <c r="N294" s="570" t="s">
        <v>93</v>
      </c>
      <c r="O294" s="570" t="s">
        <v>93</v>
      </c>
      <c r="P294" s="570" t="s">
        <v>93</v>
      </c>
      <c r="Q294" s="570" t="s">
        <v>93</v>
      </c>
      <c r="R294" s="571"/>
      <c r="S294" s="537">
        <v>5</v>
      </c>
      <c r="T294" s="537">
        <v>40</v>
      </c>
      <c r="U294" s="537">
        <v>0</v>
      </c>
      <c r="W294" s="546" t="s">
        <v>401</v>
      </c>
      <c r="X294" s="542">
        <v>18</v>
      </c>
      <c r="Y294" s="542">
        <v>18</v>
      </c>
      <c r="Z294" s="542">
        <v>0</v>
      </c>
      <c r="AA294" s="542">
        <v>0</v>
      </c>
      <c r="AB294" s="543">
        <v>24</v>
      </c>
      <c r="AD294"/>
      <c r="AE294"/>
      <c r="AF294"/>
      <c r="AG294"/>
      <c r="AH294"/>
      <c r="AI294"/>
      <c r="AJ294"/>
    </row>
    <row r="295" spans="3:36" ht="17.100000000000001" customHeight="1">
      <c r="C295" s="549"/>
      <c r="D295"/>
      <c r="E295"/>
      <c r="F295"/>
      <c r="G295"/>
      <c r="H295"/>
      <c r="I295"/>
      <c r="J295"/>
      <c r="K295" s="402" t="s">
        <v>735</v>
      </c>
      <c r="L295"/>
      <c r="M295"/>
      <c r="N295"/>
      <c r="O295"/>
      <c r="P295"/>
      <c r="Q295"/>
      <c r="R295"/>
      <c r="W295"/>
      <c r="X295"/>
      <c r="Y295"/>
      <c r="Z295"/>
      <c r="AA295"/>
      <c r="AB295"/>
      <c r="AD295"/>
      <c r="AE295"/>
      <c r="AF295"/>
      <c r="AG295"/>
      <c r="AH295"/>
      <c r="AI295"/>
      <c r="AJ295"/>
    </row>
    <row r="296" spans="3:36" ht="17.100000000000001" customHeight="1">
      <c r="C296" s="549"/>
    </row>
    <row r="297" spans="3:36" ht="17.100000000000001" customHeight="1">
      <c r="C297" s="549"/>
      <c r="K297" s="560" t="s">
        <v>743</v>
      </c>
    </row>
    <row r="298" spans="3:36" ht="17.100000000000001" customHeight="1">
      <c r="C298" s="549"/>
      <c r="K298" s="75" t="s">
        <v>83</v>
      </c>
      <c r="L298" s="146" t="s">
        <v>96</v>
      </c>
      <c r="M298" s="146" t="s">
        <v>104</v>
      </c>
      <c r="N298" s="146" t="s">
        <v>82</v>
      </c>
      <c r="O298" s="146" t="s">
        <v>112</v>
      </c>
      <c r="P298" s="146" t="s">
        <v>97</v>
      </c>
      <c r="Q298" s="146" t="s">
        <v>117</v>
      </c>
      <c r="R298" s="147" t="s">
        <v>132</v>
      </c>
      <c r="S298" s="667" t="s">
        <v>515</v>
      </c>
      <c r="T298" s="669" t="s">
        <v>486</v>
      </c>
      <c r="U298" s="670" t="s">
        <v>487</v>
      </c>
      <c r="V298" s="537"/>
      <c r="W298" s="194" t="s">
        <v>252</v>
      </c>
      <c r="X298" s="2"/>
      <c r="Y298" s="2"/>
      <c r="Z298" s="2"/>
      <c r="AA298" s="2"/>
      <c r="AB298" s="2"/>
      <c r="AC298" s="349"/>
      <c r="AD298"/>
      <c r="AE298"/>
      <c r="AF298"/>
      <c r="AG298"/>
      <c r="AH298"/>
      <c r="AI298"/>
    </row>
    <row r="299" spans="3:36" ht="17.100000000000001" customHeight="1">
      <c r="K299" s="454" t="s">
        <v>370</v>
      </c>
      <c r="L299" s="455" t="s">
        <v>737</v>
      </c>
      <c r="M299" s="455" t="s">
        <v>738</v>
      </c>
      <c r="N299" s="515" t="s">
        <v>739</v>
      </c>
      <c r="O299" s="455" t="s">
        <v>738</v>
      </c>
      <c r="P299" s="515" t="s">
        <v>739</v>
      </c>
      <c r="Q299" s="455" t="s">
        <v>738</v>
      </c>
      <c r="R299" s="456" t="s">
        <v>737</v>
      </c>
      <c r="S299" s="668"/>
      <c r="T299" s="669"/>
      <c r="U299" s="671"/>
      <c r="W299" s="153" t="s">
        <v>83</v>
      </c>
      <c r="X299" s="154" t="s">
        <v>88</v>
      </c>
      <c r="Y299" s="154" t="s">
        <v>92</v>
      </c>
      <c r="Z299" s="154" t="s">
        <v>155</v>
      </c>
      <c r="AA299" s="154" t="s">
        <v>103</v>
      </c>
      <c r="AB299" s="155" t="s">
        <v>120</v>
      </c>
      <c r="AD299"/>
      <c r="AE299"/>
      <c r="AF299"/>
      <c r="AG299"/>
      <c r="AH299"/>
      <c r="AI299"/>
    </row>
    <row r="300" spans="3:36" ht="17.100000000000001" customHeight="1">
      <c r="K300" s="257" t="s">
        <v>79</v>
      </c>
      <c r="L300" s="498" t="s">
        <v>123</v>
      </c>
      <c r="M300" s="498" t="s">
        <v>95</v>
      </c>
      <c r="N300" s="498" t="s">
        <v>73</v>
      </c>
      <c r="O300" s="498" t="s">
        <v>73</v>
      </c>
      <c r="P300" s="498"/>
      <c r="Q300" s="498"/>
      <c r="R300" s="499" t="s">
        <v>123</v>
      </c>
      <c r="S300" s="537">
        <v>5</v>
      </c>
      <c r="T300" s="537">
        <v>42</v>
      </c>
      <c r="U300" s="537">
        <v>2</v>
      </c>
      <c r="W300" s="544" t="s">
        <v>79</v>
      </c>
      <c r="X300" s="434">
        <v>14</v>
      </c>
      <c r="Y300" s="434">
        <v>12</v>
      </c>
      <c r="Z300" s="434">
        <v>0</v>
      </c>
      <c r="AA300" s="434">
        <v>0</v>
      </c>
      <c r="AB300" s="260">
        <v>18</v>
      </c>
      <c r="AD300"/>
      <c r="AE300"/>
      <c r="AF300"/>
      <c r="AG300"/>
      <c r="AH300"/>
      <c r="AI300"/>
    </row>
    <row r="301" spans="3:36" ht="17.100000000000001" customHeight="1">
      <c r="K301" s="257" t="s">
        <v>180</v>
      </c>
      <c r="L301" s="498" t="s">
        <v>95</v>
      </c>
      <c r="M301" s="498" t="s">
        <v>73</v>
      </c>
      <c r="N301" s="498" t="s">
        <v>73</v>
      </c>
      <c r="O301" s="498"/>
      <c r="P301" s="498"/>
      <c r="Q301" s="498" t="s">
        <v>123</v>
      </c>
      <c r="R301" s="499" t="s">
        <v>95</v>
      </c>
      <c r="S301" s="537">
        <v>5</v>
      </c>
      <c r="T301" s="537">
        <v>42</v>
      </c>
      <c r="U301" s="537">
        <v>2</v>
      </c>
      <c r="W301" s="544" t="s">
        <v>180</v>
      </c>
      <c r="X301" s="434">
        <v>16</v>
      </c>
      <c r="Y301" s="434">
        <v>3</v>
      </c>
      <c r="Z301" s="434">
        <v>0</v>
      </c>
      <c r="AA301" s="434">
        <v>0</v>
      </c>
      <c r="AB301" s="260">
        <v>17</v>
      </c>
      <c r="AD301"/>
      <c r="AE301"/>
      <c r="AF301"/>
      <c r="AG301"/>
      <c r="AH301"/>
      <c r="AI301"/>
    </row>
    <row r="302" spans="3:36" ht="17.100000000000001" customHeight="1">
      <c r="K302" s="257" t="s">
        <v>110</v>
      </c>
      <c r="L302" s="498" t="s">
        <v>73</v>
      </c>
      <c r="M302" s="498" t="s">
        <v>73</v>
      </c>
      <c r="N302" s="498"/>
      <c r="O302" s="498"/>
      <c r="P302" s="498" t="s">
        <v>123</v>
      </c>
      <c r="Q302" s="498" t="s">
        <v>95</v>
      </c>
      <c r="R302" s="499" t="s">
        <v>73</v>
      </c>
      <c r="S302" s="537">
        <v>5</v>
      </c>
      <c r="T302" s="537">
        <v>43</v>
      </c>
      <c r="U302" s="537">
        <v>3</v>
      </c>
      <c r="W302" s="544" t="s">
        <v>110</v>
      </c>
      <c r="X302" s="434">
        <v>17</v>
      </c>
      <c r="Y302" s="434">
        <v>6</v>
      </c>
      <c r="Z302" s="434">
        <v>0</v>
      </c>
      <c r="AA302" s="434">
        <v>0</v>
      </c>
      <c r="AB302" s="260">
        <v>19</v>
      </c>
      <c r="AD302"/>
      <c r="AE302"/>
      <c r="AF302"/>
      <c r="AG302"/>
      <c r="AH302"/>
      <c r="AI302"/>
    </row>
    <row r="303" spans="3:36" ht="17.100000000000001" customHeight="1">
      <c r="K303" s="257" t="s">
        <v>114</v>
      </c>
      <c r="L303" s="498" t="s">
        <v>73</v>
      </c>
      <c r="M303" s="498"/>
      <c r="N303" s="498"/>
      <c r="O303" s="498" t="s">
        <v>123</v>
      </c>
      <c r="P303" s="498" t="s">
        <v>95</v>
      </c>
      <c r="Q303" s="498" t="s">
        <v>73</v>
      </c>
      <c r="R303" s="499" t="s">
        <v>73</v>
      </c>
      <c r="S303" s="537">
        <v>5</v>
      </c>
      <c r="T303" s="537">
        <v>43</v>
      </c>
      <c r="U303" s="537">
        <v>3</v>
      </c>
      <c r="W303" s="544" t="s">
        <v>114</v>
      </c>
      <c r="X303" s="434">
        <v>16</v>
      </c>
      <c r="Y303" s="434">
        <v>12</v>
      </c>
      <c r="Z303" s="434">
        <v>0</v>
      </c>
      <c r="AA303" s="434">
        <v>0</v>
      </c>
      <c r="AB303" s="260">
        <v>20</v>
      </c>
      <c r="AD303"/>
      <c r="AE303"/>
      <c r="AF303"/>
      <c r="AG303"/>
      <c r="AH303"/>
      <c r="AI303"/>
    </row>
    <row r="304" spans="3:36" ht="17.100000000000001" customHeight="1">
      <c r="K304" s="257" t="s">
        <v>127</v>
      </c>
      <c r="L304" s="498"/>
      <c r="M304" s="498" t="s">
        <v>123</v>
      </c>
      <c r="N304" s="498" t="s">
        <v>123</v>
      </c>
      <c r="O304" s="498" t="s">
        <v>95</v>
      </c>
      <c r="P304" s="498" t="s">
        <v>73</v>
      </c>
      <c r="Q304" s="498" t="s">
        <v>73</v>
      </c>
      <c r="R304" s="499"/>
      <c r="S304" s="537">
        <v>5</v>
      </c>
      <c r="T304" s="537">
        <v>42</v>
      </c>
      <c r="U304" s="537">
        <v>2</v>
      </c>
      <c r="W304" s="544" t="s">
        <v>127</v>
      </c>
      <c r="X304" s="434">
        <v>14</v>
      </c>
      <c r="Y304" s="434">
        <v>21</v>
      </c>
      <c r="Z304" s="434">
        <v>0</v>
      </c>
      <c r="AA304" s="434">
        <v>0</v>
      </c>
      <c r="AB304" s="260">
        <v>21</v>
      </c>
      <c r="AD304"/>
      <c r="AE304"/>
      <c r="AF304"/>
      <c r="AG304"/>
      <c r="AH304"/>
      <c r="AI304"/>
    </row>
    <row r="305" spans="11:35" ht="17.100000000000001" customHeight="1">
      <c r="K305" s="257" t="s">
        <v>94</v>
      </c>
      <c r="L305" s="498"/>
      <c r="M305" s="498" t="s">
        <v>123</v>
      </c>
      <c r="N305" s="498" t="s">
        <v>95</v>
      </c>
      <c r="O305" s="498" t="s">
        <v>73</v>
      </c>
      <c r="P305" s="498" t="s">
        <v>73</v>
      </c>
      <c r="Q305" s="498"/>
      <c r="R305" s="499" t="s">
        <v>123</v>
      </c>
      <c r="S305" s="555">
        <v>5</v>
      </c>
      <c r="T305" s="537">
        <v>42</v>
      </c>
      <c r="U305" s="537">
        <v>2</v>
      </c>
      <c r="V305" s="502"/>
      <c r="W305" s="544" t="s">
        <v>94</v>
      </c>
      <c r="X305" s="434">
        <v>12</v>
      </c>
      <c r="Y305" s="434">
        <v>30</v>
      </c>
      <c r="Z305" s="434">
        <v>0</v>
      </c>
      <c r="AA305" s="434">
        <v>0</v>
      </c>
      <c r="AB305" s="260">
        <v>22</v>
      </c>
      <c r="AD305"/>
      <c r="AE305"/>
      <c r="AF305"/>
      <c r="AG305"/>
      <c r="AH305"/>
      <c r="AI305"/>
    </row>
    <row r="306" spans="11:35" ht="17.100000000000001" customHeight="1">
      <c r="K306" s="257" t="s">
        <v>111</v>
      </c>
      <c r="L306" s="498" t="s">
        <v>123</v>
      </c>
      <c r="M306" s="498"/>
      <c r="N306" s="498" t="s">
        <v>123</v>
      </c>
      <c r="O306" s="498" t="s">
        <v>123</v>
      </c>
      <c r="P306" s="498" t="s">
        <v>123</v>
      </c>
      <c r="Q306" s="498" t="s">
        <v>123</v>
      </c>
      <c r="R306" s="499"/>
      <c r="S306" s="537">
        <v>5</v>
      </c>
      <c r="T306" s="537">
        <v>40</v>
      </c>
      <c r="U306" s="537">
        <v>0</v>
      </c>
      <c r="W306" s="544" t="s">
        <v>111</v>
      </c>
      <c r="X306" s="434">
        <v>10</v>
      </c>
      <c r="Y306" s="434">
        <v>30</v>
      </c>
      <c r="Z306" s="434">
        <v>0</v>
      </c>
      <c r="AA306" s="434">
        <v>0</v>
      </c>
      <c r="AB306" s="260">
        <v>20</v>
      </c>
      <c r="AD306"/>
      <c r="AE306"/>
      <c r="AF306"/>
      <c r="AG306"/>
      <c r="AH306"/>
      <c r="AI306"/>
    </row>
    <row r="307" spans="11:35" ht="17.100000000000001" customHeight="1">
      <c r="K307" s="257" t="s">
        <v>80</v>
      </c>
      <c r="L307" s="498"/>
      <c r="M307" s="498" t="s">
        <v>93</v>
      </c>
      <c r="N307" s="498" t="s">
        <v>93</v>
      </c>
      <c r="O307" s="498" t="s">
        <v>93</v>
      </c>
      <c r="P307" s="498" t="s">
        <v>93</v>
      </c>
      <c r="Q307" s="498" t="s">
        <v>93</v>
      </c>
      <c r="R307" s="499"/>
      <c r="S307" s="537">
        <v>5</v>
      </c>
      <c r="T307" s="537">
        <v>40</v>
      </c>
      <c r="U307" s="537">
        <v>0</v>
      </c>
      <c r="W307" s="544" t="s">
        <v>80</v>
      </c>
      <c r="X307" s="434">
        <v>10</v>
      </c>
      <c r="Y307" s="434">
        <v>30</v>
      </c>
      <c r="Z307" s="434">
        <v>0</v>
      </c>
      <c r="AA307" s="434">
        <v>0</v>
      </c>
      <c r="AB307" s="260">
        <v>20</v>
      </c>
      <c r="AD307"/>
      <c r="AE307"/>
      <c r="AF307"/>
      <c r="AG307"/>
      <c r="AH307"/>
      <c r="AI307"/>
    </row>
    <row r="308" spans="11:35" ht="17.100000000000001" customHeight="1">
      <c r="K308" s="257" t="s">
        <v>121</v>
      </c>
      <c r="L308" s="498"/>
      <c r="M308" s="498" t="s">
        <v>93</v>
      </c>
      <c r="N308" s="498" t="s">
        <v>93</v>
      </c>
      <c r="O308" s="498" t="s">
        <v>93</v>
      </c>
      <c r="P308" s="498"/>
      <c r="Q308" s="498" t="s">
        <v>93</v>
      </c>
      <c r="R308" s="499" t="s">
        <v>93</v>
      </c>
      <c r="S308" s="537">
        <v>5</v>
      </c>
      <c r="T308" s="537">
        <v>40</v>
      </c>
      <c r="U308" s="537">
        <v>0</v>
      </c>
      <c r="W308" s="544" t="s">
        <v>121</v>
      </c>
      <c r="X308" s="434">
        <v>8</v>
      </c>
      <c r="Y308" s="434">
        <v>24</v>
      </c>
      <c r="Z308" s="434">
        <v>0</v>
      </c>
      <c r="AA308" s="434">
        <v>0</v>
      </c>
      <c r="AB308" s="260">
        <v>16</v>
      </c>
      <c r="AD308"/>
      <c r="AE308"/>
      <c r="AF308"/>
      <c r="AG308"/>
      <c r="AH308"/>
      <c r="AI308"/>
    </row>
    <row r="309" spans="11:35" ht="17.100000000000001" customHeight="1">
      <c r="K309" s="539" t="s">
        <v>401</v>
      </c>
      <c r="L309" s="570" t="s">
        <v>93</v>
      </c>
      <c r="M309" s="570" t="s">
        <v>93</v>
      </c>
      <c r="N309" s="570"/>
      <c r="O309" s="570" t="s">
        <v>93</v>
      </c>
      <c r="P309" s="570" t="s">
        <v>93</v>
      </c>
      <c r="Q309" s="570" t="s">
        <v>93</v>
      </c>
      <c r="R309" s="571"/>
      <c r="S309" s="537">
        <v>5</v>
      </c>
      <c r="T309" s="537">
        <v>40</v>
      </c>
      <c r="U309" s="537">
        <v>0</v>
      </c>
      <c r="W309" s="546" t="s">
        <v>401</v>
      </c>
      <c r="X309" s="542">
        <v>11</v>
      </c>
      <c r="Y309" s="542">
        <v>18</v>
      </c>
      <c r="Z309" s="542">
        <v>0</v>
      </c>
      <c r="AA309" s="542">
        <v>0</v>
      </c>
      <c r="AB309" s="543">
        <v>17</v>
      </c>
      <c r="AD309"/>
      <c r="AE309"/>
      <c r="AF309"/>
      <c r="AG309"/>
      <c r="AH309"/>
      <c r="AI309"/>
    </row>
    <row r="310" spans="11:35" ht="17.100000000000001" customHeight="1">
      <c r="K310" s="402" t="s">
        <v>735</v>
      </c>
      <c r="AD310"/>
      <c r="AE310"/>
      <c r="AF310"/>
      <c r="AG310"/>
      <c r="AH310"/>
      <c r="AI310"/>
    </row>
  </sheetData>
  <mergeCells count="76">
    <mergeCell ref="S298:S299"/>
    <mergeCell ref="T298:T299"/>
    <mergeCell ref="U298:U299"/>
    <mergeCell ref="S220:S221"/>
    <mergeCell ref="T220:T221"/>
    <mergeCell ref="U220:U221"/>
    <mergeCell ref="U283:U284"/>
    <mergeCell ref="U263:U264"/>
    <mergeCell ref="C291:C293"/>
    <mergeCell ref="C246:C252"/>
    <mergeCell ref="C253:C255"/>
    <mergeCell ref="S283:S284"/>
    <mergeCell ref="T283:T284"/>
    <mergeCell ref="C284:C290"/>
    <mergeCell ref="S263:S264"/>
    <mergeCell ref="T263:T264"/>
    <mergeCell ref="S201:S202"/>
    <mergeCell ref="T201:T202"/>
    <mergeCell ref="U201:U202"/>
    <mergeCell ref="S245:S246"/>
    <mergeCell ref="T245:T246"/>
    <mergeCell ref="U245:U246"/>
    <mergeCell ref="C202:C208"/>
    <mergeCell ref="C209:C211"/>
    <mergeCell ref="C213:D215"/>
    <mergeCell ref="F213:G213"/>
    <mergeCell ref="F214:G214"/>
    <mergeCell ref="F215:G215"/>
    <mergeCell ref="S142:S143"/>
    <mergeCell ref="T142:T143"/>
    <mergeCell ref="U142:U143"/>
    <mergeCell ref="C95:C97"/>
    <mergeCell ref="S127:S128"/>
    <mergeCell ref="T127:T128"/>
    <mergeCell ref="U127:U128"/>
    <mergeCell ref="C128:C134"/>
    <mergeCell ref="C135:C137"/>
    <mergeCell ref="S107:S108"/>
    <mergeCell ref="T107:T108"/>
    <mergeCell ref="U107:U108"/>
    <mergeCell ref="C108:C114"/>
    <mergeCell ref="C115:C117"/>
    <mergeCell ref="C190:C192"/>
    <mergeCell ref="S158:S159"/>
    <mergeCell ref="T158:T159"/>
    <mergeCell ref="U158:U159"/>
    <mergeCell ref="C159:C165"/>
    <mergeCell ref="C166:C168"/>
    <mergeCell ref="S182:S183"/>
    <mergeCell ref="T182:T183"/>
    <mergeCell ref="U182:U183"/>
    <mergeCell ref="C183:C189"/>
    <mergeCell ref="C55:C57"/>
    <mergeCell ref="S87:S88"/>
    <mergeCell ref="T87:T88"/>
    <mergeCell ref="U87:U88"/>
    <mergeCell ref="C88:C94"/>
    <mergeCell ref="S64:S65"/>
    <mergeCell ref="T64:T65"/>
    <mergeCell ref="U64:U65"/>
    <mergeCell ref="C65:C71"/>
    <mergeCell ref="C72:C74"/>
    <mergeCell ref="S47:S48"/>
    <mergeCell ref="T47:T48"/>
    <mergeCell ref="U47:U48"/>
    <mergeCell ref="C48:C54"/>
    <mergeCell ref="S26:S27"/>
    <mergeCell ref="T26:T27"/>
    <mergeCell ref="U26:U27"/>
    <mergeCell ref="C27:C33"/>
    <mergeCell ref="C34:C36"/>
    <mergeCell ref="C17:C19"/>
    <mergeCell ref="S9:S10"/>
    <mergeCell ref="T9:T10"/>
    <mergeCell ref="U9:U10"/>
    <mergeCell ref="C10:C16"/>
  </mergeCells>
  <phoneticPr fontId="22" type="noConversion"/>
  <conditionalFormatting sqref="T87:T104 T80:T84 T1:T61 T118:T200 T310:T1048576 T261 T281:T282">
    <cfRule type="cellIs" dxfId="1500" priority="370" operator="lessThan">
      <formula>40</formula>
    </cfRule>
  </conditionalFormatting>
  <conditionalFormatting sqref="L87:R104 L80:R84 L1:R61 L118:R200 L310:R1048576 L261:R261 L281:R282">
    <cfRule type="cellIs" dxfId="1499" priority="366" operator="equal">
      <formula>"일"</formula>
    </cfRule>
    <cfRule type="containsText" dxfId="1498" priority="367" operator="containsText" text="야">
      <formula>NOT(ISERROR(SEARCH("야",L1)))</formula>
    </cfRule>
    <cfRule type="cellIs" dxfId="1497" priority="368" operator="equal">
      <formula>"토"</formula>
    </cfRule>
  </conditionalFormatting>
  <conditionalFormatting sqref="L144:R153">
    <cfRule type="cellIs" dxfId="1496" priority="371" operator="notEqual">
      <formula>L129</formula>
    </cfRule>
  </conditionalFormatting>
  <conditionalFormatting sqref="G1:AB2 G87:AB104 G118:AB119 G61:AB61 G60:J60 L60:AB60 G39:J39 L39:AB39 G22:J22 L22:AB22 G140:J140 L140:AB140 G79:J79 G80:AB84 G121:AB139 G120:J120 L120:AB120 G23:AB38 G40:AB59 G141:AB198 J201:J215 G216:J217 G261:AB261 G243:J243 L243:AB243 G244:AB244 G281:I281 K281:AB281 K295 G282:AB282 G299:J309 J199:AB200 G310:AB1048576 G4:AB21 H3:AB3">
    <cfRule type="cellIs" dxfId="1495" priority="364" operator="equal">
      <formula>0</formula>
    </cfRule>
  </conditionalFormatting>
  <conditionalFormatting sqref="G9:I19">
    <cfRule type="cellIs" dxfId="1494" priority="363" operator="equal">
      <formula>0</formula>
    </cfRule>
  </conditionalFormatting>
  <conditionalFormatting sqref="T107:T117">
    <cfRule type="cellIs" dxfId="1493" priority="353" operator="lessThan">
      <formula>40</formula>
    </cfRule>
  </conditionalFormatting>
  <conditionalFormatting sqref="L107:R117">
    <cfRule type="cellIs" dxfId="1492" priority="349" operator="equal">
      <formula>"일"</formula>
    </cfRule>
    <cfRule type="containsText" dxfId="1491" priority="350" operator="containsText" text="야">
      <formula>NOT(ISERROR(SEARCH("야",L107)))</formula>
    </cfRule>
    <cfRule type="cellIs" dxfId="1490" priority="351" operator="equal">
      <formula>"토"</formula>
    </cfRule>
  </conditionalFormatting>
  <conditionalFormatting sqref="G107:AB117">
    <cfRule type="cellIs" dxfId="1489" priority="348" operator="equal">
      <formula>0</formula>
    </cfRule>
  </conditionalFormatting>
  <conditionalFormatting sqref="T85:T86">
    <cfRule type="cellIs" dxfId="1488" priority="347" operator="lessThan">
      <formula>40</formula>
    </cfRule>
  </conditionalFormatting>
  <conditionalFormatting sqref="L85:R86">
    <cfRule type="cellIs" dxfId="1487" priority="343" operator="equal">
      <formula>"일"</formula>
    </cfRule>
    <cfRule type="containsText" dxfId="1486" priority="344" operator="containsText" text="야">
      <formula>NOT(ISERROR(SEARCH("야",L85)))</formula>
    </cfRule>
    <cfRule type="cellIs" dxfId="1485" priority="345" operator="equal">
      <formula>"토"</formula>
    </cfRule>
  </conditionalFormatting>
  <conditionalFormatting sqref="G85:AB86">
    <cfRule type="cellIs" dxfId="1484" priority="342" operator="equal">
      <formula>0</formula>
    </cfRule>
  </conditionalFormatting>
  <conditionalFormatting sqref="T105:T106">
    <cfRule type="cellIs" dxfId="1483" priority="341" operator="lessThan">
      <formula>40</formula>
    </cfRule>
  </conditionalFormatting>
  <conditionalFormatting sqref="S1:S61 S80:S200 S310:S1048576 S261 S281:S282">
    <cfRule type="cellIs" dxfId="1482" priority="340" operator="lessThan">
      <formula>5</formula>
    </cfRule>
  </conditionalFormatting>
  <conditionalFormatting sqref="L105:R106">
    <cfRule type="cellIs" dxfId="1481" priority="337" operator="equal">
      <formula>"일"</formula>
    </cfRule>
    <cfRule type="containsText" dxfId="1480" priority="338" operator="containsText" text="야">
      <formula>NOT(ISERROR(SEARCH("야",L105)))</formula>
    </cfRule>
    <cfRule type="cellIs" dxfId="1479" priority="339" operator="equal">
      <formula>"토"</formula>
    </cfRule>
  </conditionalFormatting>
  <conditionalFormatting sqref="G105:AB106">
    <cfRule type="cellIs" dxfId="1478" priority="336" operator="equal">
      <formula>0</formula>
    </cfRule>
  </conditionalFormatting>
  <conditionalFormatting sqref="C194:C195">
    <cfRule type="cellIs" dxfId="1477" priority="335" operator="equal">
      <formula>0</formula>
    </cfRule>
  </conditionalFormatting>
  <conditionalFormatting sqref="C196">
    <cfRule type="cellIs" dxfId="1476" priority="334" operator="equal">
      <formula>0</formula>
    </cfRule>
  </conditionalFormatting>
  <conditionalFormatting sqref="AD193:AI193">
    <cfRule type="cellIs" dxfId="1475" priority="327" operator="equal">
      <formula>0</formula>
    </cfRule>
  </conditionalFormatting>
  <conditionalFormatting sqref="AD118:AI118">
    <cfRule type="cellIs" dxfId="1474" priority="326" operator="equal">
      <formula>0</formula>
    </cfRule>
  </conditionalFormatting>
  <conditionalFormatting sqref="C21">
    <cfRule type="cellIs" dxfId="1473" priority="325" operator="equal">
      <formula>0</formula>
    </cfRule>
  </conditionalFormatting>
  <conditionalFormatting sqref="C58">
    <cfRule type="cellIs" dxfId="1472" priority="324" operator="equal">
      <formula>0</formula>
    </cfRule>
  </conditionalFormatting>
  <conditionalFormatting sqref="K60">
    <cfRule type="cellIs" dxfId="1471" priority="323" operator="equal">
      <formula>0</formula>
    </cfRule>
  </conditionalFormatting>
  <conditionalFormatting sqref="K39">
    <cfRule type="cellIs" dxfId="1470" priority="322" operator="equal">
      <formula>0</formula>
    </cfRule>
  </conditionalFormatting>
  <conditionalFormatting sqref="K22">
    <cfRule type="cellIs" dxfId="1469" priority="321" operator="equal">
      <formula>0</formula>
    </cfRule>
  </conditionalFormatting>
  <conditionalFormatting sqref="K140">
    <cfRule type="cellIs" dxfId="1468" priority="320" operator="equal">
      <formula>0</formula>
    </cfRule>
  </conditionalFormatting>
  <conditionalFormatting sqref="AD64">
    <cfRule type="cellIs" dxfId="1467" priority="309" operator="equal">
      <formula>0</formula>
    </cfRule>
  </conditionalFormatting>
  <conditionalFormatting sqref="T62:T78">
    <cfRule type="cellIs" dxfId="1466" priority="319" operator="lessThan">
      <formula>40</formula>
    </cfRule>
  </conditionalFormatting>
  <conditionalFormatting sqref="L62:R78">
    <cfRule type="cellIs" dxfId="1465" priority="316" operator="equal">
      <formula>"일"</formula>
    </cfRule>
    <cfRule type="containsText" dxfId="1464" priority="317" operator="containsText" text="야">
      <formula>NOT(ISERROR(SEARCH("야",L62)))</formula>
    </cfRule>
    <cfRule type="cellIs" dxfId="1463" priority="318" operator="equal">
      <formula>"토"</formula>
    </cfRule>
  </conditionalFormatting>
  <conditionalFormatting sqref="G62:AB76 G78:AB78 G77:J77 L77:AB77">
    <cfRule type="cellIs" dxfId="1462" priority="315" operator="equal">
      <formula>0</formula>
    </cfRule>
  </conditionalFormatting>
  <conditionalFormatting sqref="S62:S78">
    <cfRule type="cellIs" dxfId="1461" priority="314" operator="lessThan">
      <formula>5</formula>
    </cfRule>
  </conditionalFormatting>
  <conditionalFormatting sqref="C76">
    <cfRule type="cellIs" dxfId="1460" priority="313" operator="equal">
      <formula>0</formula>
    </cfRule>
  </conditionalFormatting>
  <conditionalFormatting sqref="C62">
    <cfRule type="cellIs" dxfId="1459" priority="311" operator="equal">
      <formula>0</formula>
    </cfRule>
  </conditionalFormatting>
  <conditionalFormatting sqref="C75">
    <cfRule type="cellIs" dxfId="1458" priority="310" operator="equal">
      <formula>0</formula>
    </cfRule>
  </conditionalFormatting>
  <conditionalFormatting sqref="AD65:AI75">
    <cfRule type="cellIs" dxfId="1457" priority="308" operator="equal">
      <formula>0</formula>
    </cfRule>
  </conditionalFormatting>
  <conditionalFormatting sqref="K77">
    <cfRule type="cellIs" dxfId="1456" priority="305" operator="equal">
      <formula>0</formula>
    </cfRule>
  </conditionalFormatting>
  <conditionalFormatting sqref="K77">
    <cfRule type="cellIs" dxfId="1455" priority="306" operator="equal">
      <formula>0</formula>
    </cfRule>
  </conditionalFormatting>
  <conditionalFormatting sqref="C99">
    <cfRule type="cellIs" dxfId="1454" priority="304" operator="equal">
      <formula>0</formula>
    </cfRule>
  </conditionalFormatting>
  <conditionalFormatting sqref="S1:S200 S310:S1048576 S261 S281:S282">
    <cfRule type="cellIs" dxfId="1453" priority="303" operator="equal">
      <formula>6</formula>
    </cfRule>
  </conditionalFormatting>
  <conditionalFormatting sqref="K120">
    <cfRule type="cellIs" dxfId="1452" priority="302" operator="equal">
      <formula>0</formula>
    </cfRule>
  </conditionalFormatting>
  <conditionalFormatting sqref="C180">
    <cfRule type="cellIs" dxfId="1451" priority="301" operator="equal">
      <formula>0</formula>
    </cfRule>
  </conditionalFormatting>
  <conditionalFormatting sqref="G200:I200">
    <cfRule type="cellIs" dxfId="1450" priority="300" operator="equal">
      <formula>0</formula>
    </cfRule>
  </conditionalFormatting>
  <conditionalFormatting sqref="C212">
    <cfRule type="cellIs" dxfId="1449" priority="299" operator="equal">
      <formula>0</formula>
    </cfRule>
  </conditionalFormatting>
  <conditionalFormatting sqref="C213">
    <cfRule type="cellIs" dxfId="1448" priority="298" operator="equal">
      <formula>0</formula>
    </cfRule>
  </conditionalFormatting>
  <conditionalFormatting sqref="G211:I211">
    <cfRule type="cellIs" dxfId="1447" priority="297" operator="equal">
      <formula>0</formula>
    </cfRule>
  </conditionalFormatting>
  <conditionalFormatting sqref="T213 T217">
    <cfRule type="cellIs" dxfId="1446" priority="296" operator="lessThan">
      <formula>40</formula>
    </cfRule>
  </conditionalFormatting>
  <conditionalFormatting sqref="M213:AB213 M217:AB217 U214:AB216">
    <cfRule type="cellIs" dxfId="1445" priority="295" operator="equal">
      <formula>0</formula>
    </cfRule>
  </conditionalFormatting>
  <conditionalFormatting sqref="S213 S217">
    <cfRule type="cellIs" dxfId="1444" priority="294" operator="lessThan">
      <formula>5</formula>
    </cfRule>
  </conditionalFormatting>
  <conditionalFormatting sqref="M213:R213 M217:R217">
    <cfRule type="cellIs" dxfId="1443" priority="291" operator="equal">
      <formula>"일"</formula>
    </cfRule>
    <cfRule type="containsText" dxfId="1442" priority="292" operator="containsText" text="야">
      <formula>NOT(ISERROR(SEARCH("야",M213)))</formula>
    </cfRule>
    <cfRule type="cellIs" dxfId="1441" priority="293" operator="equal">
      <formula>"토"</formula>
    </cfRule>
  </conditionalFormatting>
  <conditionalFormatting sqref="S213 S217">
    <cfRule type="cellIs" dxfId="1440" priority="290" operator="equal">
      <formula>6</formula>
    </cfRule>
  </conditionalFormatting>
  <conditionalFormatting sqref="AA277:AA278 L217">
    <cfRule type="cellIs" dxfId="1439" priority="288" operator="equal">
      <formula>"일"</formula>
    </cfRule>
    <cfRule type="cellIs" dxfId="1438" priority="289" operator="equal">
      <formula>"토"</formula>
    </cfRule>
  </conditionalFormatting>
  <conditionalFormatting sqref="T201:T212">
    <cfRule type="cellIs" dxfId="1437" priority="286" operator="lessThan">
      <formula>40</formula>
    </cfRule>
  </conditionalFormatting>
  <conditionalFormatting sqref="L201:R212">
    <cfRule type="cellIs" dxfId="1436" priority="283" operator="equal">
      <formula>"일"</formula>
    </cfRule>
    <cfRule type="containsText" dxfId="1435" priority="284" operator="containsText" text="야">
      <formula>NOT(ISERROR(SEARCH("야",L201)))</formula>
    </cfRule>
    <cfRule type="cellIs" dxfId="1434" priority="285" operator="equal">
      <formula>"토"</formula>
    </cfRule>
  </conditionalFormatting>
  <conditionalFormatting sqref="K201:AB202 K203:W212">
    <cfRule type="cellIs" dxfId="1433" priority="282" operator="equal">
      <formula>0</formula>
    </cfRule>
  </conditionalFormatting>
  <conditionalFormatting sqref="S201:S212">
    <cfRule type="cellIs" dxfId="1432" priority="281" operator="lessThan">
      <formula>5</formula>
    </cfRule>
  </conditionalFormatting>
  <conditionalFormatting sqref="S201:S212">
    <cfRule type="cellIs" dxfId="1431" priority="280" operator="equal">
      <formula>6</formula>
    </cfRule>
  </conditionalFormatting>
  <conditionalFormatting sqref="T218">
    <cfRule type="cellIs" dxfId="1430" priority="278" operator="lessThan">
      <formula>40</formula>
    </cfRule>
  </conditionalFormatting>
  <conditionalFormatting sqref="L218:R218">
    <cfRule type="cellIs" dxfId="1429" priority="275" operator="equal">
      <formula>"일"</formula>
    </cfRule>
    <cfRule type="containsText" dxfId="1428" priority="276" operator="containsText" text="야">
      <formula>NOT(ISERROR(SEARCH("야",L218)))</formula>
    </cfRule>
    <cfRule type="cellIs" dxfId="1427" priority="277" operator="equal">
      <formula>"토"</formula>
    </cfRule>
  </conditionalFormatting>
  <conditionalFormatting sqref="G218:AB218">
    <cfRule type="cellIs" dxfId="1426" priority="274" operator="equal">
      <formula>0</formula>
    </cfRule>
  </conditionalFormatting>
  <conditionalFormatting sqref="S218">
    <cfRule type="cellIs" dxfId="1425" priority="273" operator="lessThan">
      <formula>5</formula>
    </cfRule>
  </conditionalFormatting>
  <conditionalFormatting sqref="S218">
    <cfRule type="cellIs" dxfId="1424" priority="272" operator="equal">
      <formula>6</formula>
    </cfRule>
  </conditionalFormatting>
  <conditionalFormatting sqref="T243:T244">
    <cfRule type="cellIs" dxfId="1423" priority="271" operator="lessThan">
      <formula>40</formula>
    </cfRule>
  </conditionalFormatting>
  <conditionalFormatting sqref="L243:R244">
    <cfRule type="cellIs" dxfId="1422" priority="268" operator="equal">
      <formula>"일"</formula>
    </cfRule>
    <cfRule type="containsText" dxfId="1421" priority="269" operator="containsText" text="야">
      <formula>NOT(ISERROR(SEARCH("야",L243)))</formula>
    </cfRule>
    <cfRule type="cellIs" dxfId="1420" priority="270" operator="equal">
      <formula>"토"</formula>
    </cfRule>
  </conditionalFormatting>
  <conditionalFormatting sqref="S243:S244">
    <cfRule type="cellIs" dxfId="1419" priority="266" operator="lessThan">
      <formula>5</formula>
    </cfRule>
  </conditionalFormatting>
  <conditionalFormatting sqref="L243:R244">
    <cfRule type="cellIs" dxfId="1418" priority="263" operator="equal">
      <formula>"일"</formula>
    </cfRule>
    <cfRule type="cellIs" dxfId="1417" priority="265" operator="equal">
      <formula>"토"</formula>
    </cfRule>
  </conditionalFormatting>
  <conditionalFormatting sqref="K244">
    <cfRule type="cellIs" dxfId="1416" priority="262" operator="equal">
      <formula>0</formula>
    </cfRule>
  </conditionalFormatting>
  <conditionalFormatting sqref="C243">
    <cfRule type="cellIs" dxfId="1415" priority="261" operator="equal">
      <formula>0</formula>
    </cfRule>
  </conditionalFormatting>
  <conditionalFormatting sqref="L243:R244 AA277:AA278">
    <cfRule type="containsText" dxfId="1414" priority="264" operator="containsText" text="야">
      <formula>NOT(ISERROR(SEARCH("야",L243)))</formula>
    </cfRule>
  </conditionalFormatting>
  <conditionalFormatting sqref="L238:R242">
    <cfRule type="cellIs" dxfId="1413" priority="258" operator="equal">
      <formula>"일"</formula>
    </cfRule>
    <cfRule type="containsText" dxfId="1412" priority="259" operator="containsText" text="야">
      <formula>NOT(ISERROR(SEARCH("야",L238)))</formula>
    </cfRule>
    <cfRule type="cellIs" dxfId="1411" priority="260" operator="equal">
      <formula>"토"</formula>
    </cfRule>
  </conditionalFormatting>
  <conditionalFormatting sqref="G238:AB242">
    <cfRule type="cellIs" dxfId="1410" priority="257" operator="equal">
      <formula>0</formula>
    </cfRule>
  </conditionalFormatting>
  <conditionalFormatting sqref="S238:S242">
    <cfRule type="cellIs" dxfId="1409" priority="256" operator="lessThan">
      <formula>5</formula>
    </cfRule>
  </conditionalFormatting>
  <conditionalFormatting sqref="G245:J257">
    <cfRule type="cellIs" dxfId="1408" priority="254" operator="equal">
      <formula>0</formula>
    </cfRule>
  </conditionalFormatting>
  <conditionalFormatting sqref="G245:I255">
    <cfRule type="cellIs" dxfId="1407" priority="255" operator="equal">
      <formula>0</formula>
    </cfRule>
  </conditionalFormatting>
  <conditionalFormatting sqref="L258:R260">
    <cfRule type="cellIs" dxfId="1406" priority="249" operator="equal">
      <formula>"일"</formula>
    </cfRule>
    <cfRule type="cellIs" dxfId="1405" priority="251" operator="equal">
      <formula>"토"</formula>
    </cfRule>
  </conditionalFormatting>
  <conditionalFormatting sqref="G258:I260">
    <cfRule type="cellIs" dxfId="1404" priority="247" operator="equal">
      <formula>0</formula>
    </cfRule>
  </conditionalFormatting>
  <conditionalFormatting sqref="C258:C260">
    <cfRule type="cellIs" dxfId="1403" priority="246" operator="equal">
      <formula>0</formula>
    </cfRule>
  </conditionalFormatting>
  <conditionalFormatting sqref="L258:R260">
    <cfRule type="containsText" dxfId="1402" priority="250" operator="containsText" text="야">
      <formula>NOT(ISERROR(SEARCH("야",L258)))</formula>
    </cfRule>
  </conditionalFormatting>
  <conditionalFormatting sqref="T245:T257">
    <cfRule type="cellIs" dxfId="1401" priority="245" operator="lessThan">
      <formula>40</formula>
    </cfRule>
  </conditionalFormatting>
  <conditionalFormatting sqref="L245:R257">
    <cfRule type="cellIs" dxfId="1400" priority="242" operator="equal">
      <formula>"일"</formula>
    </cfRule>
    <cfRule type="containsText" dxfId="1399" priority="243" operator="containsText" text="야">
      <formula>NOT(ISERROR(SEARCH("야",L245)))</formula>
    </cfRule>
    <cfRule type="cellIs" dxfId="1398" priority="244" operator="equal">
      <formula>"토"</formula>
    </cfRule>
  </conditionalFormatting>
  <conditionalFormatting sqref="K245:AB246 K257:AB257 K247:V256">
    <cfRule type="cellIs" dxfId="1397" priority="241" operator="equal">
      <formula>0</formula>
    </cfRule>
  </conditionalFormatting>
  <conditionalFormatting sqref="S245:S257">
    <cfRule type="cellIs" dxfId="1396" priority="240" operator="lessThan">
      <formula>5</formula>
    </cfRule>
  </conditionalFormatting>
  <conditionalFormatting sqref="S245:S257">
    <cfRule type="cellIs" dxfId="1395" priority="239" operator="equal">
      <formula>6</formula>
    </cfRule>
  </conditionalFormatting>
  <conditionalFormatting sqref="G295:AB295 G283:J294">
    <cfRule type="cellIs" dxfId="1394" priority="235" operator="equal">
      <formula>0</formula>
    </cfRule>
  </conditionalFormatting>
  <conditionalFormatting sqref="C281">
    <cfRule type="cellIs" dxfId="1393" priority="237" operator="equal">
      <formula>0</formula>
    </cfRule>
  </conditionalFormatting>
  <conditionalFormatting sqref="T295">
    <cfRule type="cellIs" dxfId="1392" priority="236" operator="lessThan">
      <formula>40</formula>
    </cfRule>
  </conditionalFormatting>
  <conditionalFormatting sqref="S295">
    <cfRule type="cellIs" dxfId="1391" priority="234" operator="lessThan">
      <formula>5</formula>
    </cfRule>
  </conditionalFormatting>
  <conditionalFormatting sqref="L295:R295">
    <cfRule type="cellIs" dxfId="1390" priority="231" operator="equal">
      <formula>"일"</formula>
    </cfRule>
    <cfRule type="containsText" dxfId="1389" priority="232" operator="containsText" text="야">
      <formula>NOT(ISERROR(SEARCH("야",L295)))</formula>
    </cfRule>
    <cfRule type="cellIs" dxfId="1388" priority="233" operator="equal">
      <formula>"토"</formula>
    </cfRule>
  </conditionalFormatting>
  <conditionalFormatting sqref="S295">
    <cfRule type="cellIs" dxfId="1387" priority="230" operator="equal">
      <formula>6</formula>
    </cfRule>
  </conditionalFormatting>
  <conditionalFormatting sqref="G283:I293">
    <cfRule type="cellIs" dxfId="1386" priority="229" operator="equal">
      <formula>0</formula>
    </cfRule>
  </conditionalFormatting>
  <conditionalFormatting sqref="C294:C295">
    <cfRule type="cellIs" dxfId="1385" priority="228" operator="equal">
      <formula>0</formula>
    </cfRule>
  </conditionalFormatting>
  <conditionalFormatting sqref="T296">
    <cfRule type="cellIs" dxfId="1384" priority="227" operator="lessThan">
      <formula>40</formula>
    </cfRule>
  </conditionalFormatting>
  <conditionalFormatting sqref="L296:R296">
    <cfRule type="cellIs" dxfId="1383" priority="224" operator="equal">
      <formula>"일"</formula>
    </cfRule>
    <cfRule type="cellIs" dxfId="1382" priority="226" operator="equal">
      <formula>"토"</formula>
    </cfRule>
  </conditionalFormatting>
  <conditionalFormatting sqref="S296">
    <cfRule type="cellIs" dxfId="1381" priority="223" operator="lessThan">
      <formula>5</formula>
    </cfRule>
  </conditionalFormatting>
  <conditionalFormatting sqref="G296:I298">
    <cfRule type="cellIs" dxfId="1380" priority="222" operator="equal">
      <formula>0</formula>
    </cfRule>
  </conditionalFormatting>
  <conditionalFormatting sqref="C296:C298">
    <cfRule type="cellIs" dxfId="1379" priority="221" operator="equal">
      <formula>0</formula>
    </cfRule>
  </conditionalFormatting>
  <conditionalFormatting sqref="L296:R296">
    <cfRule type="containsText" dxfId="1378" priority="225" operator="containsText" text="야">
      <formula>NOT(ISERROR(SEARCH("야",L296)))</formula>
    </cfRule>
  </conditionalFormatting>
  <conditionalFormatting sqref="K283:AB283 K285:W294 K284 S284:AB284">
    <cfRule type="cellIs" dxfId="1377" priority="215" operator="equal">
      <formula>0</formula>
    </cfRule>
  </conditionalFormatting>
  <conditionalFormatting sqref="T283:T294">
    <cfRule type="cellIs" dxfId="1376" priority="219" operator="lessThan">
      <formula>40</formula>
    </cfRule>
  </conditionalFormatting>
  <conditionalFormatting sqref="L283:R283 L285:R294">
    <cfRule type="cellIs" dxfId="1375" priority="216" operator="equal">
      <formula>"일"</formula>
    </cfRule>
    <cfRule type="containsText" dxfId="1374" priority="217" operator="containsText" text="야">
      <formula>NOT(ISERROR(SEARCH("야",L283)))</formula>
    </cfRule>
    <cfRule type="cellIs" dxfId="1373" priority="218" operator="equal">
      <formula>"토"</formula>
    </cfRule>
  </conditionalFormatting>
  <conditionalFormatting sqref="S283:S294">
    <cfRule type="cellIs" dxfId="1372" priority="214" operator="lessThan">
      <formula>5</formula>
    </cfRule>
  </conditionalFormatting>
  <conditionalFormatting sqref="S283:S294">
    <cfRule type="cellIs" dxfId="1371" priority="213" operator="equal">
      <formula>6</formula>
    </cfRule>
  </conditionalFormatting>
  <conditionalFormatting sqref="L284:R284">
    <cfRule type="cellIs" dxfId="1370" priority="208" operator="equal">
      <formula>0</formula>
    </cfRule>
  </conditionalFormatting>
  <conditionalFormatting sqref="L284:R284">
    <cfRule type="cellIs" dxfId="1369" priority="209" operator="equal">
      <formula>"일"</formula>
    </cfRule>
    <cfRule type="containsText" dxfId="1368" priority="210" operator="containsText" text="야">
      <formula>NOT(ISERROR(SEARCH("야",L284)))</formula>
    </cfRule>
    <cfRule type="cellIs" dxfId="1367" priority="211" operator="equal">
      <formula>"토"</formula>
    </cfRule>
  </conditionalFormatting>
  <conditionalFormatting sqref="T262">
    <cfRule type="cellIs" dxfId="1366" priority="207" operator="lessThan">
      <formula>40</formula>
    </cfRule>
  </conditionalFormatting>
  <conditionalFormatting sqref="L262:R262">
    <cfRule type="cellIs" dxfId="1365" priority="204" operator="equal">
      <formula>"일"</formula>
    </cfRule>
    <cfRule type="containsText" dxfId="1364" priority="205" operator="containsText" text="야">
      <formula>NOT(ISERROR(SEARCH("야",L262)))</formula>
    </cfRule>
    <cfRule type="cellIs" dxfId="1363" priority="206" operator="equal">
      <formula>"토"</formula>
    </cfRule>
  </conditionalFormatting>
  <conditionalFormatting sqref="G262:J262 L262:AB262">
    <cfRule type="cellIs" dxfId="1362" priority="203" operator="equal">
      <formula>0</formula>
    </cfRule>
  </conditionalFormatting>
  <conditionalFormatting sqref="S262">
    <cfRule type="cellIs" dxfId="1361" priority="202" operator="lessThan">
      <formula>5</formula>
    </cfRule>
  </conditionalFormatting>
  <conditionalFormatting sqref="S262">
    <cfRule type="cellIs" dxfId="1360" priority="201" operator="equal">
      <formula>6</formula>
    </cfRule>
  </conditionalFormatting>
  <conditionalFormatting sqref="L264:R264">
    <cfRule type="cellIs" dxfId="1359" priority="121" operator="equal">
      <formula>0</formula>
    </cfRule>
  </conditionalFormatting>
  <conditionalFormatting sqref="T280">
    <cfRule type="cellIs" dxfId="1358" priority="181" operator="lessThan">
      <formula>40</formula>
    </cfRule>
  </conditionalFormatting>
  <conditionalFormatting sqref="G280:AB280 G274:J275 J263:J273">
    <cfRule type="cellIs" dxfId="1357" priority="180" operator="equal">
      <formula>0</formula>
    </cfRule>
  </conditionalFormatting>
  <conditionalFormatting sqref="S280">
    <cfRule type="cellIs" dxfId="1356" priority="179" operator="lessThan">
      <formula>5</formula>
    </cfRule>
  </conditionalFormatting>
  <conditionalFormatting sqref="C280">
    <cfRule type="cellIs" dxfId="1355" priority="178" operator="equal">
      <formula>0</formula>
    </cfRule>
  </conditionalFormatting>
  <conditionalFormatting sqref="L280:R280">
    <cfRule type="cellIs" dxfId="1354" priority="175" operator="equal">
      <formula>"일"</formula>
    </cfRule>
    <cfRule type="containsText" dxfId="1353" priority="176" operator="containsText" text="야">
      <formula>NOT(ISERROR(SEARCH("야",L280)))</formula>
    </cfRule>
    <cfRule type="cellIs" dxfId="1352" priority="177" operator="equal">
      <formula>"토"</formula>
    </cfRule>
  </conditionalFormatting>
  <conditionalFormatting sqref="S280">
    <cfRule type="cellIs" dxfId="1351" priority="174" operator="equal">
      <formula>6</formula>
    </cfRule>
  </conditionalFormatting>
  <conditionalFormatting sqref="T263:T275">
    <cfRule type="cellIs" dxfId="1350" priority="172" operator="lessThan">
      <formula>40</formula>
    </cfRule>
  </conditionalFormatting>
  <conditionalFormatting sqref="L263:R263 L265:R275">
    <cfRule type="cellIs" dxfId="1349" priority="169" operator="equal">
      <formula>"일"</formula>
    </cfRule>
    <cfRule type="containsText" dxfId="1348" priority="170" operator="containsText" text="야">
      <formula>NOT(ISERROR(SEARCH("야",L263)))</formula>
    </cfRule>
    <cfRule type="cellIs" dxfId="1347" priority="171" operator="equal">
      <formula>"토"</formula>
    </cfRule>
  </conditionalFormatting>
  <conditionalFormatting sqref="K263:AB263 K275:AB275 K264 S264:AB264 K265:V274">
    <cfRule type="cellIs" dxfId="1346" priority="168" operator="equal">
      <formula>0</formula>
    </cfRule>
  </conditionalFormatting>
  <conditionalFormatting sqref="S263:S275">
    <cfRule type="cellIs" dxfId="1345" priority="167" operator="lessThan">
      <formula>5</formula>
    </cfRule>
  </conditionalFormatting>
  <conditionalFormatting sqref="S263:S275">
    <cfRule type="cellIs" dxfId="1344" priority="166" operator="equal">
      <formula>6</formula>
    </cfRule>
  </conditionalFormatting>
  <conditionalFormatting sqref="T279">
    <cfRule type="cellIs" dxfId="1343" priority="164" operator="lessThan">
      <formula>40</formula>
    </cfRule>
  </conditionalFormatting>
  <conditionalFormatting sqref="G279:J279 L279:AB279">
    <cfRule type="cellIs" dxfId="1342" priority="163" operator="equal">
      <formula>0</formula>
    </cfRule>
  </conditionalFormatting>
  <conditionalFormatting sqref="S279">
    <cfRule type="cellIs" dxfId="1341" priority="162" operator="lessThan">
      <formula>5</formula>
    </cfRule>
  </conditionalFormatting>
  <conditionalFormatting sqref="L279:R279">
    <cfRule type="cellIs" dxfId="1340" priority="159" operator="equal">
      <formula>"일"</formula>
    </cfRule>
    <cfRule type="containsText" dxfId="1339" priority="160" operator="containsText" text="야">
      <formula>NOT(ISERROR(SEARCH("야",L279)))</formula>
    </cfRule>
    <cfRule type="cellIs" dxfId="1338" priority="161" operator="equal">
      <formula>"토"</formula>
    </cfRule>
  </conditionalFormatting>
  <conditionalFormatting sqref="S279">
    <cfRule type="cellIs" dxfId="1337" priority="158" operator="equal">
      <formula>6</formula>
    </cfRule>
  </conditionalFormatting>
  <conditionalFormatting sqref="C279">
    <cfRule type="cellIs" dxfId="1336" priority="157" operator="equal">
      <formula>0</formula>
    </cfRule>
  </conditionalFormatting>
  <conditionalFormatting sqref="L276:R278">
    <cfRule type="cellIs" dxfId="1335" priority="153" operator="equal">
      <formula>"일"</formula>
    </cfRule>
    <cfRule type="cellIs" dxfId="1334" priority="155" operator="equal">
      <formula>"토"</formula>
    </cfRule>
  </conditionalFormatting>
  <conditionalFormatting sqref="G276:I278">
    <cfRule type="cellIs" dxfId="1333" priority="151" operator="equal">
      <formula>0</formula>
    </cfRule>
  </conditionalFormatting>
  <conditionalFormatting sqref="C276:C278">
    <cfRule type="cellIs" dxfId="1332" priority="150" operator="equal">
      <formula>0</formula>
    </cfRule>
  </conditionalFormatting>
  <conditionalFormatting sqref="L276:R278">
    <cfRule type="containsText" dxfId="1331" priority="154" operator="containsText" text="야">
      <formula>NOT(ISERROR(SEARCH("야",L276)))</formula>
    </cfRule>
  </conditionalFormatting>
  <conditionalFormatting sqref="T277:T278">
    <cfRule type="cellIs" dxfId="1330" priority="125" operator="equal">
      <formula>"일"</formula>
    </cfRule>
    <cfRule type="cellIs" dxfId="1329" priority="127" operator="equal">
      <formula>"토"</formula>
    </cfRule>
  </conditionalFormatting>
  <conditionalFormatting sqref="T277:T278">
    <cfRule type="containsText" dxfId="1328" priority="126" operator="containsText" text="야">
      <formula>NOT(ISERROR(SEARCH("야",T277)))</formula>
    </cfRule>
  </conditionalFormatting>
  <conditionalFormatting sqref="L264:R264">
    <cfRule type="cellIs" dxfId="1327" priority="122" operator="equal">
      <formula>"일"</formula>
    </cfRule>
    <cfRule type="containsText" dxfId="1326" priority="123" operator="containsText" text="야">
      <formula>NOT(ISERROR(SEARCH("야",L264)))</formula>
    </cfRule>
    <cfRule type="cellIs" dxfId="1325" priority="124" operator="equal">
      <formula>"토"</formula>
    </cfRule>
  </conditionalFormatting>
  <conditionalFormatting sqref="K262">
    <cfRule type="cellIs" dxfId="1324" priority="120" operator="equal">
      <formula>0</formula>
    </cfRule>
  </conditionalFormatting>
  <conditionalFormatting sqref="K262">
    <cfRule type="cellIs" dxfId="1323" priority="119" operator="equal">
      <formula>0</formula>
    </cfRule>
  </conditionalFormatting>
  <conditionalFormatting sqref="T276">
    <cfRule type="cellIs" dxfId="1322" priority="116" operator="equal">
      <formula>"일"</formula>
    </cfRule>
    <cfRule type="cellIs" dxfId="1321" priority="118" operator="equal">
      <formula>"토"</formula>
    </cfRule>
  </conditionalFormatting>
  <conditionalFormatting sqref="T276">
    <cfRule type="containsText" dxfId="1320" priority="117" operator="containsText" text="야">
      <formula>NOT(ISERROR(SEARCH("야",T276)))</formula>
    </cfRule>
  </conditionalFormatting>
  <conditionalFormatting sqref="AA276">
    <cfRule type="cellIs" dxfId="1319" priority="113" operator="equal">
      <formula>"일"</formula>
    </cfRule>
    <cfRule type="cellIs" dxfId="1318" priority="115" operator="equal">
      <formula>"토"</formula>
    </cfRule>
  </conditionalFormatting>
  <conditionalFormatting sqref="AA276">
    <cfRule type="containsText" dxfId="1317" priority="114" operator="containsText" text="야">
      <formula>NOT(ISERROR(SEARCH("야",AA276)))</formula>
    </cfRule>
  </conditionalFormatting>
  <conditionalFormatting sqref="T214:T216">
    <cfRule type="cellIs" dxfId="1316" priority="112" operator="lessThan">
      <formula>40</formula>
    </cfRule>
  </conditionalFormatting>
  <conditionalFormatting sqref="M214:T216">
    <cfRule type="cellIs" dxfId="1315" priority="111" operator="equal">
      <formula>0</formula>
    </cfRule>
  </conditionalFormatting>
  <conditionalFormatting sqref="S214:S216">
    <cfRule type="cellIs" dxfId="1314" priority="110" operator="lessThan">
      <formula>5</formula>
    </cfRule>
  </conditionalFormatting>
  <conditionalFormatting sqref="M214:R216 T216">
    <cfRule type="cellIs" dxfId="1313" priority="107" operator="equal">
      <formula>"일"</formula>
    </cfRule>
    <cfRule type="containsText" dxfId="1312" priority="108" operator="containsText" text="야">
      <formula>NOT(ISERROR(SEARCH("야",M214)))</formula>
    </cfRule>
    <cfRule type="cellIs" dxfId="1311" priority="109" operator="equal">
      <formula>"토"</formula>
    </cfRule>
  </conditionalFormatting>
  <conditionalFormatting sqref="S214:S216">
    <cfRule type="cellIs" dxfId="1310" priority="106" operator="equal">
      <formula>6</formula>
    </cfRule>
  </conditionalFormatting>
  <conditionalFormatting sqref="L214:L216 T214:T216">
    <cfRule type="cellIs" dxfId="1309" priority="104" operator="equal">
      <formula>"일"</formula>
    </cfRule>
    <cfRule type="cellIs" dxfId="1308" priority="105" operator="equal">
      <formula>"토"</formula>
    </cfRule>
  </conditionalFormatting>
  <conditionalFormatting sqref="K282">
    <cfRule type="cellIs" dxfId="1307" priority="103" operator="equal">
      <formula>0</formula>
    </cfRule>
  </conditionalFormatting>
  <conditionalFormatting sqref="T297">
    <cfRule type="cellIs" dxfId="1306" priority="102" operator="lessThan">
      <formula>40</formula>
    </cfRule>
  </conditionalFormatting>
  <conditionalFormatting sqref="L297:R297">
    <cfRule type="cellIs" dxfId="1305" priority="99" operator="equal">
      <formula>"일"</formula>
    </cfRule>
    <cfRule type="containsText" dxfId="1304" priority="100" operator="containsText" text="야">
      <formula>NOT(ISERROR(SEARCH("야",L297)))</formula>
    </cfRule>
    <cfRule type="cellIs" dxfId="1303" priority="101" operator="equal">
      <formula>"토"</formula>
    </cfRule>
  </conditionalFormatting>
  <conditionalFormatting sqref="L297:AB297">
    <cfRule type="cellIs" dxfId="1302" priority="98" operator="equal">
      <formula>0</formula>
    </cfRule>
  </conditionalFormatting>
  <conditionalFormatting sqref="S297">
    <cfRule type="cellIs" dxfId="1301" priority="97" operator="lessThan">
      <formula>5</formula>
    </cfRule>
  </conditionalFormatting>
  <conditionalFormatting sqref="S297">
    <cfRule type="cellIs" dxfId="1300" priority="96" operator="equal">
      <formula>6</formula>
    </cfRule>
  </conditionalFormatting>
  <conditionalFormatting sqref="L299:R299">
    <cfRule type="cellIs" dxfId="1299" priority="83" operator="equal">
      <formula>0</formula>
    </cfRule>
  </conditionalFormatting>
  <conditionalFormatting sqref="K298:AB298 K300:W309 K299 S299:AB299">
    <cfRule type="cellIs" dxfId="1298" priority="90" operator="equal">
      <formula>0</formula>
    </cfRule>
  </conditionalFormatting>
  <conditionalFormatting sqref="T298:T309">
    <cfRule type="cellIs" dxfId="1297" priority="94" operator="lessThan">
      <formula>40</formula>
    </cfRule>
  </conditionalFormatting>
  <conditionalFormatting sqref="L298:R298 L300:R309">
    <cfRule type="cellIs" dxfId="1296" priority="91" operator="equal">
      <formula>"일"</formula>
    </cfRule>
    <cfRule type="containsText" dxfId="1295" priority="92" operator="containsText" text="야">
      <formula>NOT(ISERROR(SEARCH("야",L298)))</formula>
    </cfRule>
    <cfRule type="cellIs" dxfId="1294" priority="93" operator="equal">
      <formula>"토"</formula>
    </cfRule>
  </conditionalFormatting>
  <conditionalFormatting sqref="S298:S309">
    <cfRule type="cellIs" dxfId="1293" priority="89" operator="lessThan">
      <formula>5</formula>
    </cfRule>
  </conditionalFormatting>
  <conditionalFormatting sqref="S298:S309">
    <cfRule type="cellIs" dxfId="1292" priority="88" operator="equal">
      <formula>6</formula>
    </cfRule>
  </conditionalFormatting>
  <conditionalFormatting sqref="K297">
    <cfRule type="cellIs" dxfId="1291" priority="82" operator="equal">
      <formula>0</formula>
    </cfRule>
  </conditionalFormatting>
  <conditionalFormatting sqref="L299:R299">
    <cfRule type="cellIs" dxfId="1290" priority="84" operator="equal">
      <formula>"일"</formula>
    </cfRule>
    <cfRule type="containsText" dxfId="1289" priority="85" operator="containsText" text="야">
      <formula>NOT(ISERROR(SEARCH("야",L299)))</formula>
    </cfRule>
    <cfRule type="cellIs" dxfId="1288" priority="86" operator="equal">
      <formula>"토"</formula>
    </cfRule>
  </conditionalFormatting>
  <conditionalFormatting sqref="K297">
    <cfRule type="cellIs" dxfId="1287" priority="81" operator="equal">
      <formula>0</formula>
    </cfRule>
  </conditionalFormatting>
  <conditionalFormatting sqref="K200">
    <cfRule type="cellIs" dxfId="1286" priority="80" operator="equal">
      <formula>0</formula>
    </cfRule>
  </conditionalFormatting>
  <conditionalFormatting sqref="AA234:AA235">
    <cfRule type="cellIs" dxfId="1285" priority="78" operator="equal">
      <formula>"일"</formula>
    </cfRule>
    <cfRule type="cellIs" dxfId="1284" priority="79" operator="equal">
      <formula>"토"</formula>
    </cfRule>
  </conditionalFormatting>
  <conditionalFormatting sqref="AA234:AA235">
    <cfRule type="containsText" dxfId="1283" priority="77" operator="containsText" text="야">
      <formula>NOT(ISERROR(SEARCH("야",AA234)))</formula>
    </cfRule>
  </conditionalFormatting>
  <conditionalFormatting sqref="T219">
    <cfRule type="cellIs" dxfId="1282" priority="76" operator="lessThan">
      <formula>40</formula>
    </cfRule>
  </conditionalFormatting>
  <conditionalFormatting sqref="L219:R219">
    <cfRule type="cellIs" dxfId="1281" priority="73" operator="equal">
      <formula>"일"</formula>
    </cfRule>
    <cfRule type="containsText" dxfId="1280" priority="74" operator="containsText" text="야">
      <formula>NOT(ISERROR(SEARCH("야",L219)))</formula>
    </cfRule>
    <cfRule type="cellIs" dxfId="1279" priority="75" operator="equal">
      <formula>"토"</formula>
    </cfRule>
  </conditionalFormatting>
  <conditionalFormatting sqref="G219:J219 L219:AB219">
    <cfRule type="cellIs" dxfId="1278" priority="72" operator="equal">
      <formula>0</formula>
    </cfRule>
  </conditionalFormatting>
  <conditionalFormatting sqref="S219">
    <cfRule type="cellIs" dxfId="1277" priority="71" operator="lessThan">
      <formula>5</formula>
    </cfRule>
  </conditionalFormatting>
  <conditionalFormatting sqref="S219">
    <cfRule type="cellIs" dxfId="1276" priority="70" operator="equal">
      <formula>6</formula>
    </cfRule>
  </conditionalFormatting>
  <conditionalFormatting sqref="T237">
    <cfRule type="cellIs" dxfId="1275" priority="69" operator="lessThan">
      <formula>40</formula>
    </cfRule>
  </conditionalFormatting>
  <conditionalFormatting sqref="G237:AB237 G231:J232 J220:J230">
    <cfRule type="cellIs" dxfId="1274" priority="68" operator="equal">
      <formula>0</formula>
    </cfRule>
  </conditionalFormatting>
  <conditionalFormatting sqref="S237">
    <cfRule type="cellIs" dxfId="1273" priority="67" operator="lessThan">
      <formula>5</formula>
    </cfRule>
  </conditionalFormatting>
  <conditionalFormatting sqref="C237">
    <cfRule type="cellIs" dxfId="1272" priority="66" operator="equal">
      <formula>0</formula>
    </cfRule>
  </conditionalFormatting>
  <conditionalFormatting sqref="L237:R237">
    <cfRule type="cellIs" dxfId="1271" priority="63" operator="equal">
      <formula>"일"</formula>
    </cfRule>
    <cfRule type="containsText" dxfId="1270" priority="64" operator="containsText" text="야">
      <formula>NOT(ISERROR(SEARCH("야",L237)))</formula>
    </cfRule>
    <cfRule type="cellIs" dxfId="1269" priority="65" operator="equal">
      <formula>"토"</formula>
    </cfRule>
  </conditionalFormatting>
  <conditionalFormatting sqref="S237">
    <cfRule type="cellIs" dxfId="1268" priority="62" operator="equal">
      <formula>6</formula>
    </cfRule>
  </conditionalFormatting>
  <conditionalFormatting sqref="G233:I235">
    <cfRule type="cellIs" dxfId="1267" priority="41" operator="equal">
      <formula>0</formula>
    </cfRule>
  </conditionalFormatting>
  <conditionalFormatting sqref="T232">
    <cfRule type="cellIs" dxfId="1266" priority="60" operator="lessThan">
      <formula>40</formula>
    </cfRule>
  </conditionalFormatting>
  <conditionalFormatting sqref="L232:R232">
    <cfRule type="cellIs" dxfId="1265" priority="57" operator="equal">
      <formula>"일"</formula>
    </cfRule>
    <cfRule type="containsText" dxfId="1264" priority="58" operator="containsText" text="야">
      <formula>NOT(ISERROR(SEARCH("야",L232)))</formula>
    </cfRule>
    <cfRule type="cellIs" dxfId="1263" priority="59" operator="equal">
      <formula>"토"</formula>
    </cfRule>
  </conditionalFormatting>
  <conditionalFormatting sqref="K232:AB232">
    <cfRule type="cellIs" dxfId="1262" priority="56" operator="equal">
      <formula>0</formula>
    </cfRule>
  </conditionalFormatting>
  <conditionalFormatting sqref="S232">
    <cfRule type="cellIs" dxfId="1261" priority="55" operator="lessThan">
      <formula>5</formula>
    </cfRule>
  </conditionalFormatting>
  <conditionalFormatting sqref="S232">
    <cfRule type="cellIs" dxfId="1260" priority="54" operator="equal">
      <formula>6</formula>
    </cfRule>
  </conditionalFormatting>
  <conditionalFormatting sqref="K219">
    <cfRule type="cellIs" dxfId="1259" priority="32" operator="equal">
      <formula>0</formula>
    </cfRule>
  </conditionalFormatting>
  <conditionalFormatting sqref="T236">
    <cfRule type="cellIs" dxfId="1258" priority="52" operator="lessThan">
      <formula>40</formula>
    </cfRule>
  </conditionalFormatting>
  <conditionalFormatting sqref="G236:J236 L236:AB236">
    <cfRule type="cellIs" dxfId="1257" priority="51" operator="equal">
      <formula>0</formula>
    </cfRule>
  </conditionalFormatting>
  <conditionalFormatting sqref="S236">
    <cfRule type="cellIs" dxfId="1256" priority="50" operator="lessThan">
      <formula>5</formula>
    </cfRule>
  </conditionalFormatting>
  <conditionalFormatting sqref="L236:R236">
    <cfRule type="cellIs" dxfId="1255" priority="47" operator="equal">
      <formula>"일"</formula>
    </cfRule>
    <cfRule type="containsText" dxfId="1254" priority="48" operator="containsText" text="야">
      <formula>NOT(ISERROR(SEARCH("야",L236)))</formula>
    </cfRule>
    <cfRule type="cellIs" dxfId="1253" priority="49" operator="equal">
      <formula>"토"</formula>
    </cfRule>
  </conditionalFormatting>
  <conditionalFormatting sqref="S236">
    <cfRule type="cellIs" dxfId="1252" priority="46" operator="equal">
      <formula>6</formula>
    </cfRule>
  </conditionalFormatting>
  <conditionalFormatting sqref="C236">
    <cfRule type="cellIs" dxfId="1251" priority="45" operator="equal">
      <formula>0</formula>
    </cfRule>
  </conditionalFormatting>
  <conditionalFormatting sqref="L233:R235">
    <cfRule type="cellIs" dxfId="1250" priority="42" operator="equal">
      <formula>"일"</formula>
    </cfRule>
    <cfRule type="cellIs" dxfId="1249" priority="44" operator="equal">
      <formula>"토"</formula>
    </cfRule>
  </conditionalFormatting>
  <conditionalFormatting sqref="C233:C235">
    <cfRule type="cellIs" dxfId="1248" priority="40" operator="equal">
      <formula>0</formula>
    </cfRule>
  </conditionalFormatting>
  <conditionalFormatting sqref="L233:R235">
    <cfRule type="containsText" dxfId="1247" priority="43" operator="containsText" text="야">
      <formula>NOT(ISERROR(SEARCH("야",L233)))</formula>
    </cfRule>
  </conditionalFormatting>
  <conditionalFormatting sqref="T234:T235">
    <cfRule type="cellIs" dxfId="1246" priority="37" operator="equal">
      <formula>"일"</formula>
    </cfRule>
    <cfRule type="cellIs" dxfId="1245" priority="39" operator="equal">
      <formula>"토"</formula>
    </cfRule>
  </conditionalFormatting>
  <conditionalFormatting sqref="T234:T235">
    <cfRule type="containsText" dxfId="1244" priority="38" operator="containsText" text="야">
      <formula>NOT(ISERROR(SEARCH("야",T234)))</formula>
    </cfRule>
  </conditionalFormatting>
  <conditionalFormatting sqref="K219">
    <cfRule type="cellIs" dxfId="1243" priority="31" operator="equal">
      <formula>0</formula>
    </cfRule>
  </conditionalFormatting>
  <conditionalFormatting sqref="T233">
    <cfRule type="cellIs" dxfId="1242" priority="28" operator="equal">
      <formula>"일"</formula>
    </cfRule>
    <cfRule type="cellIs" dxfId="1241" priority="30" operator="equal">
      <formula>"토"</formula>
    </cfRule>
  </conditionalFormatting>
  <conditionalFormatting sqref="T233">
    <cfRule type="containsText" dxfId="1240" priority="29" operator="containsText" text="야">
      <formula>NOT(ISERROR(SEARCH("야",T233)))</formula>
    </cfRule>
  </conditionalFormatting>
  <conditionalFormatting sqref="AA233">
    <cfRule type="cellIs" dxfId="1239" priority="25" operator="equal">
      <formula>"일"</formula>
    </cfRule>
    <cfRule type="cellIs" dxfId="1238" priority="27" operator="equal">
      <formula>"토"</formula>
    </cfRule>
  </conditionalFormatting>
  <conditionalFormatting sqref="AA233">
    <cfRule type="containsText" dxfId="1237" priority="26" operator="containsText" text="야">
      <formula>NOT(ISERROR(SEARCH("야",AA233)))</formula>
    </cfRule>
  </conditionalFormatting>
  <conditionalFormatting sqref="T220:T231">
    <cfRule type="cellIs" dxfId="1236" priority="23" operator="lessThan">
      <formula>40</formula>
    </cfRule>
  </conditionalFormatting>
  <conditionalFormatting sqref="L220:R220 L222:R231">
    <cfRule type="cellIs" dxfId="1235" priority="20" operator="equal">
      <formula>"일"</formula>
    </cfRule>
    <cfRule type="containsText" dxfId="1234" priority="21" operator="containsText" text="야">
      <formula>NOT(ISERROR(SEARCH("야",L220)))</formula>
    </cfRule>
    <cfRule type="cellIs" dxfId="1233" priority="22" operator="equal">
      <formula>"토"</formula>
    </cfRule>
  </conditionalFormatting>
  <conditionalFormatting sqref="K220:AB220 K222:V231 S221:AB221">
    <cfRule type="cellIs" dxfId="1232" priority="19" operator="equal">
      <formula>0</formula>
    </cfRule>
  </conditionalFormatting>
  <conditionalFormatting sqref="S220:S231">
    <cfRule type="cellIs" dxfId="1231" priority="18" operator="lessThan">
      <formula>5</formula>
    </cfRule>
  </conditionalFormatting>
  <conditionalFormatting sqref="S220:S231">
    <cfRule type="cellIs" dxfId="1230" priority="17" operator="equal">
      <formula>6</formula>
    </cfRule>
  </conditionalFormatting>
  <conditionalFormatting sqref="K221">
    <cfRule type="cellIs" dxfId="1229" priority="15" operator="equal">
      <formula>0</formula>
    </cfRule>
  </conditionalFormatting>
  <conditionalFormatting sqref="L221:R221">
    <cfRule type="cellIs" dxfId="1228" priority="11" operator="equal">
      <formula>0</formula>
    </cfRule>
  </conditionalFormatting>
  <conditionalFormatting sqref="L221:R221">
    <cfRule type="cellIs" dxfId="1227" priority="12" operator="equal">
      <formula>"일"</formula>
    </cfRule>
    <cfRule type="containsText" dxfId="1226" priority="13" operator="containsText" text="야">
      <formula>NOT(ISERROR(SEARCH("야",L221)))</formula>
    </cfRule>
    <cfRule type="cellIs" dxfId="1225" priority="14" operator="equal">
      <formula>"토"</formula>
    </cfRule>
  </conditionalFormatting>
  <conditionalFormatting sqref="X300:AB309">
    <cfRule type="cellIs" dxfId="1224" priority="10" operator="equal">
      <formula>0</formula>
    </cfRule>
  </conditionalFormatting>
  <conditionalFormatting sqref="X285:AB294">
    <cfRule type="cellIs" dxfId="1223" priority="9" operator="equal">
      <formula>0</formula>
    </cfRule>
  </conditionalFormatting>
  <conditionalFormatting sqref="W265:AB274">
    <cfRule type="cellIs" dxfId="1222" priority="8" operator="equal">
      <formula>0</formula>
    </cfRule>
  </conditionalFormatting>
  <conditionalFormatting sqref="W247:AB256">
    <cfRule type="cellIs" dxfId="1221" priority="7" operator="equal">
      <formula>0</formula>
    </cfRule>
  </conditionalFormatting>
  <conditionalFormatting sqref="W222:AB231">
    <cfRule type="cellIs" dxfId="1220" priority="6" operator="equal">
      <formula>0</formula>
    </cfRule>
  </conditionalFormatting>
  <conditionalFormatting sqref="X203:AB212">
    <cfRule type="cellIs" dxfId="1219" priority="5" operator="equal">
      <formula>0</formula>
    </cfRule>
  </conditionalFormatting>
  <conditionalFormatting sqref="K310">
    <cfRule type="cellIs" dxfId="1218" priority="4" operator="equal">
      <formula>0</formula>
    </cfRule>
  </conditionalFormatting>
  <conditionalFormatting sqref="G3">
    <cfRule type="cellIs" dxfId="1217" priority="1" operator="equal">
      <formula>"일"</formula>
    </cfRule>
    <cfRule type="cellIs" dxfId="1216" priority="2" operator="equal">
      <formula>"야"</formula>
    </cfRule>
    <cfRule type="cellIs" dxfId="1215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3EF1-4261-461E-9ACA-6C7EDFB780B6}">
  <sheetPr>
    <tabColor rgb="FFFFFF00"/>
  </sheetPr>
  <dimension ref="B2:AK313"/>
  <sheetViews>
    <sheetView showGridLines="0" showRowColHeaders="0" zoomScaleNormal="100" zoomScaleSheetLayoutView="75" workbookViewId="0"/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537" customWidth="1"/>
    <col min="22" max="22" width="6.125" style="501"/>
    <col min="38" max="16384" width="6.125" style="113"/>
  </cols>
  <sheetData>
    <row r="2" spans="2:37" ht="12" customHeight="1"/>
    <row r="3" spans="2:37" ht="38.25" customHeight="1">
      <c r="C3" s="582" t="s">
        <v>795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37" ht="17.100000000000001" customHeight="1">
      <c r="C5" s="481" t="s">
        <v>650</v>
      </c>
      <c r="D5" s="481"/>
      <c r="E5" s="145"/>
      <c r="K5"/>
    </row>
    <row r="6" spans="2:37" ht="17.100000000000001" customHeight="1">
      <c r="C6" s="481"/>
      <c r="D6" s="481"/>
      <c r="E6" s="145"/>
      <c r="K6"/>
    </row>
    <row r="7" spans="2:37" ht="17.100000000000001" customHeight="1">
      <c r="C7" s="481" t="s">
        <v>703</v>
      </c>
      <c r="D7" s="481"/>
      <c r="E7" s="145"/>
      <c r="K7"/>
    </row>
    <row r="9" spans="2:37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J9"/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70" t="s">
        <v>487</v>
      </c>
      <c r="V9" s="537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J10"/>
      <c r="K10" s="454" t="s">
        <v>370</v>
      </c>
      <c r="L10" s="455" t="s">
        <v>590</v>
      </c>
      <c r="M10" s="455" t="s">
        <v>590</v>
      </c>
      <c r="N10" s="455" t="s">
        <v>590</v>
      </c>
      <c r="O10" s="455" t="s">
        <v>590</v>
      </c>
      <c r="P10" s="455" t="s">
        <v>590</v>
      </c>
      <c r="Q10" s="455" t="s">
        <v>590</v>
      </c>
      <c r="R10" s="456" t="s">
        <v>590</v>
      </c>
      <c r="S10" s="668"/>
      <c r="T10" s="669"/>
      <c r="U10" s="671"/>
    </row>
    <row r="11" spans="2:37" ht="17.100000000000001" customHeight="1">
      <c r="C11" s="648"/>
      <c r="D11" s="411" t="s">
        <v>467</v>
      </c>
      <c r="E11" s="412">
        <v>0.375</v>
      </c>
      <c r="F11" s="412">
        <v>0.75</v>
      </c>
      <c r="G11" s="309">
        <v>1</v>
      </c>
      <c r="H11" s="309">
        <v>8</v>
      </c>
      <c r="I11" s="413"/>
      <c r="J11"/>
      <c r="K11" s="257" t="s">
        <v>79</v>
      </c>
      <c r="L11" s="35" t="s">
        <v>73</v>
      </c>
      <c r="M11" s="35"/>
      <c r="N11" s="35"/>
      <c r="O11" s="35" t="s">
        <v>93</v>
      </c>
      <c r="P11" s="35" t="s">
        <v>95</v>
      </c>
      <c r="Q11" s="35" t="s">
        <v>93</v>
      </c>
      <c r="R11" s="47" t="s">
        <v>123</v>
      </c>
      <c r="S11" s="537">
        <v>5</v>
      </c>
      <c r="T11" s="537">
        <v>42</v>
      </c>
      <c r="U11" s="537">
        <v>2</v>
      </c>
    </row>
    <row r="12" spans="2:37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J12"/>
      <c r="K12" s="257" t="s">
        <v>180</v>
      </c>
      <c r="L12" s="35"/>
      <c r="M12" s="35" t="s">
        <v>123</v>
      </c>
      <c r="N12" s="35" t="s">
        <v>95</v>
      </c>
      <c r="O12" s="35" t="s">
        <v>73</v>
      </c>
      <c r="P12" s="35"/>
      <c r="Q12" s="35"/>
      <c r="R12" s="47" t="s">
        <v>93</v>
      </c>
      <c r="S12" s="537">
        <v>4</v>
      </c>
      <c r="T12" s="537">
        <v>34</v>
      </c>
      <c r="U12" s="537">
        <v>2</v>
      </c>
    </row>
    <row r="13" spans="2:37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J13"/>
      <c r="K13" s="257" t="s">
        <v>110</v>
      </c>
      <c r="L13" s="35" t="s">
        <v>95</v>
      </c>
      <c r="M13" s="35" t="s">
        <v>93</v>
      </c>
      <c r="N13" s="35" t="s">
        <v>123</v>
      </c>
      <c r="O13" s="35"/>
      <c r="P13" s="35" t="s">
        <v>123</v>
      </c>
      <c r="Q13" s="35" t="s">
        <v>95</v>
      </c>
      <c r="R13" s="47" t="s">
        <v>73</v>
      </c>
      <c r="S13" s="537">
        <v>6</v>
      </c>
      <c r="T13" s="537">
        <v>50</v>
      </c>
      <c r="U13" s="537">
        <v>2</v>
      </c>
    </row>
    <row r="14" spans="2:37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J14"/>
      <c r="K14" s="257" t="s">
        <v>114</v>
      </c>
      <c r="L14" s="35"/>
      <c r="M14" s="35"/>
      <c r="N14" s="35" t="s">
        <v>93</v>
      </c>
      <c r="O14" s="35" t="s">
        <v>95</v>
      </c>
      <c r="P14" s="35" t="s">
        <v>93</v>
      </c>
      <c r="Q14" s="35" t="s">
        <v>123</v>
      </c>
      <c r="R14" s="47"/>
      <c r="S14" s="537">
        <v>4</v>
      </c>
      <c r="T14" s="537">
        <v>32</v>
      </c>
      <c r="U14" s="537">
        <v>0</v>
      </c>
    </row>
    <row r="15" spans="2:37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J15"/>
      <c r="K15" s="257" t="s">
        <v>127</v>
      </c>
      <c r="L15" s="35" t="s">
        <v>123</v>
      </c>
      <c r="M15" s="35" t="s">
        <v>95</v>
      </c>
      <c r="N15" s="35" t="s">
        <v>73</v>
      </c>
      <c r="O15" s="35"/>
      <c r="P15" s="35"/>
      <c r="Q15" s="35" t="s">
        <v>93</v>
      </c>
      <c r="R15" s="47" t="s">
        <v>95</v>
      </c>
      <c r="S15" s="537">
        <v>5</v>
      </c>
      <c r="T15" s="537">
        <v>42</v>
      </c>
      <c r="U15" s="537">
        <v>2</v>
      </c>
    </row>
    <row r="16" spans="2:37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J16"/>
      <c r="K16" s="257" t="s">
        <v>94</v>
      </c>
      <c r="L16" s="35" t="s">
        <v>93</v>
      </c>
      <c r="M16" s="35" t="s">
        <v>123</v>
      </c>
      <c r="N16" s="35"/>
      <c r="O16" s="35" t="s">
        <v>123</v>
      </c>
      <c r="P16" s="35" t="s">
        <v>95</v>
      </c>
      <c r="Q16" s="35" t="s">
        <v>73</v>
      </c>
      <c r="R16" s="499"/>
      <c r="S16" s="555">
        <v>5</v>
      </c>
      <c r="T16" s="537">
        <v>42</v>
      </c>
      <c r="U16" s="537">
        <v>2</v>
      </c>
      <c r="V16" s="502"/>
    </row>
    <row r="17" spans="2:37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J17"/>
      <c r="K17" s="257" t="s">
        <v>111</v>
      </c>
      <c r="L17" s="498"/>
      <c r="M17" s="35" t="s">
        <v>93</v>
      </c>
      <c r="N17" s="35" t="s">
        <v>95</v>
      </c>
      <c r="O17" s="35" t="s">
        <v>93</v>
      </c>
      <c r="P17" s="35" t="s">
        <v>123</v>
      </c>
      <c r="Q17" s="35"/>
      <c r="R17" s="47" t="s">
        <v>123</v>
      </c>
      <c r="S17" s="537">
        <v>5</v>
      </c>
      <c r="T17" s="537">
        <v>40</v>
      </c>
      <c r="U17" s="537">
        <v>0</v>
      </c>
    </row>
    <row r="18" spans="2:37" ht="17.100000000000001" customHeight="1">
      <c r="C18" s="650"/>
      <c r="D18" s="415"/>
      <c r="E18" s="415"/>
      <c r="F18" s="415"/>
      <c r="G18" s="309"/>
      <c r="H18" s="309"/>
      <c r="I18" s="413"/>
      <c r="J18"/>
      <c r="K18" s="257" t="s">
        <v>80</v>
      </c>
      <c r="L18" s="35" t="s">
        <v>95</v>
      </c>
      <c r="M18" s="35" t="s">
        <v>73</v>
      </c>
      <c r="N18" s="35"/>
      <c r="O18" s="35"/>
      <c r="P18" s="35" t="s">
        <v>93</v>
      </c>
      <c r="Q18" s="35" t="s">
        <v>95</v>
      </c>
      <c r="R18" s="47" t="s">
        <v>93</v>
      </c>
      <c r="S18" s="537">
        <v>5</v>
      </c>
      <c r="T18" s="537">
        <v>42</v>
      </c>
      <c r="U18" s="537">
        <v>2</v>
      </c>
    </row>
    <row r="19" spans="2:37" ht="17.100000000000001" customHeight="1">
      <c r="C19" s="651"/>
      <c r="D19" s="416"/>
      <c r="E19" s="416"/>
      <c r="F19" s="416"/>
      <c r="G19" s="312"/>
      <c r="H19" s="312"/>
      <c r="I19" s="417"/>
      <c r="J19"/>
      <c r="K19" s="257" t="s">
        <v>121</v>
      </c>
      <c r="L19" s="35" t="s">
        <v>123</v>
      </c>
      <c r="M19" s="35"/>
      <c r="N19" s="35" t="s">
        <v>123</v>
      </c>
      <c r="O19" s="35" t="s">
        <v>95</v>
      </c>
      <c r="P19" s="35" t="s">
        <v>73</v>
      </c>
      <c r="Q19" s="35"/>
      <c r="R19" s="47"/>
      <c r="S19" s="537">
        <v>4</v>
      </c>
      <c r="T19" s="537">
        <v>34</v>
      </c>
      <c r="U19" s="537">
        <v>2</v>
      </c>
    </row>
    <row r="20" spans="2:37" ht="17.100000000000001" customHeight="1">
      <c r="C20" s="402" t="s">
        <v>635</v>
      </c>
      <c r="D20"/>
      <c r="E20"/>
      <c r="F20"/>
      <c r="G20"/>
      <c r="H20"/>
      <c r="I20"/>
      <c r="J20"/>
      <c r="K20" s="257" t="s">
        <v>401</v>
      </c>
      <c r="L20" s="35" t="s">
        <v>93</v>
      </c>
      <c r="M20" s="35" t="s">
        <v>95</v>
      </c>
      <c r="N20" s="35" t="s">
        <v>93</v>
      </c>
      <c r="O20" s="35" t="s">
        <v>123</v>
      </c>
      <c r="P20" s="35"/>
      <c r="Q20" s="35" t="s">
        <v>123</v>
      </c>
      <c r="R20" s="47" t="s">
        <v>95</v>
      </c>
      <c r="S20" s="537">
        <v>6</v>
      </c>
      <c r="T20" s="537">
        <v>48</v>
      </c>
      <c r="U20" s="537">
        <v>0</v>
      </c>
    </row>
    <row r="21" spans="2:37" ht="17.100000000000001" customHeight="1">
      <c r="C21" s="433" t="s">
        <v>649</v>
      </c>
      <c r="D21"/>
      <c r="E21"/>
      <c r="F21"/>
      <c r="G21"/>
      <c r="H21"/>
      <c r="I21"/>
      <c r="J21"/>
      <c r="K21" s="539" t="s">
        <v>791</v>
      </c>
      <c r="L21" s="540"/>
      <c r="M21" s="540" t="s">
        <v>467</v>
      </c>
      <c r="N21" s="540" t="s">
        <v>467</v>
      </c>
      <c r="O21" s="540" t="s">
        <v>467</v>
      </c>
      <c r="P21" s="540" t="s">
        <v>467</v>
      </c>
      <c r="Q21" s="540" t="s">
        <v>467</v>
      </c>
      <c r="R21" s="541"/>
    </row>
    <row r="22" spans="2:37" ht="17.100000000000001" customHeight="1">
      <c r="C22" s="433"/>
      <c r="D22"/>
      <c r="E22"/>
      <c r="F22"/>
      <c r="G22"/>
      <c r="H22"/>
      <c r="I22"/>
      <c r="J22"/>
      <c r="K22" s="402"/>
      <c r="L22"/>
      <c r="M22"/>
      <c r="N22"/>
      <c r="O22"/>
      <c r="P22"/>
      <c r="Q22"/>
      <c r="R22"/>
    </row>
    <row r="23" spans="2:37" ht="17.100000000000001" customHeight="1">
      <c r="C23"/>
      <c r="D23"/>
      <c r="E23"/>
      <c r="F23"/>
      <c r="G23"/>
      <c r="H23"/>
      <c r="I23"/>
      <c r="J23"/>
      <c r="K23" s="145" t="s">
        <v>671</v>
      </c>
      <c r="L23"/>
      <c r="M23"/>
      <c r="N23"/>
      <c r="O23"/>
      <c r="P23"/>
      <c r="Q23"/>
      <c r="R23"/>
    </row>
    <row r="24" spans="2:37" ht="17.100000000000001" customHeight="1">
      <c r="C24"/>
      <c r="D24"/>
      <c r="E24"/>
      <c r="F24"/>
      <c r="G24"/>
      <c r="H24"/>
      <c r="I24"/>
      <c r="J24"/>
      <c r="K24" s="534"/>
      <c r="L24" s="538"/>
      <c r="M24" s="538"/>
      <c r="N24" s="538"/>
      <c r="O24" s="538"/>
      <c r="P24" s="538"/>
      <c r="Q24" s="538"/>
      <c r="R24" s="538"/>
    </row>
    <row r="25" spans="2:37" ht="17.100000000000001" customHeight="1">
      <c r="C25" s="481" t="s">
        <v>638</v>
      </c>
      <c r="D25"/>
      <c r="E25"/>
      <c r="F25"/>
      <c r="G25"/>
      <c r="H25"/>
      <c r="I25"/>
      <c r="J25"/>
      <c r="K25" s="534"/>
      <c r="L25" s="538"/>
      <c r="M25" s="538"/>
      <c r="N25" s="538"/>
      <c r="O25" s="538"/>
      <c r="P25" s="538"/>
      <c r="Q25" s="538"/>
      <c r="R25" s="538"/>
    </row>
    <row r="26" spans="2:37" ht="17.100000000000001" customHeight="1">
      <c r="C26"/>
      <c r="D26"/>
      <c r="E26"/>
      <c r="F26"/>
      <c r="G26"/>
      <c r="H26"/>
      <c r="I26"/>
      <c r="J26"/>
    </row>
    <row r="27" spans="2:37" s="349" customFormat="1" ht="17.100000000000001" customHeight="1">
      <c r="B27" s="123"/>
      <c r="C27" s="70" t="s">
        <v>156</v>
      </c>
      <c r="D27" s="410" t="s">
        <v>136</v>
      </c>
      <c r="E27" s="410" t="s">
        <v>134</v>
      </c>
      <c r="F27" s="410" t="s">
        <v>109</v>
      </c>
      <c r="G27" s="410" t="s">
        <v>131</v>
      </c>
      <c r="H27" s="451" t="s">
        <v>75</v>
      </c>
      <c r="I27" s="452" t="s">
        <v>92</v>
      </c>
      <c r="K27" s="75" t="s">
        <v>83</v>
      </c>
      <c r="L27" s="146" t="s">
        <v>96</v>
      </c>
      <c r="M27" s="146" t="s">
        <v>104</v>
      </c>
      <c r="N27" s="146" t="s">
        <v>82</v>
      </c>
      <c r="O27" s="146" t="s">
        <v>112</v>
      </c>
      <c r="P27" s="146" t="s">
        <v>97</v>
      </c>
      <c r="Q27" s="146" t="s">
        <v>117</v>
      </c>
      <c r="R27" s="147" t="s">
        <v>132</v>
      </c>
      <c r="S27" s="667" t="s">
        <v>515</v>
      </c>
      <c r="T27" s="669" t="s">
        <v>486</v>
      </c>
      <c r="U27" s="670" t="s">
        <v>487</v>
      </c>
      <c r="V27" s="53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2:37" ht="17.100000000000001" customHeight="1">
      <c r="C28" s="647" t="s">
        <v>138</v>
      </c>
      <c r="D28" s="411" t="s">
        <v>123</v>
      </c>
      <c r="E28" s="412">
        <v>0.29166666666666669</v>
      </c>
      <c r="F28" s="412">
        <v>0.70833333333333337</v>
      </c>
      <c r="G28" s="309">
        <v>1</v>
      </c>
      <c r="H28" s="309">
        <v>9</v>
      </c>
      <c r="I28" s="413"/>
      <c r="K28" s="454" t="s">
        <v>370</v>
      </c>
      <c r="L28" s="455" t="s">
        <v>389</v>
      </c>
      <c r="M28" s="455" t="s">
        <v>389</v>
      </c>
      <c r="N28" s="455" t="s">
        <v>389</v>
      </c>
      <c r="O28" s="455" t="s">
        <v>389</v>
      </c>
      <c r="P28" s="455" t="s">
        <v>389</v>
      </c>
      <c r="Q28" s="455" t="s">
        <v>389</v>
      </c>
      <c r="R28" s="456" t="s">
        <v>389</v>
      </c>
      <c r="S28" s="668"/>
      <c r="T28" s="669"/>
      <c r="U28" s="671"/>
    </row>
    <row r="29" spans="2:37" ht="17.100000000000001" customHeight="1">
      <c r="C29" s="648"/>
      <c r="D29" s="411" t="s">
        <v>93</v>
      </c>
      <c r="E29" s="412">
        <v>0.375</v>
      </c>
      <c r="F29" s="412">
        <v>0.75</v>
      </c>
      <c r="G29" s="309">
        <v>1</v>
      </c>
      <c r="H29" s="309">
        <v>8</v>
      </c>
      <c r="I29" s="413"/>
      <c r="K29" s="257" t="s">
        <v>79</v>
      </c>
      <c r="L29" s="35" t="s">
        <v>73</v>
      </c>
      <c r="M29" s="35"/>
      <c r="N29" s="35"/>
      <c r="O29" s="35" t="s">
        <v>93</v>
      </c>
      <c r="P29" s="35" t="s">
        <v>95</v>
      </c>
      <c r="Q29" s="35" t="s">
        <v>93</v>
      </c>
      <c r="R29" s="47" t="s">
        <v>123</v>
      </c>
      <c r="S29" s="537">
        <v>5</v>
      </c>
      <c r="T29" s="537">
        <v>42</v>
      </c>
      <c r="U29" s="537">
        <v>2</v>
      </c>
    </row>
    <row r="30" spans="2:37" ht="17.100000000000001" customHeight="1">
      <c r="C30" s="648"/>
      <c r="D30" s="411" t="s">
        <v>95</v>
      </c>
      <c r="E30" s="412">
        <v>0.45833333333333331</v>
      </c>
      <c r="F30" s="412">
        <v>0.875</v>
      </c>
      <c r="G30" s="309">
        <v>1</v>
      </c>
      <c r="H30" s="309">
        <v>9</v>
      </c>
      <c r="I30" s="413"/>
      <c r="K30" s="257" t="s">
        <v>180</v>
      </c>
      <c r="L30" s="35"/>
      <c r="M30" s="35" t="s">
        <v>123</v>
      </c>
      <c r="N30" s="35" t="s">
        <v>95</v>
      </c>
      <c r="O30" s="35" t="s">
        <v>73</v>
      </c>
      <c r="P30" s="35"/>
      <c r="Q30" s="35"/>
      <c r="R30" s="47" t="s">
        <v>93</v>
      </c>
      <c r="S30" s="537">
        <v>4</v>
      </c>
      <c r="T30" s="537">
        <v>34</v>
      </c>
      <c r="U30" s="537">
        <v>2</v>
      </c>
    </row>
    <row r="31" spans="2:37" ht="17.100000000000001" customHeight="1">
      <c r="C31" s="648"/>
      <c r="D31" s="411"/>
      <c r="E31" s="412"/>
      <c r="F31" s="412"/>
      <c r="G31" s="309">
        <v>0</v>
      </c>
      <c r="H31" s="309" t="s">
        <v>105</v>
      </c>
      <c r="I31" s="413"/>
      <c r="K31" s="257" t="s">
        <v>110</v>
      </c>
      <c r="L31" s="35" t="s">
        <v>95</v>
      </c>
      <c r="M31" s="35" t="s">
        <v>93</v>
      </c>
      <c r="N31" s="35" t="s">
        <v>123</v>
      </c>
      <c r="O31" s="35"/>
      <c r="P31" s="35" t="s">
        <v>123</v>
      </c>
      <c r="Q31" s="35" t="s">
        <v>95</v>
      </c>
      <c r="R31" s="47" t="s">
        <v>73</v>
      </c>
      <c r="S31" s="537">
        <v>6</v>
      </c>
      <c r="T31" s="537">
        <v>52</v>
      </c>
      <c r="U31" s="537">
        <v>4</v>
      </c>
    </row>
    <row r="32" spans="2:37" ht="17.100000000000001" customHeight="1">
      <c r="C32" s="648"/>
      <c r="D32" s="411"/>
      <c r="E32" s="412"/>
      <c r="F32" s="412"/>
      <c r="G32" s="309">
        <v>0</v>
      </c>
      <c r="H32" s="309" t="s">
        <v>105</v>
      </c>
      <c r="I32" s="413"/>
      <c r="K32" s="257" t="s">
        <v>114</v>
      </c>
      <c r="L32" s="35"/>
      <c r="M32" s="35"/>
      <c r="N32" s="35" t="s">
        <v>93</v>
      </c>
      <c r="O32" s="35" t="s">
        <v>95</v>
      </c>
      <c r="P32" s="35" t="s">
        <v>93</v>
      </c>
      <c r="Q32" s="35" t="s">
        <v>123</v>
      </c>
      <c r="R32" s="47"/>
      <c r="S32" s="537">
        <v>4</v>
      </c>
      <c r="T32" s="537">
        <v>34</v>
      </c>
      <c r="U32" s="537">
        <v>2</v>
      </c>
    </row>
    <row r="33" spans="2:37" ht="17.100000000000001" customHeight="1">
      <c r="C33" s="648"/>
      <c r="D33" s="411"/>
      <c r="E33" s="412"/>
      <c r="F33" s="412"/>
      <c r="G33" s="309">
        <v>0</v>
      </c>
      <c r="H33" s="309" t="s">
        <v>105</v>
      </c>
      <c r="I33" s="413"/>
      <c r="K33" s="257" t="s">
        <v>127</v>
      </c>
      <c r="L33" s="35" t="s">
        <v>123</v>
      </c>
      <c r="M33" s="35" t="s">
        <v>95</v>
      </c>
      <c r="N33" s="35" t="s">
        <v>73</v>
      </c>
      <c r="O33" s="35"/>
      <c r="P33" s="35"/>
      <c r="Q33" s="35" t="s">
        <v>93</v>
      </c>
      <c r="R33" s="47" t="s">
        <v>95</v>
      </c>
      <c r="S33" s="537">
        <v>5</v>
      </c>
      <c r="T33" s="537">
        <v>43</v>
      </c>
      <c r="U33" s="537">
        <v>3</v>
      </c>
    </row>
    <row r="34" spans="2:37" ht="17.100000000000001" customHeight="1">
      <c r="C34" s="649"/>
      <c r="D34" s="411"/>
      <c r="E34" s="412"/>
      <c r="F34" s="412"/>
      <c r="G34" s="309">
        <v>0</v>
      </c>
      <c r="H34" s="309" t="s">
        <v>105</v>
      </c>
      <c r="I34" s="413"/>
      <c r="K34" s="257" t="s">
        <v>94</v>
      </c>
      <c r="L34" s="35" t="s">
        <v>93</v>
      </c>
      <c r="M34" s="35" t="s">
        <v>123</v>
      </c>
      <c r="N34" s="35"/>
      <c r="O34" s="35" t="s">
        <v>123</v>
      </c>
      <c r="P34" s="35" t="s">
        <v>95</v>
      </c>
      <c r="Q34" s="35" t="s">
        <v>73</v>
      </c>
      <c r="R34" s="492"/>
      <c r="S34" s="555">
        <v>5</v>
      </c>
      <c r="T34" s="537">
        <v>43</v>
      </c>
      <c r="U34" s="537">
        <v>3</v>
      </c>
      <c r="V34" s="502"/>
    </row>
    <row r="35" spans="2:37" ht="17.100000000000001" customHeight="1">
      <c r="C35" s="650" t="s">
        <v>92</v>
      </c>
      <c r="D35" s="411" t="s">
        <v>73</v>
      </c>
      <c r="E35" s="412">
        <v>0.875</v>
      </c>
      <c r="F35" s="412">
        <v>0.29166666666666669</v>
      </c>
      <c r="G35" s="453">
        <v>2</v>
      </c>
      <c r="H35" s="107">
        <v>8</v>
      </c>
      <c r="I35" s="414">
        <v>6</v>
      </c>
      <c r="K35" s="257" t="s">
        <v>111</v>
      </c>
      <c r="L35" s="493"/>
      <c r="M35" s="35" t="s">
        <v>93</v>
      </c>
      <c r="N35" s="35" t="s">
        <v>95</v>
      </c>
      <c r="O35" s="35" t="s">
        <v>93</v>
      </c>
      <c r="P35" s="35" t="s">
        <v>123</v>
      </c>
      <c r="Q35" s="35"/>
      <c r="R35" s="47" t="s">
        <v>123</v>
      </c>
      <c r="S35" s="537">
        <v>5</v>
      </c>
      <c r="T35" s="537">
        <v>43</v>
      </c>
      <c r="U35" s="537">
        <v>3</v>
      </c>
    </row>
    <row r="36" spans="2:37" ht="17.100000000000001" customHeight="1">
      <c r="C36" s="650"/>
      <c r="D36" s="415"/>
      <c r="E36" s="415"/>
      <c r="F36" s="415"/>
      <c r="G36" s="309"/>
      <c r="H36" s="309"/>
      <c r="I36" s="413"/>
      <c r="K36" s="257" t="s">
        <v>80</v>
      </c>
      <c r="L36" s="35" t="s">
        <v>95</v>
      </c>
      <c r="M36" s="35" t="s">
        <v>73</v>
      </c>
      <c r="N36" s="35"/>
      <c r="O36" s="35"/>
      <c r="P36" s="35" t="s">
        <v>93</v>
      </c>
      <c r="Q36" s="35" t="s">
        <v>95</v>
      </c>
      <c r="R36" s="47" t="s">
        <v>93</v>
      </c>
      <c r="S36" s="537">
        <v>5</v>
      </c>
      <c r="T36" s="537">
        <v>42</v>
      </c>
      <c r="U36" s="537">
        <v>2</v>
      </c>
    </row>
    <row r="37" spans="2:37" ht="17.100000000000001" customHeight="1">
      <c r="C37" s="651"/>
      <c r="D37" s="416"/>
      <c r="E37" s="416"/>
      <c r="F37" s="416"/>
      <c r="G37" s="312"/>
      <c r="H37" s="312"/>
      <c r="I37" s="417"/>
      <c r="K37" s="257" t="s">
        <v>121</v>
      </c>
      <c r="L37" s="35" t="s">
        <v>123</v>
      </c>
      <c r="M37" s="35"/>
      <c r="N37" s="35" t="s">
        <v>123</v>
      </c>
      <c r="O37" s="35" t="s">
        <v>95</v>
      </c>
      <c r="P37" s="35" t="s">
        <v>73</v>
      </c>
      <c r="Q37" s="35"/>
      <c r="R37" s="47"/>
      <c r="S37" s="537">
        <v>4</v>
      </c>
      <c r="T37" s="537">
        <v>35</v>
      </c>
      <c r="U37" s="537">
        <v>3</v>
      </c>
    </row>
    <row r="38" spans="2:37" ht="17.100000000000001" customHeight="1">
      <c r="C38" s="402" t="s">
        <v>636</v>
      </c>
      <c r="K38" s="584" t="s">
        <v>401</v>
      </c>
      <c r="L38" s="585" t="s">
        <v>93</v>
      </c>
      <c r="M38" s="585" t="s">
        <v>95</v>
      </c>
      <c r="N38" s="585" t="s">
        <v>93</v>
      </c>
      <c r="O38" s="585" t="s">
        <v>123</v>
      </c>
      <c r="P38" s="585"/>
      <c r="Q38" s="585" t="s">
        <v>123</v>
      </c>
      <c r="R38" s="586" t="s">
        <v>95</v>
      </c>
      <c r="S38" s="537">
        <v>6</v>
      </c>
      <c r="T38" s="537">
        <v>52</v>
      </c>
      <c r="U38" s="537">
        <v>4</v>
      </c>
    </row>
    <row r="39" spans="2:37" ht="17.100000000000001" customHeight="1">
      <c r="C39" s="402"/>
      <c r="K39" s="272" t="s">
        <v>791</v>
      </c>
      <c r="L39" s="103"/>
      <c r="M39" s="103" t="s">
        <v>467</v>
      </c>
      <c r="N39" s="103" t="s">
        <v>467</v>
      </c>
      <c r="O39" s="103" t="s">
        <v>467</v>
      </c>
      <c r="P39" s="103" t="s">
        <v>467</v>
      </c>
      <c r="Q39" s="103" t="s">
        <v>467</v>
      </c>
      <c r="R39" s="104"/>
    </row>
    <row r="40" spans="2:37" ht="17.100000000000001" customHeight="1">
      <c r="C40" s="402"/>
      <c r="L40"/>
      <c r="M40"/>
      <c r="N40"/>
      <c r="O40"/>
      <c r="P40"/>
      <c r="Q40"/>
      <c r="R40"/>
    </row>
    <row r="41" spans="2:37" ht="17.100000000000001" customHeight="1">
      <c r="C41" s="494"/>
      <c r="K41" s="145" t="s">
        <v>671</v>
      </c>
    </row>
    <row r="42" spans="2:37" ht="17.100000000000001" customHeight="1">
      <c r="C42"/>
      <c r="D42"/>
      <c r="E42"/>
      <c r="F42"/>
      <c r="G42"/>
      <c r="H42"/>
      <c r="I42"/>
      <c r="J42"/>
      <c r="K42" s="534"/>
      <c r="L42" s="538"/>
      <c r="M42" s="538"/>
      <c r="N42" s="538"/>
      <c r="O42" s="538"/>
      <c r="P42" s="538"/>
      <c r="Q42" s="538"/>
      <c r="R42" s="538"/>
    </row>
    <row r="43" spans="2:37" ht="17.100000000000001" customHeight="1">
      <c r="C43"/>
      <c r="D43"/>
      <c r="E43"/>
      <c r="F43"/>
      <c r="G43"/>
      <c r="H43"/>
      <c r="I43"/>
      <c r="J43"/>
    </row>
    <row r="44" spans="2:37" s="463" customFormat="1" ht="17.100000000000001" customHeight="1">
      <c r="B44" s="513"/>
      <c r="C44" s="462"/>
      <c r="G44" s="462"/>
      <c r="H44" s="462"/>
      <c r="S44" s="556"/>
      <c r="T44" s="556"/>
      <c r="U44" s="556"/>
      <c r="V44" s="51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7" spans="2:37" ht="17.100000000000001" customHeight="1">
      <c r="C47" s="481" t="s">
        <v>668</v>
      </c>
      <c r="D47" s="481"/>
      <c r="E47" s="145"/>
      <c r="K47"/>
    </row>
    <row r="48" spans="2:37" ht="16.5" customHeight="1"/>
    <row r="49" spans="2:37" s="349" customFormat="1" ht="17.100000000000001" customHeight="1">
      <c r="B49" s="123"/>
      <c r="C49" s="70" t="s">
        <v>156</v>
      </c>
      <c r="D49" s="410" t="s">
        <v>136</v>
      </c>
      <c r="E49" s="410" t="s">
        <v>134</v>
      </c>
      <c r="F49" s="410" t="s">
        <v>109</v>
      </c>
      <c r="G49" s="410" t="s">
        <v>131</v>
      </c>
      <c r="H49" s="451" t="s">
        <v>75</v>
      </c>
      <c r="I49" s="452" t="s">
        <v>92</v>
      </c>
      <c r="K49" s="75" t="s">
        <v>83</v>
      </c>
      <c r="L49" s="146" t="s">
        <v>96</v>
      </c>
      <c r="M49" s="146" t="s">
        <v>104</v>
      </c>
      <c r="N49" s="146" t="s">
        <v>82</v>
      </c>
      <c r="O49" s="146" t="s">
        <v>112</v>
      </c>
      <c r="P49" s="146" t="s">
        <v>97</v>
      </c>
      <c r="Q49" s="146" t="s">
        <v>117</v>
      </c>
      <c r="R49" s="147" t="s">
        <v>132</v>
      </c>
      <c r="S49" s="667" t="s">
        <v>515</v>
      </c>
      <c r="T49" s="669" t="s">
        <v>486</v>
      </c>
      <c r="U49" s="670" t="s">
        <v>487</v>
      </c>
      <c r="V49" s="53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7.100000000000001" customHeight="1">
      <c r="C50" s="647" t="s">
        <v>138</v>
      </c>
      <c r="D50" s="411" t="s">
        <v>93</v>
      </c>
      <c r="E50" s="412">
        <v>0.375</v>
      </c>
      <c r="F50" s="412">
        <v>0.75</v>
      </c>
      <c r="G50" s="309">
        <v>1</v>
      </c>
      <c r="H50" s="309">
        <v>8</v>
      </c>
      <c r="I50" s="413"/>
      <c r="K50" s="454" t="s">
        <v>164</v>
      </c>
      <c r="L50" s="455" t="s">
        <v>640</v>
      </c>
      <c r="M50" s="455" t="s">
        <v>640</v>
      </c>
      <c r="N50" s="455" t="s">
        <v>640</v>
      </c>
      <c r="O50" s="455" t="s">
        <v>640</v>
      </c>
      <c r="P50" s="455" t="s">
        <v>640</v>
      </c>
      <c r="Q50" s="455" t="s">
        <v>640</v>
      </c>
      <c r="R50" s="456" t="s">
        <v>640</v>
      </c>
      <c r="S50" s="668"/>
      <c r="T50" s="669"/>
      <c r="U50" s="671"/>
    </row>
    <row r="51" spans="2:37" ht="17.100000000000001" customHeight="1">
      <c r="C51" s="648"/>
      <c r="D51" s="411"/>
      <c r="E51" s="412"/>
      <c r="F51" s="412"/>
      <c r="G51" s="309">
        <v>0</v>
      </c>
      <c r="H51" s="309" t="s">
        <v>105</v>
      </c>
      <c r="I51" s="413"/>
      <c r="K51" s="257" t="s">
        <v>79</v>
      </c>
      <c r="L51" s="35" t="s">
        <v>73</v>
      </c>
      <c r="M51" s="35"/>
      <c r="N51" s="35"/>
      <c r="O51" s="35" t="s">
        <v>93</v>
      </c>
      <c r="P51" s="35" t="s">
        <v>93</v>
      </c>
      <c r="Q51" s="35" t="s">
        <v>93</v>
      </c>
      <c r="R51" s="47" t="s">
        <v>93</v>
      </c>
      <c r="S51" s="537">
        <v>5</v>
      </c>
      <c r="T51" s="537">
        <v>42</v>
      </c>
      <c r="U51" s="537">
        <v>2</v>
      </c>
    </row>
    <row r="52" spans="2:37" ht="17.100000000000001" customHeight="1">
      <c r="C52" s="648"/>
      <c r="D52" s="411"/>
      <c r="E52" s="412"/>
      <c r="F52" s="412"/>
      <c r="G52" s="309">
        <v>0</v>
      </c>
      <c r="H52" s="309" t="s">
        <v>105</v>
      </c>
      <c r="I52" s="413"/>
      <c r="K52" s="257" t="s">
        <v>180</v>
      </c>
      <c r="L52" s="35"/>
      <c r="M52" s="35" t="s">
        <v>93</v>
      </c>
      <c r="N52" s="35" t="s">
        <v>93</v>
      </c>
      <c r="O52" s="35" t="s">
        <v>73</v>
      </c>
      <c r="P52" s="35"/>
      <c r="Q52" s="35"/>
      <c r="R52" s="47" t="s">
        <v>93</v>
      </c>
      <c r="S52" s="537">
        <v>4</v>
      </c>
      <c r="T52" s="537">
        <v>34</v>
      </c>
      <c r="U52" s="537">
        <v>2</v>
      </c>
    </row>
    <row r="53" spans="2:37" ht="17.100000000000001" customHeight="1">
      <c r="C53" s="648"/>
      <c r="D53" s="411"/>
      <c r="E53" s="412"/>
      <c r="F53" s="412"/>
      <c r="G53" s="309">
        <v>0</v>
      </c>
      <c r="H53" s="309" t="s">
        <v>105</v>
      </c>
      <c r="I53" s="413"/>
      <c r="K53" s="257" t="s">
        <v>110</v>
      </c>
      <c r="L53" s="35" t="s">
        <v>93</v>
      </c>
      <c r="M53" s="35" t="s">
        <v>93</v>
      </c>
      <c r="N53" s="35" t="s">
        <v>93</v>
      </c>
      <c r="O53" s="35"/>
      <c r="P53" s="35" t="s">
        <v>93</v>
      </c>
      <c r="Q53" s="35" t="s">
        <v>93</v>
      </c>
      <c r="R53" s="47" t="s">
        <v>73</v>
      </c>
      <c r="S53" s="537">
        <v>6</v>
      </c>
      <c r="T53" s="537">
        <v>50</v>
      </c>
      <c r="U53" s="537">
        <v>2</v>
      </c>
    </row>
    <row r="54" spans="2:37" ht="17.100000000000001" customHeight="1">
      <c r="C54" s="648"/>
      <c r="D54" s="411"/>
      <c r="E54" s="412"/>
      <c r="F54" s="412"/>
      <c r="G54" s="309">
        <v>0</v>
      </c>
      <c r="H54" s="309" t="s">
        <v>105</v>
      </c>
      <c r="I54" s="413"/>
      <c r="K54" s="257" t="s">
        <v>114</v>
      </c>
      <c r="L54" s="35"/>
      <c r="M54" s="35"/>
      <c r="N54" s="35" t="s">
        <v>93</v>
      </c>
      <c r="O54" s="35" t="s">
        <v>93</v>
      </c>
      <c r="P54" s="35" t="s">
        <v>93</v>
      </c>
      <c r="Q54" s="35" t="s">
        <v>93</v>
      </c>
      <c r="R54" s="47"/>
      <c r="S54" s="537">
        <v>4</v>
      </c>
      <c r="T54" s="537">
        <v>32</v>
      </c>
      <c r="U54" s="537">
        <v>0</v>
      </c>
    </row>
    <row r="55" spans="2:37" ht="17.100000000000001" customHeight="1">
      <c r="C55" s="648"/>
      <c r="D55" s="411"/>
      <c r="E55" s="412"/>
      <c r="F55" s="412"/>
      <c r="G55" s="309">
        <v>0</v>
      </c>
      <c r="H55" s="309" t="s">
        <v>105</v>
      </c>
      <c r="I55" s="413"/>
      <c r="K55" s="257" t="s">
        <v>127</v>
      </c>
      <c r="L55" s="35" t="s">
        <v>93</v>
      </c>
      <c r="M55" s="35" t="s">
        <v>93</v>
      </c>
      <c r="N55" s="35" t="s">
        <v>73</v>
      </c>
      <c r="O55" s="35"/>
      <c r="P55" s="35"/>
      <c r="Q55" s="35" t="s">
        <v>93</v>
      </c>
      <c r="R55" s="47" t="s">
        <v>93</v>
      </c>
      <c r="S55" s="537">
        <v>5</v>
      </c>
      <c r="T55" s="537">
        <v>42</v>
      </c>
      <c r="U55" s="537">
        <v>2</v>
      </c>
    </row>
    <row r="56" spans="2:37" ht="17.100000000000001" customHeight="1">
      <c r="C56" s="649"/>
      <c r="D56" s="411"/>
      <c r="E56" s="412"/>
      <c r="F56" s="412"/>
      <c r="G56" s="309">
        <v>0</v>
      </c>
      <c r="H56" s="309" t="s">
        <v>105</v>
      </c>
      <c r="I56" s="413"/>
      <c r="K56" s="257" t="s">
        <v>94</v>
      </c>
      <c r="L56" s="35" t="s">
        <v>93</v>
      </c>
      <c r="M56" s="35" t="s">
        <v>93</v>
      </c>
      <c r="N56" s="35"/>
      <c r="O56" s="35" t="s">
        <v>93</v>
      </c>
      <c r="P56" s="35" t="s">
        <v>93</v>
      </c>
      <c r="Q56" s="35" t="s">
        <v>73</v>
      </c>
      <c r="R56" s="492"/>
      <c r="S56" s="555">
        <v>5</v>
      </c>
      <c r="T56" s="537">
        <v>42</v>
      </c>
      <c r="U56" s="537">
        <v>2</v>
      </c>
      <c r="V56" s="502"/>
    </row>
    <row r="57" spans="2:37" ht="17.100000000000001" customHeight="1">
      <c r="C57" s="650" t="s">
        <v>92</v>
      </c>
      <c r="D57" s="411" t="s">
        <v>73</v>
      </c>
      <c r="E57" s="412">
        <v>0.75</v>
      </c>
      <c r="F57" s="412">
        <v>0.375</v>
      </c>
      <c r="G57" s="453">
        <v>5</v>
      </c>
      <c r="H57" s="107">
        <v>10</v>
      </c>
      <c r="I57" s="414">
        <v>4</v>
      </c>
      <c r="K57" s="257" t="s">
        <v>111</v>
      </c>
      <c r="L57" s="493"/>
      <c r="M57" s="35" t="s">
        <v>93</v>
      </c>
      <c r="N57" s="35" t="s">
        <v>93</v>
      </c>
      <c r="O57" s="35" t="s">
        <v>93</v>
      </c>
      <c r="P57" s="35" t="s">
        <v>93</v>
      </c>
      <c r="Q57" s="35"/>
      <c r="R57" s="47" t="s">
        <v>93</v>
      </c>
      <c r="S57" s="537">
        <v>5</v>
      </c>
      <c r="T57" s="537">
        <v>40</v>
      </c>
      <c r="U57" s="537">
        <v>0</v>
      </c>
    </row>
    <row r="58" spans="2:37" ht="17.100000000000001" customHeight="1">
      <c r="C58" s="650"/>
      <c r="D58" s="415"/>
      <c r="E58" s="415"/>
      <c r="F58" s="415"/>
      <c r="G58" s="309"/>
      <c r="H58" s="309"/>
      <c r="I58" s="413"/>
      <c r="K58" s="257" t="s">
        <v>80</v>
      </c>
      <c r="L58" s="35" t="s">
        <v>93</v>
      </c>
      <c r="M58" s="35" t="s">
        <v>73</v>
      </c>
      <c r="N58" s="35"/>
      <c r="O58" s="35"/>
      <c r="P58" s="35" t="s">
        <v>93</v>
      </c>
      <c r="Q58" s="35" t="s">
        <v>93</v>
      </c>
      <c r="R58" s="47" t="s">
        <v>93</v>
      </c>
      <c r="S58" s="537">
        <v>5</v>
      </c>
      <c r="T58" s="537">
        <v>42</v>
      </c>
      <c r="U58" s="537">
        <v>2</v>
      </c>
    </row>
    <row r="59" spans="2:37" ht="17.100000000000001" customHeight="1">
      <c r="C59" s="651"/>
      <c r="D59" s="416"/>
      <c r="E59" s="416"/>
      <c r="F59" s="416"/>
      <c r="G59" s="312"/>
      <c r="H59" s="312"/>
      <c r="I59" s="417"/>
      <c r="K59" s="257" t="s">
        <v>121</v>
      </c>
      <c r="L59" s="35" t="s">
        <v>93</v>
      </c>
      <c r="M59" s="35"/>
      <c r="N59" s="35" t="s">
        <v>93</v>
      </c>
      <c r="O59" s="35" t="s">
        <v>93</v>
      </c>
      <c r="P59" s="35" t="s">
        <v>73</v>
      </c>
      <c r="Q59" s="35"/>
      <c r="R59" s="47"/>
      <c r="S59" s="537">
        <v>4</v>
      </c>
      <c r="T59" s="537">
        <v>34</v>
      </c>
      <c r="U59" s="537">
        <v>2</v>
      </c>
    </row>
    <row r="60" spans="2:37" ht="17.100000000000001" customHeight="1">
      <c r="C60" s="549" t="s">
        <v>649</v>
      </c>
      <c r="K60" s="584" t="s">
        <v>651</v>
      </c>
      <c r="L60" s="585" t="s">
        <v>93</v>
      </c>
      <c r="M60" s="585" t="s">
        <v>93</v>
      </c>
      <c r="N60" s="585" t="s">
        <v>93</v>
      </c>
      <c r="O60" s="585" t="s">
        <v>93</v>
      </c>
      <c r="P60" s="585"/>
      <c r="Q60" s="585" t="s">
        <v>93</v>
      </c>
      <c r="R60" s="586" t="s">
        <v>93</v>
      </c>
      <c r="S60" s="537">
        <v>6</v>
      </c>
      <c r="T60" s="537">
        <v>48</v>
      </c>
      <c r="U60" s="537">
        <v>0</v>
      </c>
    </row>
    <row r="61" spans="2:37" ht="17.100000000000001" customHeight="1">
      <c r="C61" s="402"/>
      <c r="K61" s="272" t="s">
        <v>791</v>
      </c>
      <c r="L61" s="103"/>
      <c r="M61" s="103" t="s">
        <v>467</v>
      </c>
      <c r="N61" s="103" t="s">
        <v>467</v>
      </c>
      <c r="O61" s="103" t="s">
        <v>467</v>
      </c>
      <c r="P61" s="103" t="s">
        <v>467</v>
      </c>
      <c r="Q61" s="103" t="s">
        <v>467</v>
      </c>
      <c r="R61" s="104"/>
    </row>
    <row r="62" spans="2:37" ht="17.100000000000001" customHeight="1">
      <c r="C62" s="549"/>
      <c r="K62" s="534"/>
      <c r="L62" s="538"/>
      <c r="M62" s="538"/>
      <c r="N62" s="538"/>
      <c r="O62" s="538"/>
      <c r="P62" s="538"/>
      <c r="Q62" s="538"/>
      <c r="R62" s="538"/>
    </row>
    <row r="63" spans="2:37" ht="17.100000000000001" customHeight="1">
      <c r="C63" s="113"/>
      <c r="K63"/>
      <c r="L63"/>
      <c r="M63"/>
      <c r="N63"/>
      <c r="O63"/>
      <c r="P63"/>
      <c r="Q63"/>
      <c r="R63"/>
    </row>
    <row r="64" spans="2:37" ht="17.100000000000001" customHeight="1">
      <c r="C64" s="494"/>
      <c r="K64" s="145" t="s">
        <v>671</v>
      </c>
    </row>
    <row r="65" spans="2:37" ht="17.100000000000001" customHeight="1">
      <c r="C65" s="433"/>
    </row>
    <row r="66" spans="2:37" ht="17.100000000000001" customHeight="1">
      <c r="C66" s="123" t="s">
        <v>670</v>
      </c>
      <c r="D66" s="481"/>
      <c r="E66" s="145"/>
      <c r="K66"/>
    </row>
    <row r="67" spans="2:37" ht="16.5" customHeight="1"/>
    <row r="68" spans="2:37" s="349" customFormat="1" ht="17.100000000000001" customHeight="1">
      <c r="B68" s="123"/>
      <c r="C68" s="70" t="s">
        <v>156</v>
      </c>
      <c r="D68" s="410" t="s">
        <v>136</v>
      </c>
      <c r="E68" s="410" t="s">
        <v>134</v>
      </c>
      <c r="F68" s="410" t="s">
        <v>109</v>
      </c>
      <c r="G68" s="410" t="s">
        <v>131</v>
      </c>
      <c r="H68" s="451" t="s">
        <v>75</v>
      </c>
      <c r="I68" s="452" t="s">
        <v>92</v>
      </c>
      <c r="K68" s="75" t="s">
        <v>83</v>
      </c>
      <c r="L68" s="146" t="s">
        <v>96</v>
      </c>
      <c r="M68" s="146" t="s">
        <v>104</v>
      </c>
      <c r="N68" s="146" t="s">
        <v>82</v>
      </c>
      <c r="O68" s="146" t="s">
        <v>112</v>
      </c>
      <c r="P68" s="146" t="s">
        <v>97</v>
      </c>
      <c r="Q68" s="146" t="s">
        <v>117</v>
      </c>
      <c r="R68" s="147" t="s">
        <v>132</v>
      </c>
      <c r="S68" s="667" t="s">
        <v>515</v>
      </c>
      <c r="T68" s="669" t="s">
        <v>486</v>
      </c>
      <c r="U68" s="670" t="s">
        <v>487</v>
      </c>
      <c r="V68" s="537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2:37" ht="17.100000000000001" customHeight="1">
      <c r="C69" s="647" t="s">
        <v>138</v>
      </c>
      <c r="D69" s="411" t="s">
        <v>93</v>
      </c>
      <c r="E69" s="412">
        <v>0.375</v>
      </c>
      <c r="F69" s="412">
        <v>0.75</v>
      </c>
      <c r="G69" s="309">
        <v>1</v>
      </c>
      <c r="H69" s="309">
        <v>8</v>
      </c>
      <c r="I69" s="413"/>
      <c r="K69" s="454" t="s">
        <v>164</v>
      </c>
      <c r="L69" s="455" t="s">
        <v>587</v>
      </c>
      <c r="M69" s="455" t="s">
        <v>669</v>
      </c>
      <c r="N69" s="455" t="s">
        <v>669</v>
      </c>
      <c r="O69" s="455" t="s">
        <v>669</v>
      </c>
      <c r="P69" s="455" t="s">
        <v>669</v>
      </c>
      <c r="Q69" s="455" t="s">
        <v>669</v>
      </c>
      <c r="R69" s="456" t="s">
        <v>587</v>
      </c>
      <c r="S69" s="668"/>
      <c r="T69" s="669"/>
      <c r="U69" s="671"/>
    </row>
    <row r="70" spans="2:37" ht="17.100000000000001" customHeight="1">
      <c r="C70" s="648"/>
      <c r="D70" s="411"/>
      <c r="E70" s="412"/>
      <c r="F70" s="412"/>
      <c r="G70" s="309">
        <v>0</v>
      </c>
      <c r="H70" s="309" t="s">
        <v>105</v>
      </c>
      <c r="I70" s="413"/>
      <c r="K70" s="257" t="s">
        <v>79</v>
      </c>
      <c r="L70" s="35" t="s">
        <v>93</v>
      </c>
      <c r="M70" s="35" t="s">
        <v>93</v>
      </c>
      <c r="N70" s="35" t="s">
        <v>73</v>
      </c>
      <c r="O70" s="35" t="s">
        <v>73</v>
      </c>
      <c r="P70" s="35"/>
      <c r="Q70" s="35"/>
      <c r="R70" s="47" t="s">
        <v>93</v>
      </c>
      <c r="S70" s="537">
        <v>5</v>
      </c>
      <c r="T70" s="537">
        <v>42</v>
      </c>
      <c r="U70" s="537">
        <v>2</v>
      </c>
    </row>
    <row r="71" spans="2:37" ht="17.100000000000001" customHeight="1">
      <c r="C71" s="648"/>
      <c r="D71" s="411"/>
      <c r="E71" s="412"/>
      <c r="F71" s="412"/>
      <c r="G71" s="309">
        <v>0</v>
      </c>
      <c r="H71" s="309" t="s">
        <v>105</v>
      </c>
      <c r="I71" s="413"/>
      <c r="K71" s="257" t="s">
        <v>180</v>
      </c>
      <c r="L71" s="35" t="s">
        <v>93</v>
      </c>
      <c r="M71" s="35" t="s">
        <v>73</v>
      </c>
      <c r="N71" s="35" t="s">
        <v>73</v>
      </c>
      <c r="O71" s="35"/>
      <c r="P71" s="35"/>
      <c r="Q71" s="35" t="s">
        <v>93</v>
      </c>
      <c r="R71" s="47" t="s">
        <v>93</v>
      </c>
      <c r="S71" s="537">
        <v>5</v>
      </c>
      <c r="T71" s="537">
        <v>42</v>
      </c>
      <c r="U71" s="537">
        <v>2</v>
      </c>
    </row>
    <row r="72" spans="2:37" ht="17.100000000000001" customHeight="1">
      <c r="C72" s="648"/>
      <c r="D72" s="411"/>
      <c r="E72" s="412"/>
      <c r="F72" s="412"/>
      <c r="G72" s="309">
        <v>0</v>
      </c>
      <c r="H72" s="309" t="s">
        <v>105</v>
      </c>
      <c r="I72" s="413"/>
      <c r="K72" s="257" t="s">
        <v>110</v>
      </c>
      <c r="L72" s="35" t="s">
        <v>73</v>
      </c>
      <c r="M72" s="35" t="s">
        <v>73</v>
      </c>
      <c r="N72" s="35"/>
      <c r="O72" s="35"/>
      <c r="P72" s="35" t="s">
        <v>93</v>
      </c>
      <c r="Q72" s="35" t="s">
        <v>93</v>
      </c>
      <c r="R72" s="47" t="s">
        <v>73</v>
      </c>
      <c r="S72" s="537">
        <v>5</v>
      </c>
      <c r="T72" s="537">
        <v>43</v>
      </c>
      <c r="U72" s="537">
        <v>3</v>
      </c>
    </row>
    <row r="73" spans="2:37" ht="17.100000000000001" customHeight="1">
      <c r="C73" s="648"/>
      <c r="D73" s="411"/>
      <c r="E73" s="412"/>
      <c r="F73" s="412"/>
      <c r="G73" s="309">
        <v>0</v>
      </c>
      <c r="H73" s="309" t="s">
        <v>105</v>
      </c>
      <c r="I73" s="413"/>
      <c r="K73" s="257" t="s">
        <v>114</v>
      </c>
      <c r="L73" s="35" t="s">
        <v>73</v>
      </c>
      <c r="M73" s="35"/>
      <c r="N73" s="35"/>
      <c r="O73" s="35" t="s">
        <v>93</v>
      </c>
      <c r="P73" s="35" t="s">
        <v>93</v>
      </c>
      <c r="Q73" s="35" t="s">
        <v>73</v>
      </c>
      <c r="R73" s="47" t="s">
        <v>73</v>
      </c>
      <c r="S73" s="537">
        <v>5</v>
      </c>
      <c r="T73" s="537">
        <v>43</v>
      </c>
      <c r="U73" s="537">
        <v>3</v>
      </c>
    </row>
    <row r="74" spans="2:37" ht="17.100000000000001" customHeight="1">
      <c r="C74" s="648"/>
      <c r="D74" s="411"/>
      <c r="E74" s="412"/>
      <c r="F74" s="412"/>
      <c r="G74" s="309">
        <v>0</v>
      </c>
      <c r="H74" s="309" t="s">
        <v>105</v>
      </c>
      <c r="I74" s="413"/>
      <c r="K74" s="257" t="s">
        <v>127</v>
      </c>
      <c r="L74" s="35"/>
      <c r="M74" s="35"/>
      <c r="N74" s="35" t="s">
        <v>93</v>
      </c>
      <c r="O74" s="35" t="s">
        <v>93</v>
      </c>
      <c r="P74" s="35" t="s">
        <v>73</v>
      </c>
      <c r="Q74" s="35" t="s">
        <v>73</v>
      </c>
      <c r="R74" s="47"/>
      <c r="S74" s="537">
        <v>4</v>
      </c>
      <c r="T74" s="537">
        <v>34</v>
      </c>
      <c r="U74" s="537">
        <v>2</v>
      </c>
    </row>
    <row r="75" spans="2:37" ht="17.100000000000001" customHeight="1">
      <c r="C75" s="649"/>
      <c r="D75" s="411"/>
      <c r="E75" s="412"/>
      <c r="F75" s="412"/>
      <c r="G75" s="309">
        <v>0</v>
      </c>
      <c r="H75" s="309" t="s">
        <v>105</v>
      </c>
      <c r="I75" s="413"/>
      <c r="K75" s="257" t="s">
        <v>94</v>
      </c>
      <c r="L75" s="35"/>
      <c r="M75" s="35" t="s">
        <v>93</v>
      </c>
      <c r="N75" s="35" t="s">
        <v>93</v>
      </c>
      <c r="O75" s="35" t="s">
        <v>73</v>
      </c>
      <c r="P75" s="35" t="s">
        <v>73</v>
      </c>
      <c r="Q75" s="35"/>
      <c r="R75" s="492"/>
      <c r="S75" s="555">
        <v>4</v>
      </c>
      <c r="T75" s="537">
        <v>34</v>
      </c>
      <c r="U75" s="537">
        <v>2</v>
      </c>
      <c r="V75" s="502"/>
    </row>
    <row r="76" spans="2:37" ht="17.100000000000001" customHeight="1">
      <c r="C76" s="650" t="s">
        <v>92</v>
      </c>
      <c r="D76" s="411" t="s">
        <v>73</v>
      </c>
      <c r="E76" s="412">
        <v>0.75</v>
      </c>
      <c r="F76" s="412">
        <v>0.375</v>
      </c>
      <c r="G76" s="453">
        <v>6</v>
      </c>
      <c r="H76" s="107">
        <v>9</v>
      </c>
      <c r="I76" s="414">
        <v>3</v>
      </c>
      <c r="K76" s="257" t="s">
        <v>111</v>
      </c>
      <c r="L76" s="493"/>
      <c r="M76" s="35" t="s">
        <v>93</v>
      </c>
      <c r="N76" s="35" t="s">
        <v>93</v>
      </c>
      <c r="O76" s="35" t="s">
        <v>93</v>
      </c>
      <c r="P76" s="35" t="s">
        <v>93</v>
      </c>
      <c r="Q76" s="35" t="s">
        <v>93</v>
      </c>
      <c r="R76" s="47"/>
      <c r="S76" s="537">
        <v>5</v>
      </c>
      <c r="T76" s="537">
        <v>40</v>
      </c>
      <c r="U76" s="537">
        <v>0</v>
      </c>
    </row>
    <row r="77" spans="2:37" ht="17.100000000000001" customHeight="1">
      <c r="C77" s="650"/>
      <c r="D77" s="415"/>
      <c r="E77" s="415"/>
      <c r="F77" s="415"/>
      <c r="G77" s="309"/>
      <c r="H77" s="309"/>
      <c r="I77" s="413"/>
      <c r="K77" s="257" t="s">
        <v>80</v>
      </c>
      <c r="L77" s="35"/>
      <c r="M77" s="35" t="s">
        <v>73</v>
      </c>
      <c r="N77" s="35" t="s">
        <v>73</v>
      </c>
      <c r="O77" s="35" t="s">
        <v>73</v>
      </c>
      <c r="P77" s="35" t="s">
        <v>73</v>
      </c>
      <c r="Q77" s="35" t="s">
        <v>73</v>
      </c>
      <c r="R77" s="47"/>
      <c r="S77" s="537">
        <v>5</v>
      </c>
      <c r="T77" s="537">
        <v>45</v>
      </c>
      <c r="U77" s="537">
        <v>5</v>
      </c>
    </row>
    <row r="78" spans="2:37" ht="17.100000000000001" customHeight="1">
      <c r="C78" s="651"/>
      <c r="D78" s="416"/>
      <c r="E78" s="416"/>
      <c r="F78" s="416"/>
      <c r="G78" s="312"/>
      <c r="H78" s="312"/>
      <c r="I78" s="417"/>
      <c r="K78" s="257" t="s">
        <v>121</v>
      </c>
      <c r="L78" s="35"/>
      <c r="M78" s="35" t="s">
        <v>93</v>
      </c>
      <c r="N78" s="35" t="s">
        <v>93</v>
      </c>
      <c r="O78" s="35" t="s">
        <v>93</v>
      </c>
      <c r="P78" s="35" t="s">
        <v>93</v>
      </c>
      <c r="Q78" s="35" t="s">
        <v>93</v>
      </c>
      <c r="R78" s="47"/>
      <c r="S78" s="537">
        <v>5</v>
      </c>
      <c r="T78" s="537">
        <v>40</v>
      </c>
      <c r="U78" s="537">
        <v>0</v>
      </c>
    </row>
    <row r="79" spans="2:37" ht="17.100000000000001" customHeight="1">
      <c r="C79" s="549" t="s">
        <v>656</v>
      </c>
      <c r="K79" s="584" t="s">
        <v>651</v>
      </c>
      <c r="L79" s="585"/>
      <c r="M79" s="585" t="s">
        <v>73</v>
      </c>
      <c r="N79" s="585" t="s">
        <v>73</v>
      </c>
      <c r="O79" s="585" t="s">
        <v>73</v>
      </c>
      <c r="P79" s="585" t="s">
        <v>73</v>
      </c>
      <c r="Q79" s="585" t="s">
        <v>73</v>
      </c>
      <c r="R79" s="586"/>
      <c r="S79" s="537">
        <v>5</v>
      </c>
      <c r="T79" s="537">
        <v>45</v>
      </c>
      <c r="U79" s="537">
        <v>5</v>
      </c>
    </row>
    <row r="80" spans="2:37" ht="17.100000000000001" customHeight="1">
      <c r="C80" s="402"/>
      <c r="K80" s="272" t="s">
        <v>791</v>
      </c>
      <c r="L80" s="103"/>
      <c r="M80" s="103" t="s">
        <v>467</v>
      </c>
      <c r="N80" s="103" t="s">
        <v>467</v>
      </c>
      <c r="O80" s="103" t="s">
        <v>467</v>
      </c>
      <c r="P80" s="103" t="s">
        <v>467</v>
      </c>
      <c r="Q80" s="103" t="s">
        <v>467</v>
      </c>
      <c r="R80" s="104"/>
    </row>
    <row r="81" spans="2:37" ht="17.100000000000001" customHeight="1">
      <c r="C81" s="433"/>
      <c r="K81"/>
      <c r="L81"/>
      <c r="M81"/>
      <c r="N81"/>
      <c r="O81"/>
      <c r="P81"/>
      <c r="Q81"/>
      <c r="R81"/>
    </row>
    <row r="82" spans="2:37" ht="17.100000000000001" customHeight="1">
      <c r="C82" s="494"/>
      <c r="K82" s="145" t="s">
        <v>655</v>
      </c>
    </row>
    <row r="83" spans="2:37" ht="17.100000000000001" customHeight="1">
      <c r="C83" s="433"/>
    </row>
    <row r="84" spans="2:37" ht="17.100000000000001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554"/>
      <c r="T84" s="554"/>
      <c r="U84" s="554"/>
      <c r="V84"/>
    </row>
    <row r="85" spans="2:37" s="463" customFormat="1" ht="17.100000000000001" customHeight="1">
      <c r="B85" s="513"/>
      <c r="C85" s="462"/>
      <c r="G85" s="462"/>
      <c r="H85" s="462"/>
      <c r="S85" s="556"/>
      <c r="T85" s="556"/>
      <c r="U85" s="556"/>
      <c r="V85" s="514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8" spans="2:37" ht="17.100000000000001" customHeight="1">
      <c r="C88" s="481" t="s">
        <v>672</v>
      </c>
      <c r="D88" s="481"/>
      <c r="E88" s="145"/>
      <c r="K88"/>
    </row>
    <row r="90" spans="2:37" ht="17.100000000000001" customHeight="1">
      <c r="C90" s="481" t="s">
        <v>642</v>
      </c>
      <c r="D90" s="481"/>
      <c r="E90" s="145"/>
      <c r="K90"/>
    </row>
    <row r="92" spans="2:37" s="349" customFormat="1" ht="17.100000000000001" customHeight="1">
      <c r="B92" s="123"/>
      <c r="C92" s="70" t="s">
        <v>156</v>
      </c>
      <c r="D92" s="410" t="s">
        <v>136</v>
      </c>
      <c r="E92" s="410" t="s">
        <v>134</v>
      </c>
      <c r="F92" s="410" t="s">
        <v>109</v>
      </c>
      <c r="G92" s="410" t="s">
        <v>131</v>
      </c>
      <c r="H92" s="451" t="s">
        <v>75</v>
      </c>
      <c r="I92" s="452" t="s">
        <v>92</v>
      </c>
      <c r="K92" s="75" t="s">
        <v>83</v>
      </c>
      <c r="L92" s="146" t="s">
        <v>96</v>
      </c>
      <c r="M92" s="146" t="s">
        <v>104</v>
      </c>
      <c r="N92" s="146" t="s">
        <v>82</v>
      </c>
      <c r="O92" s="146" t="s">
        <v>112</v>
      </c>
      <c r="P92" s="146" t="s">
        <v>97</v>
      </c>
      <c r="Q92" s="146" t="s">
        <v>117</v>
      </c>
      <c r="R92" s="147" t="s">
        <v>132</v>
      </c>
      <c r="S92" s="667" t="s">
        <v>515</v>
      </c>
      <c r="T92" s="669" t="s">
        <v>486</v>
      </c>
      <c r="U92" s="670" t="s">
        <v>487</v>
      </c>
      <c r="V92" s="537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2:37" ht="17.100000000000001" customHeight="1">
      <c r="C93" s="647" t="s">
        <v>138</v>
      </c>
      <c r="D93" s="411" t="s">
        <v>123</v>
      </c>
      <c r="E93" s="412">
        <v>0.29166666666666669</v>
      </c>
      <c r="F93" s="412">
        <v>0.70833333333333337</v>
      </c>
      <c r="G93" s="309">
        <v>1</v>
      </c>
      <c r="H93" s="309">
        <v>9</v>
      </c>
      <c r="I93" s="413"/>
      <c r="K93" s="454" t="s">
        <v>370</v>
      </c>
      <c r="L93" s="496" t="s">
        <v>492</v>
      </c>
      <c r="M93" s="455" t="s">
        <v>389</v>
      </c>
      <c r="N93" s="455" t="s">
        <v>389</v>
      </c>
      <c r="O93" s="455" t="s">
        <v>389</v>
      </c>
      <c r="P93" s="455" t="s">
        <v>389</v>
      </c>
      <c r="Q93" s="455" t="s">
        <v>389</v>
      </c>
      <c r="R93" s="497" t="s">
        <v>492</v>
      </c>
      <c r="S93" s="668"/>
      <c r="T93" s="669"/>
      <c r="U93" s="671"/>
    </row>
    <row r="94" spans="2:37" ht="17.100000000000001" customHeight="1">
      <c r="C94" s="648"/>
      <c r="D94" s="411" t="s">
        <v>93</v>
      </c>
      <c r="E94" s="412">
        <v>0.375</v>
      </c>
      <c r="F94" s="412">
        <v>0.75</v>
      </c>
      <c r="G94" s="309">
        <v>1</v>
      </c>
      <c r="H94" s="309">
        <v>8</v>
      </c>
      <c r="I94" s="413"/>
      <c r="K94" s="257" t="s">
        <v>79</v>
      </c>
      <c r="L94" s="35" t="s">
        <v>123</v>
      </c>
      <c r="M94" s="35" t="s">
        <v>93</v>
      </c>
      <c r="N94" s="35" t="s">
        <v>95</v>
      </c>
      <c r="O94" s="35" t="s">
        <v>73</v>
      </c>
      <c r="P94" s="35"/>
      <c r="Q94" s="35"/>
      <c r="R94" s="47" t="s">
        <v>123</v>
      </c>
      <c r="S94" s="537">
        <v>5</v>
      </c>
      <c r="T94" s="537">
        <v>44</v>
      </c>
      <c r="U94" s="537">
        <v>4</v>
      </c>
    </row>
    <row r="95" spans="2:37" ht="17.100000000000001" customHeight="1">
      <c r="C95" s="648"/>
      <c r="D95" s="411" t="s">
        <v>95</v>
      </c>
      <c r="E95" s="412">
        <v>0.45833333333333331</v>
      </c>
      <c r="F95" s="412">
        <v>0.875</v>
      </c>
      <c r="G95" s="309">
        <v>1</v>
      </c>
      <c r="H95" s="309">
        <v>9</v>
      </c>
      <c r="I95" s="413"/>
      <c r="K95" s="257" t="s">
        <v>180</v>
      </c>
      <c r="L95" s="35" t="s">
        <v>93</v>
      </c>
      <c r="M95" s="35" t="s">
        <v>95</v>
      </c>
      <c r="N95" s="35" t="s">
        <v>73</v>
      </c>
      <c r="O95" s="35"/>
      <c r="P95" s="35"/>
      <c r="Q95" s="35" t="s">
        <v>123</v>
      </c>
      <c r="R95" s="47" t="s">
        <v>93</v>
      </c>
      <c r="S95" s="537">
        <v>5</v>
      </c>
      <c r="T95" s="537">
        <v>43</v>
      </c>
      <c r="U95" s="537">
        <v>3</v>
      </c>
    </row>
    <row r="96" spans="2:37" ht="17.100000000000001" customHeight="1">
      <c r="C96" s="648"/>
      <c r="D96" s="411"/>
      <c r="E96" s="412"/>
      <c r="F96" s="412"/>
      <c r="G96" s="309">
        <v>0</v>
      </c>
      <c r="H96" s="309" t="s">
        <v>105</v>
      </c>
      <c r="I96" s="413"/>
      <c r="K96" s="257" t="s">
        <v>110</v>
      </c>
      <c r="L96" s="35" t="s">
        <v>95</v>
      </c>
      <c r="M96" s="35" t="s">
        <v>73</v>
      </c>
      <c r="N96" s="35"/>
      <c r="O96" s="35"/>
      <c r="P96" s="35" t="s">
        <v>123</v>
      </c>
      <c r="Q96" s="35" t="s">
        <v>93</v>
      </c>
      <c r="R96" s="47" t="s">
        <v>95</v>
      </c>
      <c r="S96" s="537">
        <v>5</v>
      </c>
      <c r="T96" s="537">
        <v>44</v>
      </c>
      <c r="U96" s="537">
        <v>4</v>
      </c>
    </row>
    <row r="97" spans="3:22" ht="17.100000000000001" customHeight="1">
      <c r="C97" s="648"/>
      <c r="D97" s="411"/>
      <c r="E97" s="412"/>
      <c r="F97" s="412"/>
      <c r="G97" s="309">
        <v>0</v>
      </c>
      <c r="H97" s="309" t="s">
        <v>105</v>
      </c>
      <c r="I97" s="413"/>
      <c r="K97" s="257" t="s">
        <v>114</v>
      </c>
      <c r="L97" s="35" t="s">
        <v>73</v>
      </c>
      <c r="M97" s="35"/>
      <c r="N97" s="35"/>
      <c r="O97" s="35" t="s">
        <v>123</v>
      </c>
      <c r="P97" s="35" t="s">
        <v>93</v>
      </c>
      <c r="Q97" s="35" t="s">
        <v>95</v>
      </c>
      <c r="R97" s="47" t="s">
        <v>73</v>
      </c>
      <c r="S97" s="537">
        <v>5</v>
      </c>
      <c r="T97" s="537">
        <v>44</v>
      </c>
      <c r="U97" s="537">
        <v>4</v>
      </c>
    </row>
    <row r="98" spans="3:22" ht="17.100000000000001" customHeight="1">
      <c r="C98" s="648"/>
      <c r="D98" s="411"/>
      <c r="E98" s="412"/>
      <c r="F98" s="412"/>
      <c r="G98" s="309">
        <v>0</v>
      </c>
      <c r="H98" s="309" t="s">
        <v>105</v>
      </c>
      <c r="I98" s="413"/>
      <c r="K98" s="257" t="s">
        <v>127</v>
      </c>
      <c r="L98" s="35"/>
      <c r="M98" s="35"/>
      <c r="N98" s="35" t="s">
        <v>123</v>
      </c>
      <c r="O98" s="35" t="s">
        <v>93</v>
      </c>
      <c r="P98" s="35" t="s">
        <v>95</v>
      </c>
      <c r="Q98" s="35" t="s">
        <v>73</v>
      </c>
      <c r="R98" s="47"/>
      <c r="S98" s="537">
        <v>4</v>
      </c>
      <c r="T98" s="537">
        <v>35</v>
      </c>
      <c r="U98" s="537">
        <v>3</v>
      </c>
    </row>
    <row r="99" spans="3:22" ht="17.100000000000001" customHeight="1">
      <c r="C99" s="649"/>
      <c r="D99" s="411"/>
      <c r="E99" s="412"/>
      <c r="F99" s="412"/>
      <c r="G99" s="309">
        <v>0</v>
      </c>
      <c r="H99" s="309" t="s">
        <v>105</v>
      </c>
      <c r="I99" s="413"/>
      <c r="K99" s="257" t="s">
        <v>94</v>
      </c>
      <c r="L99" s="35"/>
      <c r="M99" s="35" t="s">
        <v>123</v>
      </c>
      <c r="N99" s="35" t="s">
        <v>93</v>
      </c>
      <c r="O99" s="35" t="s">
        <v>95</v>
      </c>
      <c r="P99" s="35" t="s">
        <v>73</v>
      </c>
      <c r="Q99" s="35"/>
      <c r="R99" s="492"/>
      <c r="S99" s="555">
        <v>4</v>
      </c>
      <c r="T99" s="537">
        <v>35</v>
      </c>
      <c r="U99" s="537">
        <v>3</v>
      </c>
      <c r="V99" s="502"/>
    </row>
    <row r="100" spans="3:22" ht="17.100000000000001" customHeight="1">
      <c r="C100" s="650" t="s">
        <v>92</v>
      </c>
      <c r="D100" s="411" t="s">
        <v>73</v>
      </c>
      <c r="E100" s="412">
        <v>0.75</v>
      </c>
      <c r="F100" s="412">
        <v>0.375</v>
      </c>
      <c r="G100" s="453">
        <v>6</v>
      </c>
      <c r="H100" s="107">
        <v>9</v>
      </c>
      <c r="I100" s="414">
        <v>3</v>
      </c>
      <c r="K100" s="257" t="s">
        <v>111</v>
      </c>
      <c r="L100" s="493"/>
      <c r="M100" s="35" t="s">
        <v>123</v>
      </c>
      <c r="N100" s="35" t="s">
        <v>123</v>
      </c>
      <c r="O100" s="35" t="s">
        <v>123</v>
      </c>
      <c r="P100" s="35" t="s">
        <v>123</v>
      </c>
      <c r="Q100" s="35" t="s">
        <v>123</v>
      </c>
      <c r="R100" s="47"/>
      <c r="S100" s="537">
        <v>5</v>
      </c>
      <c r="T100" s="537">
        <v>45</v>
      </c>
      <c r="U100" s="537">
        <v>5</v>
      </c>
    </row>
    <row r="101" spans="3:22" ht="17.100000000000001" customHeight="1">
      <c r="C101" s="650"/>
      <c r="D101" s="415"/>
      <c r="E101" s="415"/>
      <c r="F101" s="415"/>
      <c r="G101" s="309"/>
      <c r="H101" s="309"/>
      <c r="I101" s="413"/>
      <c r="K101" s="257" t="s">
        <v>80</v>
      </c>
      <c r="L101" s="35"/>
      <c r="M101" s="35" t="s">
        <v>95</v>
      </c>
      <c r="N101" s="35" t="s">
        <v>95</v>
      </c>
      <c r="O101" s="35" t="s">
        <v>95</v>
      </c>
      <c r="P101" s="35" t="s">
        <v>95</v>
      </c>
      <c r="Q101" s="35" t="s">
        <v>95</v>
      </c>
      <c r="R101" s="47"/>
      <c r="S101" s="537">
        <v>5</v>
      </c>
      <c r="T101" s="537">
        <v>45</v>
      </c>
      <c r="U101" s="537">
        <v>5</v>
      </c>
    </row>
    <row r="102" spans="3:22" ht="17.100000000000001" customHeight="1">
      <c r="C102" s="651"/>
      <c r="D102" s="416"/>
      <c r="E102" s="416"/>
      <c r="F102" s="416"/>
      <c r="G102" s="312"/>
      <c r="H102" s="312"/>
      <c r="I102" s="417"/>
      <c r="K102" s="257" t="s">
        <v>121</v>
      </c>
      <c r="L102" s="35"/>
      <c r="M102" s="35" t="s">
        <v>93</v>
      </c>
      <c r="N102" s="35" t="s">
        <v>93</v>
      </c>
      <c r="O102" s="35" t="s">
        <v>93</v>
      </c>
      <c r="P102" s="35" t="s">
        <v>93</v>
      </c>
      <c r="Q102" s="35" t="s">
        <v>93</v>
      </c>
      <c r="R102" s="47"/>
      <c r="S102" s="537">
        <v>5</v>
      </c>
      <c r="T102" s="537">
        <v>40</v>
      </c>
      <c r="U102" s="537">
        <v>0</v>
      </c>
    </row>
    <row r="103" spans="3:22" ht="17.100000000000001" customHeight="1">
      <c r="C103" s="402" t="s">
        <v>635</v>
      </c>
      <c r="K103" s="584" t="s">
        <v>651</v>
      </c>
      <c r="L103" s="585"/>
      <c r="M103" s="585" t="s">
        <v>93</v>
      </c>
      <c r="N103" s="585" t="s">
        <v>93</v>
      </c>
      <c r="O103" s="585" t="s">
        <v>93</v>
      </c>
      <c r="P103" s="585" t="s">
        <v>93</v>
      </c>
      <c r="Q103" s="585" t="s">
        <v>93</v>
      </c>
      <c r="R103" s="586"/>
      <c r="S103" s="537">
        <v>5</v>
      </c>
      <c r="T103" s="537">
        <v>40</v>
      </c>
      <c r="U103" s="537">
        <v>0</v>
      </c>
    </row>
    <row r="104" spans="3:22" ht="17.100000000000001" customHeight="1">
      <c r="C104" s="433" t="s">
        <v>675</v>
      </c>
      <c r="K104" s="272" t="s">
        <v>791</v>
      </c>
      <c r="L104" s="103"/>
      <c r="M104" s="103" t="s">
        <v>467</v>
      </c>
      <c r="N104" s="103" t="s">
        <v>467</v>
      </c>
      <c r="O104" s="103" t="s">
        <v>467</v>
      </c>
      <c r="P104" s="103" t="s">
        <v>467</v>
      </c>
      <c r="Q104" s="103" t="s">
        <v>467</v>
      </c>
      <c r="R104" s="104"/>
    </row>
    <row r="105" spans="3:22" ht="17.100000000000001" customHeight="1">
      <c r="C105" s="433"/>
      <c r="K105"/>
      <c r="L105"/>
      <c r="M105"/>
      <c r="N105"/>
      <c r="O105"/>
      <c r="P105"/>
      <c r="Q105"/>
      <c r="R105"/>
    </row>
    <row r="106" spans="3:22" ht="17.100000000000001" customHeight="1">
      <c r="C106" s="494"/>
      <c r="K106" s="113" t="s">
        <v>621</v>
      </c>
    </row>
    <row r="107" spans="3:22" ht="17.100000000000001" customHeight="1">
      <c r="K107" s="113" t="s">
        <v>620</v>
      </c>
    </row>
    <row r="108" spans="3:22" ht="17.100000000000001" customHeight="1">
      <c r="K108" s="523" t="s">
        <v>616</v>
      </c>
    </row>
    <row r="109" spans="3:22" ht="17.100000000000001" customHeight="1">
      <c r="K109" s="550" t="s">
        <v>673</v>
      </c>
    </row>
    <row r="110" spans="3:22" ht="17.100000000000001" customHeight="1">
      <c r="K110" s="550"/>
    </row>
    <row r="111" spans="3:22" ht="17.100000000000001" customHeight="1">
      <c r="C111" s="481" t="s">
        <v>677</v>
      </c>
      <c r="D111"/>
      <c r="E111"/>
      <c r="F111"/>
      <c r="G111"/>
      <c r="H111"/>
      <c r="I111"/>
      <c r="J111"/>
      <c r="K111" s="534"/>
      <c r="L111" s="538"/>
      <c r="M111" s="538"/>
      <c r="N111" s="538"/>
      <c r="O111" s="538"/>
      <c r="P111" s="538"/>
      <c r="Q111" s="538"/>
      <c r="R111" s="538"/>
    </row>
    <row r="112" spans="3:22" ht="17.100000000000001" customHeight="1">
      <c r="C112"/>
      <c r="D112"/>
      <c r="E112"/>
      <c r="F112"/>
      <c r="G112"/>
      <c r="H112"/>
      <c r="I112"/>
      <c r="J112"/>
    </row>
    <row r="113" spans="3:22" ht="17.100000000000001" customHeight="1">
      <c r="C113" s="70" t="s">
        <v>156</v>
      </c>
      <c r="D113" s="410" t="s">
        <v>136</v>
      </c>
      <c r="E113" s="410" t="s">
        <v>134</v>
      </c>
      <c r="F113" s="410" t="s">
        <v>109</v>
      </c>
      <c r="G113" s="410" t="s">
        <v>131</v>
      </c>
      <c r="H113" s="451" t="s">
        <v>75</v>
      </c>
      <c r="I113" s="452" t="s">
        <v>92</v>
      </c>
      <c r="J113" s="349"/>
      <c r="K113" s="75" t="s">
        <v>83</v>
      </c>
      <c r="L113" s="146" t="s">
        <v>96</v>
      </c>
      <c r="M113" s="146" t="s">
        <v>104</v>
      </c>
      <c r="N113" s="146" t="s">
        <v>82</v>
      </c>
      <c r="O113" s="146" t="s">
        <v>112</v>
      </c>
      <c r="P113" s="146" t="s">
        <v>97</v>
      </c>
      <c r="Q113" s="146" t="s">
        <v>117</v>
      </c>
      <c r="R113" s="147" t="s">
        <v>132</v>
      </c>
      <c r="S113" s="667" t="s">
        <v>515</v>
      </c>
      <c r="T113" s="669" t="s">
        <v>486</v>
      </c>
      <c r="U113" s="670" t="s">
        <v>487</v>
      </c>
      <c r="V113" s="537"/>
    </row>
    <row r="114" spans="3:22" ht="17.100000000000001" customHeight="1">
      <c r="C114" s="647" t="s">
        <v>138</v>
      </c>
      <c r="D114" s="411" t="s">
        <v>123</v>
      </c>
      <c r="E114" s="412">
        <v>0.29166666666666669</v>
      </c>
      <c r="F114" s="412">
        <v>0.70833333333333337</v>
      </c>
      <c r="G114" s="309">
        <v>1</v>
      </c>
      <c r="H114" s="309">
        <v>9</v>
      </c>
      <c r="I114" s="413"/>
      <c r="K114" s="454" t="s">
        <v>370</v>
      </c>
      <c r="L114" s="496" t="s">
        <v>492</v>
      </c>
      <c r="M114" s="455" t="s">
        <v>389</v>
      </c>
      <c r="N114" s="455" t="s">
        <v>389</v>
      </c>
      <c r="O114" s="455" t="s">
        <v>389</v>
      </c>
      <c r="P114" s="455" t="s">
        <v>389</v>
      </c>
      <c r="Q114" s="455" t="s">
        <v>389</v>
      </c>
      <c r="R114" s="497" t="s">
        <v>492</v>
      </c>
      <c r="S114" s="668"/>
      <c r="T114" s="669"/>
      <c r="U114" s="671"/>
    </row>
    <row r="115" spans="3:22" ht="17.100000000000001" customHeight="1">
      <c r="C115" s="648"/>
      <c r="D115" s="411" t="s">
        <v>93</v>
      </c>
      <c r="E115" s="412">
        <v>0.375</v>
      </c>
      <c r="F115" s="412">
        <v>0.75</v>
      </c>
      <c r="G115" s="309">
        <v>1</v>
      </c>
      <c r="H115" s="309">
        <v>8</v>
      </c>
      <c r="I115" s="413"/>
      <c r="K115" s="257" t="s">
        <v>79</v>
      </c>
      <c r="L115" s="35" t="s">
        <v>123</v>
      </c>
      <c r="M115" s="35" t="s">
        <v>93</v>
      </c>
      <c r="N115" s="35" t="s">
        <v>95</v>
      </c>
      <c r="O115" s="35" t="s">
        <v>73</v>
      </c>
      <c r="P115" s="35"/>
      <c r="Q115" s="35"/>
      <c r="R115" s="47" t="s">
        <v>123</v>
      </c>
      <c r="S115" s="537">
        <v>5</v>
      </c>
      <c r="T115" s="537">
        <v>43</v>
      </c>
      <c r="U115" s="537">
        <v>3</v>
      </c>
    </row>
    <row r="116" spans="3:22" ht="17.100000000000001" customHeight="1">
      <c r="C116" s="648"/>
      <c r="D116" s="411" t="s">
        <v>95</v>
      </c>
      <c r="E116" s="412">
        <v>0.45833333333333331</v>
      </c>
      <c r="F116" s="412">
        <v>0.875</v>
      </c>
      <c r="G116" s="309">
        <v>1</v>
      </c>
      <c r="H116" s="309">
        <v>9</v>
      </c>
      <c r="I116" s="413"/>
      <c r="K116" s="257" t="s">
        <v>180</v>
      </c>
      <c r="L116" s="35" t="s">
        <v>93</v>
      </c>
      <c r="M116" s="35" t="s">
        <v>95</v>
      </c>
      <c r="N116" s="35" t="s">
        <v>73</v>
      </c>
      <c r="O116" s="35"/>
      <c r="P116" s="35"/>
      <c r="Q116" s="35" t="s">
        <v>123</v>
      </c>
      <c r="R116" s="47" t="s">
        <v>93</v>
      </c>
      <c r="S116" s="537">
        <v>5</v>
      </c>
      <c r="T116" s="537">
        <v>42</v>
      </c>
      <c r="U116" s="537">
        <v>2</v>
      </c>
    </row>
    <row r="117" spans="3:22" ht="17.100000000000001" customHeight="1">
      <c r="C117" s="648"/>
      <c r="D117" s="411"/>
      <c r="E117" s="412"/>
      <c r="F117" s="412"/>
      <c r="G117" s="309">
        <v>0</v>
      </c>
      <c r="H117" s="309" t="s">
        <v>105</v>
      </c>
      <c r="I117" s="413"/>
      <c r="K117" s="257" t="s">
        <v>110</v>
      </c>
      <c r="L117" s="35" t="s">
        <v>95</v>
      </c>
      <c r="M117" s="35" t="s">
        <v>73</v>
      </c>
      <c r="N117" s="35"/>
      <c r="O117" s="35"/>
      <c r="P117" s="35" t="s">
        <v>123</v>
      </c>
      <c r="Q117" s="35" t="s">
        <v>93</v>
      </c>
      <c r="R117" s="47" t="s">
        <v>95</v>
      </c>
      <c r="S117" s="537">
        <v>5</v>
      </c>
      <c r="T117" s="537">
        <v>43</v>
      </c>
      <c r="U117" s="537">
        <v>3</v>
      </c>
    </row>
    <row r="118" spans="3:22" ht="17.100000000000001" customHeight="1">
      <c r="C118" s="648"/>
      <c r="D118" s="411"/>
      <c r="E118" s="412"/>
      <c r="F118" s="412"/>
      <c r="G118" s="309">
        <v>0</v>
      </c>
      <c r="H118" s="309" t="s">
        <v>105</v>
      </c>
      <c r="I118" s="413"/>
      <c r="K118" s="257" t="s">
        <v>114</v>
      </c>
      <c r="L118" s="35" t="s">
        <v>73</v>
      </c>
      <c r="M118" s="35"/>
      <c r="N118" s="35"/>
      <c r="O118" s="35" t="s">
        <v>123</v>
      </c>
      <c r="P118" s="35" t="s">
        <v>93</v>
      </c>
      <c r="Q118" s="35" t="s">
        <v>95</v>
      </c>
      <c r="R118" s="47" t="s">
        <v>73</v>
      </c>
      <c r="S118" s="537">
        <v>5</v>
      </c>
      <c r="T118" s="537">
        <v>42</v>
      </c>
      <c r="U118" s="537">
        <v>2</v>
      </c>
    </row>
    <row r="119" spans="3:22" ht="17.100000000000001" customHeight="1">
      <c r="C119" s="648"/>
      <c r="D119" s="411"/>
      <c r="E119" s="412"/>
      <c r="F119" s="412"/>
      <c r="G119" s="309">
        <v>0</v>
      </c>
      <c r="H119" s="309" t="s">
        <v>105</v>
      </c>
      <c r="I119" s="413"/>
      <c r="K119" s="257" t="s">
        <v>127</v>
      </c>
      <c r="L119" s="35"/>
      <c r="M119" s="35"/>
      <c r="N119" s="35" t="s">
        <v>123</v>
      </c>
      <c r="O119" s="35" t="s">
        <v>93</v>
      </c>
      <c r="P119" s="35" t="s">
        <v>95</v>
      </c>
      <c r="Q119" s="35" t="s">
        <v>73</v>
      </c>
      <c r="R119" s="47"/>
      <c r="S119" s="537">
        <v>4</v>
      </c>
      <c r="T119" s="537">
        <v>34</v>
      </c>
      <c r="U119" s="537">
        <v>2</v>
      </c>
    </row>
    <row r="120" spans="3:22" ht="17.100000000000001" customHeight="1">
      <c r="C120" s="649"/>
      <c r="D120" s="411"/>
      <c r="E120" s="412"/>
      <c r="F120" s="412"/>
      <c r="G120" s="309">
        <v>0</v>
      </c>
      <c r="H120" s="309" t="s">
        <v>105</v>
      </c>
      <c r="I120" s="413"/>
      <c r="K120" s="257" t="s">
        <v>94</v>
      </c>
      <c r="L120" s="35"/>
      <c r="M120" s="35" t="s">
        <v>123</v>
      </c>
      <c r="N120" s="35" t="s">
        <v>93</v>
      </c>
      <c r="O120" s="35" t="s">
        <v>95</v>
      </c>
      <c r="P120" s="35" t="s">
        <v>73</v>
      </c>
      <c r="Q120" s="35"/>
      <c r="R120" s="492"/>
      <c r="S120" s="555">
        <v>4</v>
      </c>
      <c r="T120" s="537">
        <v>34</v>
      </c>
      <c r="U120" s="537">
        <v>2</v>
      </c>
      <c r="V120" s="502"/>
    </row>
    <row r="121" spans="3:22" ht="17.100000000000001" customHeight="1">
      <c r="C121" s="650" t="s">
        <v>92</v>
      </c>
      <c r="D121" s="411" t="s">
        <v>73</v>
      </c>
      <c r="E121" s="412">
        <v>0.875</v>
      </c>
      <c r="F121" s="412">
        <v>0.29166666666666669</v>
      </c>
      <c r="G121" s="453">
        <v>2</v>
      </c>
      <c r="H121" s="107">
        <v>8</v>
      </c>
      <c r="I121" s="414">
        <v>6</v>
      </c>
      <c r="K121" s="257" t="s">
        <v>111</v>
      </c>
      <c r="L121" s="493"/>
      <c r="M121" s="35" t="s">
        <v>123</v>
      </c>
      <c r="N121" s="35" t="s">
        <v>123</v>
      </c>
      <c r="O121" s="35" t="s">
        <v>123</v>
      </c>
      <c r="P121" s="35" t="s">
        <v>123</v>
      </c>
      <c r="Q121" s="35" t="s">
        <v>123</v>
      </c>
      <c r="R121" s="47"/>
      <c r="S121" s="537">
        <v>5</v>
      </c>
      <c r="T121" s="537">
        <v>45</v>
      </c>
      <c r="U121" s="537">
        <v>5</v>
      </c>
    </row>
    <row r="122" spans="3:22" ht="17.100000000000001" customHeight="1">
      <c r="C122" s="650"/>
      <c r="D122" s="415"/>
      <c r="E122" s="415"/>
      <c r="F122" s="415"/>
      <c r="G122" s="309"/>
      <c r="H122" s="309"/>
      <c r="I122" s="413"/>
      <c r="K122" s="257" t="s">
        <v>80</v>
      </c>
      <c r="L122" s="35"/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47"/>
      <c r="S122" s="537">
        <v>5</v>
      </c>
      <c r="T122" s="537">
        <v>45</v>
      </c>
      <c r="U122" s="537">
        <v>5</v>
      </c>
    </row>
    <row r="123" spans="3:22" ht="17.100000000000001" customHeight="1">
      <c r="C123" s="651"/>
      <c r="D123" s="416"/>
      <c r="E123" s="416"/>
      <c r="F123" s="416"/>
      <c r="G123" s="312"/>
      <c r="H123" s="312"/>
      <c r="I123" s="417"/>
      <c r="K123" s="257" t="s">
        <v>121</v>
      </c>
      <c r="L123" s="35"/>
      <c r="M123" s="35" t="s">
        <v>93</v>
      </c>
      <c r="N123" s="35" t="s">
        <v>93</v>
      </c>
      <c r="O123" s="35" t="s">
        <v>93</v>
      </c>
      <c r="P123" s="35" t="s">
        <v>93</v>
      </c>
      <c r="Q123" s="35" t="s">
        <v>93</v>
      </c>
      <c r="R123" s="47"/>
      <c r="S123" s="537">
        <v>5</v>
      </c>
      <c r="T123" s="537">
        <v>40</v>
      </c>
      <c r="U123" s="537">
        <v>0</v>
      </c>
    </row>
    <row r="124" spans="3:22" ht="17.100000000000001" customHeight="1">
      <c r="C124" s="402" t="s">
        <v>676</v>
      </c>
      <c r="K124" s="584" t="s">
        <v>401</v>
      </c>
      <c r="L124" s="585"/>
      <c r="M124" s="585" t="s">
        <v>93</v>
      </c>
      <c r="N124" s="585" t="s">
        <v>93</v>
      </c>
      <c r="O124" s="585" t="s">
        <v>93</v>
      </c>
      <c r="P124" s="585" t="s">
        <v>93</v>
      </c>
      <c r="Q124" s="585" t="s">
        <v>93</v>
      </c>
      <c r="R124" s="586"/>
      <c r="S124" s="537">
        <v>5</v>
      </c>
      <c r="T124" s="537">
        <v>40</v>
      </c>
      <c r="U124" s="537">
        <v>0</v>
      </c>
    </row>
    <row r="125" spans="3:22" ht="17.100000000000001" customHeight="1">
      <c r="C125" s="402"/>
      <c r="K125" s="272" t="s">
        <v>791</v>
      </c>
      <c r="L125" s="103"/>
      <c r="M125" s="103" t="s">
        <v>467</v>
      </c>
      <c r="N125" s="103" t="s">
        <v>467</v>
      </c>
      <c r="O125" s="103" t="s">
        <v>467</v>
      </c>
      <c r="P125" s="103" t="s">
        <v>467</v>
      </c>
      <c r="Q125" s="103" t="s">
        <v>467</v>
      </c>
      <c r="R125" s="104"/>
    </row>
    <row r="126" spans="3:22" ht="17.100000000000001" customHeight="1">
      <c r="C126" s="402"/>
      <c r="K126" s="523"/>
    </row>
    <row r="127" spans="3:22" ht="17.100000000000001" customHeight="1">
      <c r="K127" s="561" t="s">
        <v>713</v>
      </c>
    </row>
    <row r="129" spans="2:37" s="463" customFormat="1" ht="17.100000000000001" customHeight="1">
      <c r="B129" s="513"/>
      <c r="C129" s="462"/>
      <c r="G129" s="462"/>
      <c r="H129" s="462"/>
      <c r="S129" s="556"/>
      <c r="T129" s="556"/>
      <c r="U129" s="556"/>
      <c r="V129" s="514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2" spans="2:37" ht="17.100000000000001" customHeight="1">
      <c r="C132" s="481" t="s">
        <v>678</v>
      </c>
      <c r="D132" s="481"/>
      <c r="E132" s="145"/>
      <c r="K132"/>
    </row>
    <row r="134" spans="2:37" s="349" customFormat="1" ht="17.100000000000001" customHeight="1">
      <c r="B134" s="123"/>
      <c r="C134" s="70" t="s">
        <v>156</v>
      </c>
      <c r="D134" s="410" t="s">
        <v>136</v>
      </c>
      <c r="E134" s="410" t="s">
        <v>134</v>
      </c>
      <c r="F134" s="410" t="s">
        <v>109</v>
      </c>
      <c r="G134" s="410" t="s">
        <v>131</v>
      </c>
      <c r="H134" s="451" t="s">
        <v>75</v>
      </c>
      <c r="I134" s="452" t="s">
        <v>92</v>
      </c>
      <c r="K134" s="75" t="s">
        <v>83</v>
      </c>
      <c r="L134" s="146" t="s">
        <v>96</v>
      </c>
      <c r="M134" s="146" t="s">
        <v>104</v>
      </c>
      <c r="N134" s="146" t="s">
        <v>82</v>
      </c>
      <c r="O134" s="146" t="s">
        <v>112</v>
      </c>
      <c r="P134" s="146" t="s">
        <v>97</v>
      </c>
      <c r="Q134" s="146" t="s">
        <v>117</v>
      </c>
      <c r="R134" s="147" t="s">
        <v>132</v>
      </c>
      <c r="S134" s="667" t="s">
        <v>515</v>
      </c>
      <c r="T134" s="669" t="s">
        <v>486</v>
      </c>
      <c r="U134" s="670" t="s">
        <v>487</v>
      </c>
      <c r="V134" s="537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2:37" ht="17.100000000000001" customHeight="1">
      <c r="C135" s="647" t="s">
        <v>138</v>
      </c>
      <c r="D135" s="411" t="s">
        <v>123</v>
      </c>
      <c r="E135" s="412">
        <v>0.29166666666666669</v>
      </c>
      <c r="F135" s="412">
        <v>0.66666666666666663</v>
      </c>
      <c r="G135" s="309">
        <v>1</v>
      </c>
      <c r="H135" s="309">
        <v>8</v>
      </c>
      <c r="I135" s="413"/>
      <c r="K135" s="454" t="s">
        <v>370</v>
      </c>
      <c r="L135" s="455" t="s">
        <v>389</v>
      </c>
      <c r="M135" s="455" t="s">
        <v>389</v>
      </c>
      <c r="N135" s="455" t="s">
        <v>389</v>
      </c>
      <c r="O135" s="455" t="s">
        <v>389</v>
      </c>
      <c r="P135" s="455" t="s">
        <v>389</v>
      </c>
      <c r="Q135" s="455" t="s">
        <v>389</v>
      </c>
      <c r="R135" s="456" t="s">
        <v>389</v>
      </c>
      <c r="S135" s="668"/>
      <c r="T135" s="669"/>
      <c r="U135" s="671"/>
    </row>
    <row r="136" spans="2:37" ht="17.100000000000001" customHeight="1">
      <c r="C136" s="648"/>
      <c r="D136" s="411" t="s">
        <v>93</v>
      </c>
      <c r="E136" s="412">
        <v>0.375</v>
      </c>
      <c r="F136" s="412">
        <v>0.75</v>
      </c>
      <c r="G136" s="309">
        <v>1</v>
      </c>
      <c r="H136" s="309">
        <v>8</v>
      </c>
      <c r="I136" s="413"/>
      <c r="K136" s="257" t="s">
        <v>79</v>
      </c>
      <c r="L136" s="35" t="s">
        <v>73</v>
      </c>
      <c r="M136" s="35"/>
      <c r="N136" s="35"/>
      <c r="O136" s="35" t="s">
        <v>93</v>
      </c>
      <c r="P136" s="35" t="s">
        <v>95</v>
      </c>
      <c r="Q136" s="35" t="s">
        <v>93</v>
      </c>
      <c r="R136" s="47" t="s">
        <v>123</v>
      </c>
      <c r="S136" s="537">
        <v>5</v>
      </c>
      <c r="T136" s="537">
        <v>43</v>
      </c>
      <c r="U136" s="537">
        <v>3</v>
      </c>
    </row>
    <row r="137" spans="2:37" ht="17.100000000000001" customHeight="1">
      <c r="C137" s="648"/>
      <c r="D137" s="411" t="s">
        <v>95</v>
      </c>
      <c r="E137" s="412">
        <v>0.5</v>
      </c>
      <c r="F137" s="412">
        <v>0.875</v>
      </c>
      <c r="G137" s="309">
        <v>1</v>
      </c>
      <c r="H137" s="309">
        <v>8</v>
      </c>
      <c r="I137" s="413"/>
      <c r="K137" s="257" t="s">
        <v>180</v>
      </c>
      <c r="L137" s="35"/>
      <c r="M137" s="35" t="s">
        <v>123</v>
      </c>
      <c r="N137" s="35" t="s">
        <v>95</v>
      </c>
      <c r="O137" s="35" t="s">
        <v>73</v>
      </c>
      <c r="P137" s="35"/>
      <c r="Q137" s="35"/>
      <c r="R137" s="47" t="s">
        <v>93</v>
      </c>
      <c r="S137" s="537">
        <v>4</v>
      </c>
      <c r="T137" s="537">
        <v>35</v>
      </c>
      <c r="U137" s="537">
        <v>3</v>
      </c>
    </row>
    <row r="138" spans="2:37" ht="17.100000000000001" customHeight="1">
      <c r="C138" s="648"/>
      <c r="D138" s="411"/>
      <c r="E138" s="412"/>
      <c r="F138" s="412"/>
      <c r="G138" s="309">
        <v>0</v>
      </c>
      <c r="H138" s="309" t="s">
        <v>105</v>
      </c>
      <c r="I138" s="413"/>
      <c r="K138" s="257" t="s">
        <v>110</v>
      </c>
      <c r="L138" s="35" t="s">
        <v>95</v>
      </c>
      <c r="M138" s="35" t="s">
        <v>93</v>
      </c>
      <c r="N138" s="35" t="s">
        <v>123</v>
      </c>
      <c r="O138" s="35"/>
      <c r="P138" s="35" t="s">
        <v>123</v>
      </c>
      <c r="Q138" s="35" t="s">
        <v>95</v>
      </c>
      <c r="R138" s="47" t="s">
        <v>73</v>
      </c>
      <c r="S138" s="537">
        <v>6</v>
      </c>
      <c r="T138" s="537">
        <v>51</v>
      </c>
      <c r="U138" s="537">
        <v>3</v>
      </c>
    </row>
    <row r="139" spans="2:37" ht="17.100000000000001" customHeight="1">
      <c r="C139" s="648"/>
      <c r="D139" s="411"/>
      <c r="E139" s="412"/>
      <c r="F139" s="412"/>
      <c r="G139" s="309">
        <v>0</v>
      </c>
      <c r="H139" s="309" t="s">
        <v>105</v>
      </c>
      <c r="I139" s="413"/>
      <c r="K139" s="257" t="s">
        <v>114</v>
      </c>
      <c r="L139" s="35"/>
      <c r="M139" s="35"/>
      <c r="N139" s="35" t="s">
        <v>93</v>
      </c>
      <c r="O139" s="35" t="s">
        <v>95</v>
      </c>
      <c r="P139" s="35" t="s">
        <v>93</v>
      </c>
      <c r="Q139" s="35" t="s">
        <v>123</v>
      </c>
      <c r="R139" s="47"/>
      <c r="S139" s="537">
        <v>4</v>
      </c>
      <c r="T139" s="537">
        <v>32</v>
      </c>
      <c r="U139" s="537">
        <v>0</v>
      </c>
    </row>
    <row r="140" spans="2:37" ht="17.100000000000001" customHeight="1">
      <c r="C140" s="648"/>
      <c r="D140" s="411"/>
      <c r="E140" s="412"/>
      <c r="F140" s="412"/>
      <c r="G140" s="309">
        <v>0</v>
      </c>
      <c r="H140" s="309" t="s">
        <v>105</v>
      </c>
      <c r="I140" s="413"/>
      <c r="K140" s="257" t="s">
        <v>127</v>
      </c>
      <c r="L140" s="35" t="s">
        <v>123</v>
      </c>
      <c r="M140" s="35" t="s">
        <v>95</v>
      </c>
      <c r="N140" s="35" t="s">
        <v>73</v>
      </c>
      <c r="O140" s="35"/>
      <c r="P140" s="35"/>
      <c r="Q140" s="35" t="s">
        <v>93</v>
      </c>
      <c r="R140" s="47" t="s">
        <v>95</v>
      </c>
      <c r="S140" s="537">
        <v>5</v>
      </c>
      <c r="T140" s="537">
        <v>43</v>
      </c>
      <c r="U140" s="537">
        <v>3</v>
      </c>
    </row>
    <row r="141" spans="2:37" ht="17.100000000000001" customHeight="1">
      <c r="C141" s="649"/>
      <c r="D141" s="411"/>
      <c r="E141" s="412"/>
      <c r="F141" s="412"/>
      <c r="G141" s="309">
        <v>0</v>
      </c>
      <c r="H141" s="309" t="s">
        <v>105</v>
      </c>
      <c r="I141" s="413"/>
      <c r="K141" s="257" t="s">
        <v>94</v>
      </c>
      <c r="L141" s="35" t="s">
        <v>93</v>
      </c>
      <c r="M141" s="35" t="s">
        <v>123</v>
      </c>
      <c r="N141" s="35"/>
      <c r="O141" s="35" t="s">
        <v>123</v>
      </c>
      <c r="P141" s="35" t="s">
        <v>95</v>
      </c>
      <c r="Q141" s="35" t="s">
        <v>73</v>
      </c>
      <c r="R141" s="492"/>
      <c r="S141" s="555">
        <v>5</v>
      </c>
      <c r="T141" s="537">
        <v>43</v>
      </c>
      <c r="U141" s="537">
        <v>3</v>
      </c>
      <c r="V141" s="502"/>
    </row>
    <row r="142" spans="2:37" ht="17.100000000000001" customHeight="1">
      <c r="C142" s="650" t="s">
        <v>92</v>
      </c>
      <c r="D142" s="411" t="s">
        <v>73</v>
      </c>
      <c r="E142" s="412">
        <v>0.875</v>
      </c>
      <c r="F142" s="412">
        <v>0.375</v>
      </c>
      <c r="G142" s="453">
        <v>1</v>
      </c>
      <c r="H142" s="107">
        <v>11</v>
      </c>
      <c r="I142" s="414">
        <v>8</v>
      </c>
      <c r="K142" s="257" t="s">
        <v>111</v>
      </c>
      <c r="L142" s="493"/>
      <c r="M142" s="35" t="s">
        <v>93</v>
      </c>
      <c r="N142" s="35" t="s">
        <v>95</v>
      </c>
      <c r="O142" s="35" t="s">
        <v>93</v>
      </c>
      <c r="P142" s="35" t="s">
        <v>123</v>
      </c>
      <c r="Q142" s="35"/>
      <c r="R142" s="47" t="s">
        <v>123</v>
      </c>
      <c r="S142" s="537">
        <v>5</v>
      </c>
      <c r="T142" s="537">
        <v>40</v>
      </c>
      <c r="U142" s="537">
        <v>0</v>
      </c>
    </row>
    <row r="143" spans="2:37" ht="17.100000000000001" customHeight="1">
      <c r="C143" s="650"/>
      <c r="D143" s="415"/>
      <c r="E143" s="415"/>
      <c r="F143" s="415"/>
      <c r="G143" s="309"/>
      <c r="H143" s="309"/>
      <c r="I143" s="413"/>
      <c r="K143" s="257" t="s">
        <v>80</v>
      </c>
      <c r="L143" s="35" t="s">
        <v>95</v>
      </c>
      <c r="M143" s="35" t="s">
        <v>73</v>
      </c>
      <c r="N143" s="35"/>
      <c r="O143" s="35"/>
      <c r="P143" s="35" t="s">
        <v>93</v>
      </c>
      <c r="Q143" s="35" t="s">
        <v>95</v>
      </c>
      <c r="R143" s="47" t="s">
        <v>93</v>
      </c>
      <c r="S143" s="537">
        <v>5</v>
      </c>
      <c r="T143" s="537">
        <v>43</v>
      </c>
      <c r="U143" s="537">
        <v>3</v>
      </c>
    </row>
    <row r="144" spans="2:37" ht="17.100000000000001" customHeight="1">
      <c r="C144" s="651"/>
      <c r="D144" s="416"/>
      <c r="E144" s="416"/>
      <c r="F144" s="416"/>
      <c r="G144" s="312"/>
      <c r="H144" s="312"/>
      <c r="I144" s="417"/>
      <c r="K144" s="257" t="s">
        <v>121</v>
      </c>
      <c r="L144" s="35" t="s">
        <v>123</v>
      </c>
      <c r="M144" s="35"/>
      <c r="N144" s="35" t="s">
        <v>123</v>
      </c>
      <c r="O144" s="35" t="s">
        <v>95</v>
      </c>
      <c r="P144" s="35" t="s">
        <v>73</v>
      </c>
      <c r="Q144" s="35"/>
      <c r="R144" s="47"/>
      <c r="S144" s="537">
        <v>4</v>
      </c>
      <c r="T144" s="537">
        <v>35</v>
      </c>
      <c r="U144" s="537">
        <v>3</v>
      </c>
    </row>
    <row r="145" spans="2:37" ht="17.100000000000001" customHeight="1">
      <c r="C145" s="523" t="s">
        <v>593</v>
      </c>
      <c r="K145" s="584" t="s">
        <v>651</v>
      </c>
      <c r="L145" s="585" t="s">
        <v>93</v>
      </c>
      <c r="M145" s="585" t="s">
        <v>95</v>
      </c>
      <c r="N145" s="585" t="s">
        <v>93</v>
      </c>
      <c r="O145" s="585" t="s">
        <v>123</v>
      </c>
      <c r="P145" s="585"/>
      <c r="Q145" s="585" t="s">
        <v>123</v>
      </c>
      <c r="R145" s="586" t="s">
        <v>95</v>
      </c>
      <c r="S145" s="537">
        <v>6</v>
      </c>
      <c r="T145" s="537">
        <v>48</v>
      </c>
      <c r="U145" s="537">
        <v>0</v>
      </c>
    </row>
    <row r="146" spans="2:37" ht="17.100000000000001" customHeight="1">
      <c r="C146" s="402" t="s">
        <v>680</v>
      </c>
      <c r="K146" s="272" t="s">
        <v>791</v>
      </c>
      <c r="L146" s="103"/>
      <c r="M146" s="103" t="s">
        <v>467</v>
      </c>
      <c r="N146" s="103" t="s">
        <v>467</v>
      </c>
      <c r="O146" s="103" t="s">
        <v>467</v>
      </c>
      <c r="P146" s="103" t="s">
        <v>467</v>
      </c>
      <c r="Q146" s="103" t="s">
        <v>467</v>
      </c>
      <c r="R146" s="104"/>
    </row>
    <row r="147" spans="2:37" ht="17.100000000000001" customHeight="1">
      <c r="C147" s="402"/>
    </row>
    <row r="148" spans="2:37" ht="17.100000000000001" customHeight="1">
      <c r="C148" s="523"/>
      <c r="K148" s="145" t="s">
        <v>671</v>
      </c>
    </row>
    <row r="149" spans="2:37" ht="17.100000000000001" customHeight="1">
      <c r="C149" s="433"/>
    </row>
    <row r="150" spans="2:37" s="349" customFormat="1" ht="17.100000000000001" customHeight="1">
      <c r="B150" s="123"/>
      <c r="C150"/>
      <c r="D150"/>
      <c r="E150"/>
      <c r="F150"/>
      <c r="G150"/>
      <c r="H150"/>
      <c r="I150"/>
      <c r="J150"/>
      <c r="K150" s="75" t="s">
        <v>83</v>
      </c>
      <c r="L150" s="146" t="s">
        <v>96</v>
      </c>
      <c r="M150" s="146" t="s">
        <v>104</v>
      </c>
      <c r="N150" s="146" t="s">
        <v>82</v>
      </c>
      <c r="O150" s="146" t="s">
        <v>112</v>
      </c>
      <c r="P150" s="146" t="s">
        <v>97</v>
      </c>
      <c r="Q150" s="146" t="s">
        <v>117</v>
      </c>
      <c r="R150" s="147" t="s">
        <v>132</v>
      </c>
      <c r="S150" s="667" t="s">
        <v>515</v>
      </c>
      <c r="T150" s="669" t="s">
        <v>486</v>
      </c>
      <c r="U150" s="670" t="s">
        <v>487</v>
      </c>
      <c r="V150" s="537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2:37" ht="17.100000000000001" customHeight="1">
      <c r="C151"/>
      <c r="D151"/>
      <c r="E151"/>
      <c r="F151"/>
      <c r="G151"/>
      <c r="H151"/>
      <c r="I151"/>
      <c r="J151"/>
      <c r="K151" s="454" t="s">
        <v>370</v>
      </c>
      <c r="L151" s="455" t="s">
        <v>389</v>
      </c>
      <c r="M151" s="455" t="s">
        <v>389</v>
      </c>
      <c r="N151" s="455" t="s">
        <v>389</v>
      </c>
      <c r="O151" s="455" t="s">
        <v>389</v>
      </c>
      <c r="P151" s="455" t="s">
        <v>389</v>
      </c>
      <c r="Q151" s="518" t="s">
        <v>652</v>
      </c>
      <c r="R151" s="456" t="s">
        <v>389</v>
      </c>
      <c r="S151" s="668"/>
      <c r="T151" s="669"/>
      <c r="U151" s="671"/>
    </row>
    <row r="152" spans="2:37" ht="17.100000000000001" customHeight="1">
      <c r="C152"/>
      <c r="D152"/>
      <c r="E152"/>
      <c r="F152"/>
      <c r="G152"/>
      <c r="H152"/>
      <c r="I152"/>
      <c r="J152"/>
      <c r="K152" s="257" t="s">
        <v>79</v>
      </c>
      <c r="L152" s="35" t="s">
        <v>73</v>
      </c>
      <c r="M152" s="35"/>
      <c r="N152" s="35"/>
      <c r="O152" s="35" t="s">
        <v>93</v>
      </c>
      <c r="P152" s="35" t="s">
        <v>95</v>
      </c>
      <c r="Q152" s="35" t="s">
        <v>93</v>
      </c>
      <c r="R152" s="47" t="s">
        <v>123</v>
      </c>
      <c r="S152" s="537">
        <v>5</v>
      </c>
      <c r="T152" s="537">
        <v>43</v>
      </c>
      <c r="U152" s="537">
        <v>3</v>
      </c>
    </row>
    <row r="153" spans="2:37" ht="17.100000000000001" customHeight="1">
      <c r="C153"/>
      <c r="D153"/>
      <c r="E153"/>
      <c r="F153"/>
      <c r="G153"/>
      <c r="H153"/>
      <c r="I153"/>
      <c r="J153"/>
      <c r="K153" s="257" t="s">
        <v>180</v>
      </c>
      <c r="L153" s="35"/>
      <c r="M153" s="35" t="s">
        <v>123</v>
      </c>
      <c r="N153" s="35" t="s">
        <v>95</v>
      </c>
      <c r="O153" s="35" t="s">
        <v>73</v>
      </c>
      <c r="P153" s="35"/>
      <c r="Q153" s="35" t="s">
        <v>93</v>
      </c>
      <c r="R153" s="47" t="s">
        <v>93</v>
      </c>
      <c r="S153" s="537">
        <v>5</v>
      </c>
      <c r="T153" s="537">
        <v>43</v>
      </c>
      <c r="U153" s="537">
        <v>3</v>
      </c>
    </row>
    <row r="154" spans="2:37" ht="17.100000000000001" customHeight="1">
      <c r="C154"/>
      <c r="D154"/>
      <c r="E154"/>
      <c r="F154"/>
      <c r="G154"/>
      <c r="H154"/>
      <c r="I154"/>
      <c r="J154"/>
      <c r="K154" s="257" t="s">
        <v>110</v>
      </c>
      <c r="L154" s="35" t="s">
        <v>95</v>
      </c>
      <c r="M154" s="35"/>
      <c r="N154" s="35" t="s">
        <v>123</v>
      </c>
      <c r="O154" s="35"/>
      <c r="P154" s="35" t="s">
        <v>123</v>
      </c>
      <c r="Q154" s="35" t="s">
        <v>95</v>
      </c>
      <c r="R154" s="47" t="s">
        <v>73</v>
      </c>
      <c r="S154" s="537">
        <v>5</v>
      </c>
      <c r="T154" s="537">
        <v>43</v>
      </c>
      <c r="U154" s="537">
        <v>3</v>
      </c>
    </row>
    <row r="155" spans="2:37" ht="17.100000000000001" customHeight="1">
      <c r="C155"/>
      <c r="D155"/>
      <c r="E155"/>
      <c r="F155"/>
      <c r="G155"/>
      <c r="H155"/>
      <c r="I155"/>
      <c r="J155"/>
      <c r="K155" s="257" t="s">
        <v>114</v>
      </c>
      <c r="L155" s="35"/>
      <c r="M155" s="35" t="s">
        <v>93</v>
      </c>
      <c r="N155" s="35" t="s">
        <v>93</v>
      </c>
      <c r="O155" s="35" t="s">
        <v>95</v>
      </c>
      <c r="P155" s="35" t="s">
        <v>93</v>
      </c>
      <c r="Q155" s="35" t="s">
        <v>123</v>
      </c>
      <c r="R155" s="47"/>
      <c r="S155" s="537">
        <v>5</v>
      </c>
      <c r="T155" s="537">
        <v>40</v>
      </c>
      <c r="U155" s="537">
        <v>0</v>
      </c>
    </row>
    <row r="156" spans="2:37" ht="17.100000000000001" customHeight="1">
      <c r="C156"/>
      <c r="D156"/>
      <c r="E156"/>
      <c r="F156"/>
      <c r="G156"/>
      <c r="H156"/>
      <c r="I156"/>
      <c r="J156"/>
      <c r="K156" s="257" t="s">
        <v>127</v>
      </c>
      <c r="L156" s="35" t="s">
        <v>123</v>
      </c>
      <c r="M156" s="35" t="s">
        <v>95</v>
      </c>
      <c r="N156" s="35" t="s">
        <v>73</v>
      </c>
      <c r="O156" s="35"/>
      <c r="P156" s="35"/>
      <c r="Q156" s="35" t="s">
        <v>93</v>
      </c>
      <c r="R156" s="47" t="s">
        <v>95</v>
      </c>
      <c r="S156" s="537">
        <v>5</v>
      </c>
      <c r="T156" s="537">
        <v>43</v>
      </c>
      <c r="U156" s="537">
        <v>3</v>
      </c>
    </row>
    <row r="157" spans="2:37" ht="17.100000000000001" customHeight="1">
      <c r="C157"/>
      <c r="D157"/>
      <c r="E157"/>
      <c r="F157"/>
      <c r="G157"/>
      <c r="H157"/>
      <c r="I157"/>
      <c r="J157"/>
      <c r="K157" s="257" t="s">
        <v>94</v>
      </c>
      <c r="L157" s="35" t="s">
        <v>93</v>
      </c>
      <c r="M157" s="35" t="s">
        <v>123</v>
      </c>
      <c r="N157" s="35"/>
      <c r="O157" s="35" t="s">
        <v>123</v>
      </c>
      <c r="P157" s="35" t="s">
        <v>95</v>
      </c>
      <c r="Q157" s="35" t="s">
        <v>73</v>
      </c>
      <c r="R157" s="499"/>
      <c r="S157" s="555">
        <v>5</v>
      </c>
      <c r="T157" s="537">
        <v>43</v>
      </c>
      <c r="U157" s="537">
        <v>3</v>
      </c>
      <c r="V157" s="502"/>
    </row>
    <row r="158" spans="2:37" ht="17.100000000000001" customHeight="1">
      <c r="C158"/>
      <c r="D158"/>
      <c r="E158"/>
      <c r="F158"/>
      <c r="G158"/>
      <c r="H158"/>
      <c r="I158"/>
      <c r="J158"/>
      <c r="K158" s="257" t="s">
        <v>111</v>
      </c>
      <c r="L158" s="498"/>
      <c r="M158" s="35" t="s">
        <v>93</v>
      </c>
      <c r="N158" s="35" t="s">
        <v>95</v>
      </c>
      <c r="O158" s="35" t="s">
        <v>93</v>
      </c>
      <c r="P158" s="35" t="s">
        <v>123</v>
      </c>
      <c r="Q158" s="35"/>
      <c r="R158" s="47" t="s">
        <v>123</v>
      </c>
      <c r="S158" s="537">
        <v>5</v>
      </c>
      <c r="T158" s="537">
        <v>40</v>
      </c>
      <c r="U158" s="537">
        <v>0</v>
      </c>
    </row>
    <row r="159" spans="2:37" ht="17.100000000000001" customHeight="1">
      <c r="C159"/>
      <c r="D159"/>
      <c r="E159"/>
      <c r="F159"/>
      <c r="G159"/>
      <c r="H159"/>
      <c r="I159"/>
      <c r="J159"/>
      <c r="K159" s="257" t="s">
        <v>80</v>
      </c>
      <c r="L159" s="35" t="s">
        <v>95</v>
      </c>
      <c r="M159" s="35" t="s">
        <v>73</v>
      </c>
      <c r="N159" s="35"/>
      <c r="O159" s="35"/>
      <c r="P159" s="35" t="s">
        <v>93</v>
      </c>
      <c r="Q159" s="35" t="s">
        <v>95</v>
      </c>
      <c r="R159" s="47" t="s">
        <v>93</v>
      </c>
      <c r="S159" s="537">
        <v>5</v>
      </c>
      <c r="T159" s="537">
        <v>43</v>
      </c>
      <c r="U159" s="537">
        <v>3</v>
      </c>
    </row>
    <row r="160" spans="2:37" ht="17.100000000000001" customHeight="1">
      <c r="C160"/>
      <c r="D160"/>
      <c r="E160"/>
      <c r="F160"/>
      <c r="G160"/>
      <c r="H160"/>
      <c r="I160"/>
      <c r="J160"/>
      <c r="K160" s="257" t="s">
        <v>121</v>
      </c>
      <c r="L160" s="35" t="s">
        <v>123</v>
      </c>
      <c r="M160" s="35"/>
      <c r="N160" s="35" t="s">
        <v>123</v>
      </c>
      <c r="O160" s="35" t="s">
        <v>95</v>
      </c>
      <c r="P160" s="35" t="s">
        <v>73</v>
      </c>
      <c r="Q160" s="35"/>
      <c r="R160" s="47" t="s">
        <v>95</v>
      </c>
      <c r="S160" s="537">
        <v>5</v>
      </c>
      <c r="T160" s="537">
        <v>43</v>
      </c>
      <c r="U160" s="537">
        <v>3</v>
      </c>
    </row>
    <row r="161" spans="2:37" ht="17.100000000000001" customHeight="1">
      <c r="C161"/>
      <c r="D161"/>
      <c r="E161"/>
      <c r="F161"/>
      <c r="G161"/>
      <c r="H161"/>
      <c r="I161"/>
      <c r="J161"/>
      <c r="K161" s="584" t="s">
        <v>401</v>
      </c>
      <c r="L161" s="585" t="s">
        <v>93</v>
      </c>
      <c r="M161" s="585" t="s">
        <v>95</v>
      </c>
      <c r="N161" s="585" t="s">
        <v>93</v>
      </c>
      <c r="O161" s="585" t="s">
        <v>123</v>
      </c>
      <c r="P161" s="585"/>
      <c r="Q161" s="585" t="s">
        <v>123</v>
      </c>
      <c r="R161" s="586"/>
      <c r="S161" s="537">
        <v>5</v>
      </c>
      <c r="T161" s="537">
        <v>40</v>
      </c>
      <c r="U161" s="537">
        <v>0</v>
      </c>
    </row>
    <row r="162" spans="2:37" ht="17.100000000000001" customHeight="1">
      <c r="C162"/>
      <c r="D162"/>
      <c r="E162"/>
      <c r="F162"/>
      <c r="G162"/>
      <c r="H162"/>
      <c r="I162"/>
      <c r="J162"/>
      <c r="K162" s="272" t="s">
        <v>791</v>
      </c>
      <c r="L162" s="103"/>
      <c r="M162" s="103" t="s">
        <v>467</v>
      </c>
      <c r="N162" s="103" t="s">
        <v>467</v>
      </c>
      <c r="O162" s="103" t="s">
        <v>467</v>
      </c>
      <c r="P162" s="103" t="s">
        <v>467</v>
      </c>
      <c r="Q162" s="103" t="s">
        <v>467</v>
      </c>
      <c r="R162" s="104"/>
    </row>
    <row r="163" spans="2:37" ht="17.100000000000001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5" spans="2:37" ht="17.100000000000001" customHeight="1">
      <c r="C165" s="481" t="s">
        <v>625</v>
      </c>
      <c r="D165" s="481"/>
      <c r="E165" s="145"/>
      <c r="K165"/>
    </row>
    <row r="167" spans="2:37" s="349" customFormat="1" ht="17.100000000000001" customHeight="1">
      <c r="B167" s="123"/>
      <c r="C167" s="70" t="s">
        <v>156</v>
      </c>
      <c r="D167" s="410" t="s">
        <v>136</v>
      </c>
      <c r="E167" s="410" t="s">
        <v>134</v>
      </c>
      <c r="F167" s="410" t="s">
        <v>109</v>
      </c>
      <c r="G167" s="410" t="s">
        <v>131</v>
      </c>
      <c r="H167" s="451" t="s">
        <v>75</v>
      </c>
      <c r="I167" s="452" t="s">
        <v>92</v>
      </c>
      <c r="K167" s="75" t="s">
        <v>83</v>
      </c>
      <c r="L167" s="146" t="s">
        <v>96</v>
      </c>
      <c r="M167" s="146" t="s">
        <v>104</v>
      </c>
      <c r="N167" s="146" t="s">
        <v>82</v>
      </c>
      <c r="O167" s="146" t="s">
        <v>112</v>
      </c>
      <c r="P167" s="146" t="s">
        <v>97</v>
      </c>
      <c r="Q167" s="146" t="s">
        <v>117</v>
      </c>
      <c r="R167" s="147" t="s">
        <v>132</v>
      </c>
      <c r="S167" s="667" t="s">
        <v>515</v>
      </c>
      <c r="T167" s="669" t="s">
        <v>486</v>
      </c>
      <c r="U167" s="670" t="s">
        <v>487</v>
      </c>
      <c r="V167" s="53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2:37" ht="17.100000000000001" customHeight="1">
      <c r="C168" s="647" t="s">
        <v>138</v>
      </c>
      <c r="D168" s="411" t="s">
        <v>123</v>
      </c>
      <c r="E168" s="412">
        <v>0.29166666666666669</v>
      </c>
      <c r="F168" s="412">
        <v>0.66666666666666663</v>
      </c>
      <c r="G168" s="309">
        <v>1</v>
      </c>
      <c r="H168" s="309">
        <v>8</v>
      </c>
      <c r="I168" s="413"/>
      <c r="K168" s="454" t="s">
        <v>370</v>
      </c>
      <c r="L168" s="496" t="s">
        <v>398</v>
      </c>
      <c r="M168" s="455" t="s">
        <v>589</v>
      </c>
      <c r="N168" s="455" t="s">
        <v>589</v>
      </c>
      <c r="O168" s="455" t="s">
        <v>589</v>
      </c>
      <c r="P168" s="455" t="s">
        <v>589</v>
      </c>
      <c r="Q168" s="455" t="s">
        <v>589</v>
      </c>
      <c r="R168" s="497" t="s">
        <v>398</v>
      </c>
      <c r="S168" s="668"/>
      <c r="T168" s="669"/>
      <c r="U168" s="671"/>
    </row>
    <row r="169" spans="2:37" ht="17.100000000000001" customHeight="1">
      <c r="C169" s="648"/>
      <c r="D169" s="411" t="s">
        <v>93</v>
      </c>
      <c r="E169" s="412">
        <v>0.375</v>
      </c>
      <c r="F169" s="412">
        <v>0.75</v>
      </c>
      <c r="G169" s="309">
        <v>1</v>
      </c>
      <c r="H169" s="309">
        <v>8</v>
      </c>
      <c r="I169" s="413"/>
      <c r="K169" s="257" t="s">
        <v>79</v>
      </c>
      <c r="L169" s="35" t="s">
        <v>123</v>
      </c>
      <c r="M169" s="35" t="s">
        <v>93</v>
      </c>
      <c r="N169" s="35" t="s">
        <v>95</v>
      </c>
      <c r="O169" s="35" t="s">
        <v>73</v>
      </c>
      <c r="P169" s="35"/>
      <c r="Q169" s="35"/>
      <c r="R169" s="47" t="s">
        <v>123</v>
      </c>
      <c r="S169" s="537">
        <v>5</v>
      </c>
      <c r="T169" s="537">
        <v>41</v>
      </c>
      <c r="U169" s="537">
        <v>1</v>
      </c>
    </row>
    <row r="170" spans="2:37" ht="17.100000000000001" customHeight="1">
      <c r="C170" s="648"/>
      <c r="D170" s="411" t="s">
        <v>95</v>
      </c>
      <c r="E170" s="412">
        <v>0.5</v>
      </c>
      <c r="F170" s="412">
        <v>0.875</v>
      </c>
      <c r="G170" s="309">
        <v>1</v>
      </c>
      <c r="H170" s="309">
        <v>8</v>
      </c>
      <c r="I170" s="413"/>
      <c r="K170" s="257" t="s">
        <v>180</v>
      </c>
      <c r="L170" s="35" t="s">
        <v>93</v>
      </c>
      <c r="M170" s="35" t="s">
        <v>95</v>
      </c>
      <c r="N170" s="35" t="s">
        <v>73</v>
      </c>
      <c r="O170" s="35"/>
      <c r="P170" s="35"/>
      <c r="Q170" s="35" t="s">
        <v>123</v>
      </c>
      <c r="R170" s="47" t="s">
        <v>93</v>
      </c>
      <c r="S170" s="537">
        <v>5</v>
      </c>
      <c r="T170" s="537">
        <v>41</v>
      </c>
      <c r="U170" s="537">
        <v>1</v>
      </c>
    </row>
    <row r="171" spans="2:37" ht="17.100000000000001" customHeight="1">
      <c r="C171" s="648"/>
      <c r="D171" s="411"/>
      <c r="E171" s="412"/>
      <c r="F171" s="412"/>
      <c r="G171" s="309">
        <v>0</v>
      </c>
      <c r="H171" s="309" t="s">
        <v>105</v>
      </c>
      <c r="I171" s="413"/>
      <c r="K171" s="257" t="s">
        <v>110</v>
      </c>
      <c r="L171" s="35" t="s">
        <v>95</v>
      </c>
      <c r="M171" s="35" t="s">
        <v>73</v>
      </c>
      <c r="N171" s="35"/>
      <c r="O171" s="35"/>
      <c r="P171" s="35" t="s">
        <v>123</v>
      </c>
      <c r="Q171" s="35" t="s">
        <v>93</v>
      </c>
      <c r="R171" s="47" t="s">
        <v>95</v>
      </c>
      <c r="S171" s="537">
        <v>5</v>
      </c>
      <c r="T171" s="537">
        <v>41</v>
      </c>
      <c r="U171" s="537">
        <v>1</v>
      </c>
    </row>
    <row r="172" spans="2:37" ht="17.100000000000001" customHeight="1">
      <c r="C172" s="648"/>
      <c r="D172" s="411"/>
      <c r="E172" s="412"/>
      <c r="F172" s="412"/>
      <c r="G172" s="309">
        <v>0</v>
      </c>
      <c r="H172" s="309" t="s">
        <v>105</v>
      </c>
      <c r="I172" s="413"/>
      <c r="K172" s="257" t="s">
        <v>114</v>
      </c>
      <c r="L172" s="35" t="s">
        <v>73</v>
      </c>
      <c r="M172" s="35"/>
      <c r="N172" s="35"/>
      <c r="O172" s="35" t="s">
        <v>123</v>
      </c>
      <c r="P172" s="35" t="s">
        <v>93</v>
      </c>
      <c r="Q172" s="35" t="s">
        <v>95</v>
      </c>
      <c r="R172" s="47" t="s">
        <v>73</v>
      </c>
      <c r="S172" s="537">
        <v>5</v>
      </c>
      <c r="T172" s="537">
        <v>42</v>
      </c>
      <c r="U172" s="537">
        <v>2</v>
      </c>
    </row>
    <row r="173" spans="2:37" ht="17.100000000000001" customHeight="1">
      <c r="C173" s="648"/>
      <c r="D173" s="411"/>
      <c r="E173" s="412"/>
      <c r="F173" s="412"/>
      <c r="G173" s="309">
        <v>0</v>
      </c>
      <c r="H173" s="309" t="s">
        <v>105</v>
      </c>
      <c r="I173" s="413"/>
      <c r="K173" s="257" t="s">
        <v>127</v>
      </c>
      <c r="L173" s="35"/>
      <c r="M173" s="35"/>
      <c r="N173" s="35" t="s">
        <v>123</v>
      </c>
      <c r="O173" s="35" t="s">
        <v>93</v>
      </c>
      <c r="P173" s="35" t="s">
        <v>95</v>
      </c>
      <c r="Q173" s="35" t="s">
        <v>73</v>
      </c>
      <c r="R173" s="47"/>
      <c r="S173" s="537">
        <v>4</v>
      </c>
      <c r="T173" s="537">
        <v>33</v>
      </c>
      <c r="U173" s="537">
        <v>1</v>
      </c>
    </row>
    <row r="174" spans="2:37" ht="17.100000000000001" customHeight="1">
      <c r="C174" s="649"/>
      <c r="D174" s="411"/>
      <c r="E174" s="412"/>
      <c r="F174" s="412"/>
      <c r="G174" s="309">
        <v>0</v>
      </c>
      <c r="H174" s="309" t="s">
        <v>105</v>
      </c>
      <c r="I174" s="413"/>
      <c r="K174" s="257" t="s">
        <v>94</v>
      </c>
      <c r="L174" s="35"/>
      <c r="M174" s="35" t="s">
        <v>123</v>
      </c>
      <c r="N174" s="35" t="s">
        <v>93</v>
      </c>
      <c r="O174" s="35" t="s">
        <v>95</v>
      </c>
      <c r="P174" s="35" t="s">
        <v>73</v>
      </c>
      <c r="Q174" s="35"/>
      <c r="R174" s="492"/>
      <c r="S174" s="555">
        <v>4</v>
      </c>
      <c r="T174" s="537">
        <v>33</v>
      </c>
      <c r="U174" s="537">
        <v>1</v>
      </c>
      <c r="V174" s="502"/>
    </row>
    <row r="175" spans="2:37" ht="17.100000000000001" customHeight="1">
      <c r="C175" s="650" t="s">
        <v>92</v>
      </c>
      <c r="D175" s="411" t="s">
        <v>73</v>
      </c>
      <c r="E175" s="412">
        <v>0.875</v>
      </c>
      <c r="F175" s="412">
        <v>0.29166666666666669</v>
      </c>
      <c r="G175" s="453">
        <v>1</v>
      </c>
      <c r="H175" s="107">
        <v>9</v>
      </c>
      <c r="I175" s="414">
        <v>8</v>
      </c>
      <c r="K175" s="257" t="s">
        <v>111</v>
      </c>
      <c r="L175" s="493"/>
      <c r="M175" s="35" t="s">
        <v>123</v>
      </c>
      <c r="N175" s="35" t="s">
        <v>123</v>
      </c>
      <c r="O175" s="35" t="s">
        <v>123</v>
      </c>
      <c r="P175" s="35" t="s">
        <v>123</v>
      </c>
      <c r="Q175" s="35" t="s">
        <v>123</v>
      </c>
      <c r="R175" s="47"/>
      <c r="S175" s="537">
        <v>5</v>
      </c>
      <c r="T175" s="537">
        <v>40</v>
      </c>
      <c r="U175" s="537">
        <v>0</v>
      </c>
    </row>
    <row r="176" spans="2:37" ht="17.100000000000001" customHeight="1">
      <c r="C176" s="650"/>
      <c r="D176" s="415"/>
      <c r="E176" s="415"/>
      <c r="F176" s="415"/>
      <c r="G176" s="309"/>
      <c r="H176" s="309"/>
      <c r="I176" s="413"/>
      <c r="K176" s="257" t="s">
        <v>80</v>
      </c>
      <c r="L176" s="35"/>
      <c r="M176" s="35" t="s">
        <v>95</v>
      </c>
      <c r="N176" s="35" t="s">
        <v>95</v>
      </c>
      <c r="O176" s="35" t="s">
        <v>95</v>
      </c>
      <c r="P176" s="35" t="s">
        <v>95</v>
      </c>
      <c r="Q176" s="35" t="s">
        <v>95</v>
      </c>
      <c r="R176" s="47"/>
      <c r="S176" s="537">
        <v>5</v>
      </c>
      <c r="T176" s="537">
        <v>40</v>
      </c>
      <c r="U176" s="537">
        <v>0</v>
      </c>
    </row>
    <row r="177" spans="2:37" ht="17.100000000000001" customHeight="1">
      <c r="C177" s="651"/>
      <c r="D177" s="416"/>
      <c r="E177" s="416"/>
      <c r="F177" s="416"/>
      <c r="G177" s="312"/>
      <c r="H177" s="312"/>
      <c r="I177" s="417"/>
      <c r="K177" s="257" t="s">
        <v>121</v>
      </c>
      <c r="L177" s="35"/>
      <c r="M177" s="35" t="s">
        <v>93</v>
      </c>
      <c r="N177" s="35" t="s">
        <v>93</v>
      </c>
      <c r="O177" s="35" t="s">
        <v>93</v>
      </c>
      <c r="P177" s="35" t="s">
        <v>93</v>
      </c>
      <c r="Q177" s="35" t="s">
        <v>93</v>
      </c>
      <c r="R177" s="47"/>
      <c r="S177" s="537">
        <v>5</v>
      </c>
      <c r="T177" s="537">
        <v>40</v>
      </c>
      <c r="U177" s="537">
        <v>0</v>
      </c>
    </row>
    <row r="178" spans="2:37" ht="17.100000000000001" customHeight="1">
      <c r="C178" s="523" t="s">
        <v>593</v>
      </c>
      <c r="K178" s="584" t="s">
        <v>401</v>
      </c>
      <c r="L178" s="585"/>
      <c r="M178" s="585" t="s">
        <v>123</v>
      </c>
      <c r="N178" s="585" t="s">
        <v>123</v>
      </c>
      <c r="O178" s="585" t="s">
        <v>123</v>
      </c>
      <c r="P178" s="585" t="s">
        <v>123</v>
      </c>
      <c r="Q178" s="585" t="s">
        <v>123</v>
      </c>
      <c r="R178" s="586"/>
      <c r="S178" s="537">
        <v>5</v>
      </c>
      <c r="T178" s="537">
        <v>40</v>
      </c>
      <c r="U178" s="537">
        <v>0</v>
      </c>
    </row>
    <row r="179" spans="2:37" ht="17.100000000000001" customHeight="1">
      <c r="C179" s="402" t="s">
        <v>637</v>
      </c>
      <c r="K179" s="272" t="s">
        <v>791</v>
      </c>
      <c r="L179" s="103"/>
      <c r="M179" s="103" t="s">
        <v>467</v>
      </c>
      <c r="N179" s="103" t="s">
        <v>467</v>
      </c>
      <c r="O179" s="103" t="s">
        <v>467</v>
      </c>
      <c r="P179" s="103" t="s">
        <v>467</v>
      </c>
      <c r="Q179" s="103" t="s">
        <v>467</v>
      </c>
      <c r="R179" s="104"/>
    </row>
    <row r="180" spans="2:37" ht="17.100000000000001" customHeight="1">
      <c r="C180" s="402"/>
    </row>
    <row r="181" spans="2:37" ht="17.100000000000001" customHeight="1">
      <c r="C181" s="402"/>
      <c r="K181" s="113" t="s">
        <v>681</v>
      </c>
    </row>
    <row r="182" spans="2:37" ht="17.100000000000001" customHeight="1">
      <c r="C182" s="523"/>
      <c r="K182" s="145" t="s">
        <v>624</v>
      </c>
    </row>
    <row r="183" spans="2:37" ht="17.100000000000001" customHeight="1">
      <c r="C183" s="433"/>
    </row>
    <row r="184" spans="2:37" ht="17.100000000000001" customHeight="1">
      <c r="C184"/>
      <c r="D184"/>
      <c r="E184"/>
      <c r="F184"/>
      <c r="G184"/>
      <c r="H184"/>
      <c r="I184"/>
      <c r="J184"/>
    </row>
    <row r="185" spans="2:37" s="463" customFormat="1" ht="17.100000000000001" customHeight="1">
      <c r="B185" s="513"/>
      <c r="C185" s="462"/>
      <c r="G185" s="462"/>
      <c r="H185" s="462"/>
      <c r="S185" s="556"/>
      <c r="T185" s="556"/>
      <c r="U185" s="556"/>
      <c r="V185" s="514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8" spans="2:37" ht="17.100000000000001" customHeight="1">
      <c r="C188" s="481" t="s">
        <v>626</v>
      </c>
      <c r="D188" s="481"/>
      <c r="E188" s="145"/>
      <c r="K188"/>
    </row>
    <row r="189" spans="2:37" ht="17.100000000000001" customHeight="1">
      <c r="C189" s="481"/>
      <c r="D189" s="481"/>
      <c r="E189" s="145"/>
      <c r="K189"/>
    </row>
    <row r="190" spans="2:37" ht="17.100000000000001" customHeight="1">
      <c r="C190" s="123" t="s">
        <v>728</v>
      </c>
      <c r="D190" s="481"/>
      <c r="E190" s="145"/>
      <c r="K190"/>
    </row>
    <row r="192" spans="2:37" s="349" customFormat="1" ht="17.100000000000001" customHeight="1">
      <c r="B192" s="123"/>
      <c r="C192" s="70" t="s">
        <v>156</v>
      </c>
      <c r="D192" s="410" t="s">
        <v>136</v>
      </c>
      <c r="E192" s="410" t="s">
        <v>134</v>
      </c>
      <c r="F192" s="410" t="s">
        <v>109</v>
      </c>
      <c r="G192" s="410" t="s">
        <v>131</v>
      </c>
      <c r="H192" s="451" t="s">
        <v>75</v>
      </c>
      <c r="I192" s="452" t="s">
        <v>92</v>
      </c>
      <c r="K192" s="75" t="s">
        <v>83</v>
      </c>
      <c r="L192" s="146" t="s">
        <v>96</v>
      </c>
      <c r="M192" s="146" t="s">
        <v>104</v>
      </c>
      <c r="N192" s="146" t="s">
        <v>82</v>
      </c>
      <c r="O192" s="146" t="s">
        <v>112</v>
      </c>
      <c r="P192" s="146" t="s">
        <v>97</v>
      </c>
      <c r="Q192" s="146" t="s">
        <v>117</v>
      </c>
      <c r="R192" s="147" t="s">
        <v>132</v>
      </c>
      <c r="S192" s="667" t="s">
        <v>515</v>
      </c>
      <c r="T192" s="669" t="s">
        <v>486</v>
      </c>
      <c r="U192" s="670" t="s">
        <v>487</v>
      </c>
      <c r="V192" s="537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3:22" ht="17.100000000000001" customHeight="1">
      <c r="C193" s="647" t="s">
        <v>138</v>
      </c>
      <c r="D193" s="411" t="s">
        <v>123</v>
      </c>
      <c r="E193" s="412">
        <v>0.29166666666666669</v>
      </c>
      <c r="F193" s="412">
        <v>0.70833333333333337</v>
      </c>
      <c r="G193" s="309">
        <v>1</v>
      </c>
      <c r="H193" s="309">
        <v>9</v>
      </c>
      <c r="I193" s="413"/>
      <c r="K193" s="454" t="s">
        <v>539</v>
      </c>
      <c r="L193" s="496" t="s">
        <v>581</v>
      </c>
      <c r="M193" s="455" t="s">
        <v>683</v>
      </c>
      <c r="N193" s="455" t="s">
        <v>683</v>
      </c>
      <c r="O193" s="455" t="s">
        <v>683</v>
      </c>
      <c r="P193" s="455" t="s">
        <v>683</v>
      </c>
      <c r="Q193" s="455" t="s">
        <v>683</v>
      </c>
      <c r="R193" s="497" t="s">
        <v>432</v>
      </c>
      <c r="S193" s="668"/>
      <c r="T193" s="669"/>
      <c r="U193" s="671"/>
    </row>
    <row r="194" spans="3:22" ht="17.100000000000001" customHeight="1">
      <c r="C194" s="648"/>
      <c r="D194" s="411" t="s">
        <v>93</v>
      </c>
      <c r="E194" s="412">
        <v>0.375</v>
      </c>
      <c r="F194" s="412">
        <v>0.75</v>
      </c>
      <c r="G194" s="309">
        <v>1</v>
      </c>
      <c r="H194" s="309">
        <v>8</v>
      </c>
      <c r="I194" s="413"/>
      <c r="K194" s="257" t="s">
        <v>79</v>
      </c>
      <c r="L194" s="35" t="s">
        <v>123</v>
      </c>
      <c r="M194" s="35" t="s">
        <v>95</v>
      </c>
      <c r="N194" s="35" t="s">
        <v>489</v>
      </c>
      <c r="O194" s="35" t="s">
        <v>490</v>
      </c>
      <c r="P194" s="35"/>
      <c r="Q194" s="35"/>
      <c r="R194" s="47" t="s">
        <v>123</v>
      </c>
      <c r="S194" s="537">
        <v>5</v>
      </c>
      <c r="T194" s="537">
        <v>43</v>
      </c>
      <c r="U194" s="537">
        <v>3</v>
      </c>
    </row>
    <row r="195" spans="3:22" ht="17.100000000000001" customHeight="1">
      <c r="C195" s="648"/>
      <c r="D195" s="411" t="s">
        <v>95</v>
      </c>
      <c r="E195" s="412">
        <v>0.5</v>
      </c>
      <c r="F195" s="412">
        <v>0.875</v>
      </c>
      <c r="G195" s="309">
        <v>1</v>
      </c>
      <c r="H195" s="309">
        <v>8</v>
      </c>
      <c r="I195" s="413"/>
      <c r="K195" s="257" t="s">
        <v>180</v>
      </c>
      <c r="L195" s="35" t="s">
        <v>95</v>
      </c>
      <c r="M195" s="35" t="s">
        <v>489</v>
      </c>
      <c r="N195" s="35" t="s">
        <v>490</v>
      </c>
      <c r="O195" s="35"/>
      <c r="P195" s="35"/>
      <c r="Q195" s="35" t="s">
        <v>123</v>
      </c>
      <c r="R195" s="47" t="s">
        <v>95</v>
      </c>
      <c r="S195" s="537">
        <v>5</v>
      </c>
      <c r="T195" s="537">
        <v>42</v>
      </c>
      <c r="U195" s="537">
        <v>2</v>
      </c>
    </row>
    <row r="196" spans="3:22" ht="17.100000000000001" customHeight="1">
      <c r="C196" s="648"/>
      <c r="D196" s="411"/>
      <c r="E196" s="412"/>
      <c r="F196" s="412"/>
      <c r="G196" s="309">
        <v>0</v>
      </c>
      <c r="H196" s="309" t="s">
        <v>105</v>
      </c>
      <c r="I196" s="413"/>
      <c r="K196" s="257" t="s">
        <v>110</v>
      </c>
      <c r="L196" s="35" t="s">
        <v>489</v>
      </c>
      <c r="M196" s="35" t="s">
        <v>490</v>
      </c>
      <c r="N196" s="35"/>
      <c r="O196" s="35"/>
      <c r="P196" s="35" t="s">
        <v>123</v>
      </c>
      <c r="Q196" s="35" t="s">
        <v>95</v>
      </c>
      <c r="R196" s="47" t="s">
        <v>489</v>
      </c>
      <c r="S196" s="537">
        <v>5</v>
      </c>
      <c r="T196" s="537">
        <v>43</v>
      </c>
      <c r="U196" s="537">
        <v>3</v>
      </c>
    </row>
    <row r="197" spans="3:22" ht="17.100000000000001" customHeight="1">
      <c r="C197" s="648"/>
      <c r="D197" s="411"/>
      <c r="E197" s="412"/>
      <c r="F197" s="412"/>
      <c r="G197" s="309">
        <v>0</v>
      </c>
      <c r="H197" s="309" t="s">
        <v>105</v>
      </c>
      <c r="I197" s="413"/>
      <c r="K197" s="257" t="s">
        <v>114</v>
      </c>
      <c r="L197" s="35" t="s">
        <v>490</v>
      </c>
      <c r="M197" s="35"/>
      <c r="N197" s="35"/>
      <c r="O197" s="35" t="s">
        <v>123</v>
      </c>
      <c r="P197" s="35" t="s">
        <v>95</v>
      </c>
      <c r="Q197" s="35" t="s">
        <v>489</v>
      </c>
      <c r="R197" s="47" t="s">
        <v>490</v>
      </c>
      <c r="S197" s="537">
        <v>5</v>
      </c>
      <c r="T197" s="537">
        <v>42</v>
      </c>
      <c r="U197" s="537">
        <v>2</v>
      </c>
    </row>
    <row r="198" spans="3:22" ht="17.100000000000001" customHeight="1">
      <c r="C198" s="648"/>
      <c r="D198" s="411"/>
      <c r="E198" s="412"/>
      <c r="F198" s="412"/>
      <c r="G198" s="309">
        <v>0</v>
      </c>
      <c r="H198" s="309" t="s">
        <v>105</v>
      </c>
      <c r="I198" s="413"/>
      <c r="K198" s="257" t="s">
        <v>127</v>
      </c>
      <c r="L198" s="35"/>
      <c r="M198" s="35"/>
      <c r="N198" s="35" t="s">
        <v>123</v>
      </c>
      <c r="O198" s="35" t="s">
        <v>95</v>
      </c>
      <c r="P198" s="35" t="s">
        <v>489</v>
      </c>
      <c r="Q198" s="35" t="s">
        <v>490</v>
      </c>
      <c r="R198" s="47"/>
      <c r="S198" s="537">
        <v>4</v>
      </c>
      <c r="T198" s="537">
        <v>34</v>
      </c>
      <c r="U198" s="537">
        <v>2</v>
      </c>
    </row>
    <row r="199" spans="3:22" ht="17.100000000000001" customHeight="1">
      <c r="C199" s="649"/>
      <c r="D199" s="411"/>
      <c r="E199" s="412"/>
      <c r="F199" s="412"/>
      <c r="G199" s="309">
        <v>0</v>
      </c>
      <c r="H199" s="309" t="s">
        <v>105</v>
      </c>
      <c r="I199" s="413"/>
      <c r="K199" s="257" t="s">
        <v>94</v>
      </c>
      <c r="L199" s="35"/>
      <c r="M199" s="35" t="s">
        <v>123</v>
      </c>
      <c r="N199" s="35" t="s">
        <v>95</v>
      </c>
      <c r="O199" s="35" t="s">
        <v>489</v>
      </c>
      <c r="P199" s="35" t="s">
        <v>490</v>
      </c>
      <c r="Q199" s="35"/>
      <c r="R199" s="492"/>
      <c r="S199" s="555">
        <v>4</v>
      </c>
      <c r="T199" s="537">
        <v>34</v>
      </c>
      <c r="U199" s="537">
        <v>2</v>
      </c>
      <c r="V199" s="502"/>
    </row>
    <row r="200" spans="3:22" ht="17.100000000000001" customHeight="1">
      <c r="C200" s="650" t="s">
        <v>92</v>
      </c>
      <c r="D200" s="411" t="s">
        <v>489</v>
      </c>
      <c r="E200" s="412">
        <v>0.70833333333333337</v>
      </c>
      <c r="F200" s="412">
        <v>0.29166666666666669</v>
      </c>
      <c r="G200" s="453">
        <v>5</v>
      </c>
      <c r="H200" s="107">
        <v>9</v>
      </c>
      <c r="I200" s="414">
        <v>4</v>
      </c>
      <c r="K200" s="257" t="s">
        <v>111</v>
      </c>
      <c r="L200" s="493"/>
      <c r="M200" s="35" t="s">
        <v>123</v>
      </c>
      <c r="N200" s="35" t="s">
        <v>123</v>
      </c>
      <c r="O200" s="35" t="s">
        <v>123</v>
      </c>
      <c r="P200" s="35" t="s">
        <v>123</v>
      </c>
      <c r="Q200" s="35" t="s">
        <v>123</v>
      </c>
      <c r="R200" s="47"/>
      <c r="S200" s="537">
        <v>5</v>
      </c>
      <c r="T200" s="537">
        <v>45</v>
      </c>
      <c r="U200" s="537">
        <v>5</v>
      </c>
    </row>
    <row r="201" spans="3:22" ht="17.100000000000001" customHeight="1">
      <c r="C201" s="650"/>
      <c r="D201" s="184" t="s">
        <v>490</v>
      </c>
      <c r="E201" s="185">
        <v>0.875</v>
      </c>
      <c r="F201" s="185">
        <v>0.375</v>
      </c>
      <c r="G201" s="421">
        <v>4</v>
      </c>
      <c r="H201" s="461">
        <v>8</v>
      </c>
      <c r="I201" s="460">
        <v>4</v>
      </c>
      <c r="K201" s="257" t="s">
        <v>80</v>
      </c>
      <c r="L201" s="35"/>
      <c r="M201" s="35" t="s">
        <v>95</v>
      </c>
      <c r="N201" s="35" t="s">
        <v>95</v>
      </c>
      <c r="O201" s="35" t="s">
        <v>95</v>
      </c>
      <c r="P201" s="35" t="s">
        <v>95</v>
      </c>
      <c r="Q201" s="35" t="s">
        <v>95</v>
      </c>
      <c r="R201" s="47"/>
      <c r="S201" s="537">
        <v>5</v>
      </c>
      <c r="T201" s="537">
        <v>40</v>
      </c>
      <c r="U201" s="537">
        <v>0</v>
      </c>
    </row>
    <row r="202" spans="3:22" ht="17.100000000000001" customHeight="1">
      <c r="C202" s="651"/>
      <c r="D202" s="416"/>
      <c r="E202" s="416"/>
      <c r="F202" s="416"/>
      <c r="G202" s="312"/>
      <c r="H202" s="312"/>
      <c r="I202" s="417"/>
      <c r="K202" s="257" t="s">
        <v>121</v>
      </c>
      <c r="L202" s="35"/>
      <c r="M202" s="35" t="s">
        <v>95</v>
      </c>
      <c r="N202" s="35" t="s">
        <v>95</v>
      </c>
      <c r="O202" s="35" t="s">
        <v>95</v>
      </c>
      <c r="P202" s="35" t="s">
        <v>95</v>
      </c>
      <c r="Q202" s="35" t="s">
        <v>95</v>
      </c>
      <c r="R202" s="47"/>
      <c r="S202" s="537">
        <v>5</v>
      </c>
      <c r="T202" s="537">
        <v>40</v>
      </c>
      <c r="U202" s="537">
        <v>0</v>
      </c>
    </row>
    <row r="203" spans="3:22" ht="17.100000000000001" customHeight="1">
      <c r="K203" s="584" t="s">
        <v>401</v>
      </c>
      <c r="L203" s="585"/>
      <c r="M203" s="585" t="s">
        <v>123</v>
      </c>
      <c r="N203" s="585" t="s">
        <v>123</v>
      </c>
      <c r="O203" s="585" t="s">
        <v>123</v>
      </c>
      <c r="P203" s="585" t="s">
        <v>123</v>
      </c>
      <c r="Q203" s="585" t="s">
        <v>123</v>
      </c>
      <c r="R203" s="586"/>
      <c r="S203" s="537">
        <v>5</v>
      </c>
      <c r="T203" s="537">
        <v>45</v>
      </c>
      <c r="U203" s="537">
        <v>5</v>
      </c>
    </row>
    <row r="204" spans="3:22" ht="17.100000000000001" customHeight="1">
      <c r="C204" s="531" t="s">
        <v>606</v>
      </c>
      <c r="K204" s="272" t="s">
        <v>791</v>
      </c>
      <c r="L204" s="103"/>
      <c r="M204" s="103" t="s">
        <v>467</v>
      </c>
      <c r="N204" s="103" t="s">
        <v>467</v>
      </c>
      <c r="O204" s="103" t="s">
        <v>467</v>
      </c>
      <c r="P204" s="103" t="s">
        <v>467</v>
      </c>
      <c r="Q204" s="103" t="s">
        <v>467</v>
      </c>
      <c r="R204" s="104"/>
    </row>
    <row r="205" spans="3:22" ht="17.100000000000001" customHeight="1">
      <c r="C205" s="532" t="s">
        <v>607</v>
      </c>
      <c r="K205"/>
      <c r="L205"/>
      <c r="M205"/>
      <c r="N205"/>
      <c r="O205"/>
      <c r="P205"/>
      <c r="Q205"/>
      <c r="R205"/>
    </row>
    <row r="206" spans="3:22" ht="17.100000000000001" customHeight="1">
      <c r="C206" s="433" t="s">
        <v>648</v>
      </c>
      <c r="D206" s="531"/>
      <c r="K206" s="145" t="s">
        <v>623</v>
      </c>
    </row>
    <row r="207" spans="3:22" ht="17.100000000000001" customHeight="1">
      <c r="C207" s="113"/>
      <c r="D207" s="532"/>
      <c r="K207" s="113" t="s">
        <v>684</v>
      </c>
    </row>
    <row r="210" spans="3:22" ht="17.100000000000001" customHeight="1">
      <c r="C210" s="481" t="s">
        <v>729</v>
      </c>
      <c r="D210" s="481"/>
      <c r="E210" s="145"/>
    </row>
    <row r="211" spans="3:22" ht="17.100000000000001" customHeight="1">
      <c r="K211" s="560"/>
    </row>
    <row r="212" spans="3:22" ht="17.100000000000001" customHeight="1">
      <c r="C212" s="70" t="s">
        <v>156</v>
      </c>
      <c r="D212" s="410" t="s">
        <v>136</v>
      </c>
      <c r="E212" s="410" t="s">
        <v>134</v>
      </c>
      <c r="F212" s="410" t="s">
        <v>109</v>
      </c>
      <c r="G212" s="410" t="s">
        <v>131</v>
      </c>
      <c r="H212" s="451" t="s">
        <v>75</v>
      </c>
      <c r="I212" s="452" t="s">
        <v>92</v>
      </c>
      <c r="K212" s="75" t="s">
        <v>83</v>
      </c>
      <c r="L212" s="146" t="s">
        <v>96</v>
      </c>
      <c r="M212" s="146" t="s">
        <v>104</v>
      </c>
      <c r="N212" s="146" t="s">
        <v>82</v>
      </c>
      <c r="O212" s="146" t="s">
        <v>112</v>
      </c>
      <c r="P212" s="146" t="s">
        <v>97</v>
      </c>
      <c r="Q212" s="146" t="s">
        <v>117</v>
      </c>
      <c r="R212" s="147" t="s">
        <v>132</v>
      </c>
      <c r="S212" s="667" t="s">
        <v>515</v>
      </c>
      <c r="T212" s="669" t="s">
        <v>486</v>
      </c>
      <c r="U212" s="670" t="s">
        <v>487</v>
      </c>
      <c r="V212" s="537"/>
    </row>
    <row r="213" spans="3:22" ht="17.100000000000001" customHeight="1">
      <c r="C213" s="647" t="s">
        <v>138</v>
      </c>
      <c r="D213" s="411" t="s">
        <v>123</v>
      </c>
      <c r="E213" s="412">
        <v>0.29166666666666669</v>
      </c>
      <c r="F213" s="412">
        <v>0.66666666666666663</v>
      </c>
      <c r="G213" s="309">
        <v>1</v>
      </c>
      <c r="H213" s="309">
        <v>8</v>
      </c>
      <c r="I213" s="413"/>
      <c r="K213" s="454" t="s">
        <v>370</v>
      </c>
      <c r="L213" s="455" t="s">
        <v>407</v>
      </c>
      <c r="M213" s="455" t="s">
        <v>734</v>
      </c>
      <c r="N213" s="455" t="s">
        <v>734</v>
      </c>
      <c r="O213" s="455" t="s">
        <v>734</v>
      </c>
      <c r="P213" s="455" t="s">
        <v>734</v>
      </c>
      <c r="Q213" s="455" t="s">
        <v>734</v>
      </c>
      <c r="R213" s="456" t="s">
        <v>407</v>
      </c>
      <c r="S213" s="668"/>
      <c r="T213" s="669"/>
      <c r="U213" s="671"/>
    </row>
    <row r="214" spans="3:22" ht="17.100000000000001" customHeight="1">
      <c r="C214" s="648"/>
      <c r="D214" s="411" t="s">
        <v>93</v>
      </c>
      <c r="E214" s="412">
        <v>0.375</v>
      </c>
      <c r="F214" s="412">
        <v>0.79166666666666663</v>
      </c>
      <c r="G214" s="309">
        <v>1</v>
      </c>
      <c r="H214" s="309">
        <v>9</v>
      </c>
      <c r="I214" s="413"/>
      <c r="K214" s="257" t="s">
        <v>79</v>
      </c>
      <c r="L214" s="35" t="s">
        <v>123</v>
      </c>
      <c r="M214" s="35" t="s">
        <v>95</v>
      </c>
      <c r="N214" s="35" t="s">
        <v>489</v>
      </c>
      <c r="O214" s="35" t="s">
        <v>490</v>
      </c>
      <c r="P214" s="35"/>
      <c r="Q214" s="35"/>
      <c r="R214" s="47" t="s">
        <v>123</v>
      </c>
      <c r="S214" s="537">
        <v>5</v>
      </c>
      <c r="T214" s="537">
        <v>40</v>
      </c>
      <c r="U214" s="537">
        <v>0</v>
      </c>
    </row>
    <row r="215" spans="3:22" ht="17.100000000000001" customHeight="1">
      <c r="C215" s="648"/>
      <c r="D215" s="411" t="s">
        <v>95</v>
      </c>
      <c r="E215" s="412">
        <v>0.45833333333333331</v>
      </c>
      <c r="F215" s="412">
        <v>0.83333333333333337</v>
      </c>
      <c r="G215" s="309">
        <v>1</v>
      </c>
      <c r="H215" s="309">
        <v>8</v>
      </c>
      <c r="I215" s="413"/>
      <c r="K215" s="257" t="s">
        <v>180</v>
      </c>
      <c r="L215" s="35" t="s">
        <v>95</v>
      </c>
      <c r="M215" s="35" t="s">
        <v>489</v>
      </c>
      <c r="N215" s="35" t="s">
        <v>490</v>
      </c>
      <c r="O215" s="35"/>
      <c r="P215" s="35"/>
      <c r="Q215" s="35" t="s">
        <v>123</v>
      </c>
      <c r="R215" s="47" t="s">
        <v>95</v>
      </c>
      <c r="S215" s="537">
        <v>5</v>
      </c>
      <c r="T215" s="537">
        <v>40</v>
      </c>
      <c r="U215" s="537">
        <v>0</v>
      </c>
    </row>
    <row r="216" spans="3:22" ht="17.100000000000001" customHeight="1">
      <c r="C216" s="648"/>
      <c r="D216" s="411"/>
      <c r="E216" s="412"/>
      <c r="F216" s="412"/>
      <c r="G216" s="309"/>
      <c r="H216" s="309"/>
      <c r="I216" s="413"/>
      <c r="K216" s="257" t="s">
        <v>110</v>
      </c>
      <c r="L216" s="35" t="s">
        <v>721</v>
      </c>
      <c r="M216" s="35" t="s">
        <v>490</v>
      </c>
      <c r="N216" s="35"/>
      <c r="O216" s="35"/>
      <c r="P216" s="35" t="s">
        <v>123</v>
      </c>
      <c r="Q216" s="35" t="s">
        <v>95</v>
      </c>
      <c r="R216" s="47" t="s">
        <v>490</v>
      </c>
      <c r="S216" s="537">
        <v>5</v>
      </c>
      <c r="T216" s="537">
        <v>41</v>
      </c>
      <c r="U216" s="537">
        <v>1</v>
      </c>
    </row>
    <row r="217" spans="3:22" ht="17.100000000000001" customHeight="1">
      <c r="C217" s="648"/>
      <c r="D217" s="411"/>
      <c r="E217" s="412"/>
      <c r="F217" s="412"/>
      <c r="G217" s="309"/>
      <c r="H217" s="309"/>
      <c r="I217" s="413"/>
      <c r="K217" s="257" t="s">
        <v>114</v>
      </c>
      <c r="L217" s="35" t="s">
        <v>490</v>
      </c>
      <c r="M217" s="35"/>
      <c r="N217" s="35"/>
      <c r="O217" s="35" t="s">
        <v>123</v>
      </c>
      <c r="P217" s="35" t="s">
        <v>95</v>
      </c>
      <c r="Q217" s="35" t="s">
        <v>489</v>
      </c>
      <c r="R217" s="47" t="s">
        <v>721</v>
      </c>
      <c r="S217" s="537">
        <v>5</v>
      </c>
      <c r="T217" s="537">
        <v>41</v>
      </c>
      <c r="U217" s="537">
        <v>1</v>
      </c>
    </row>
    <row r="218" spans="3:22" ht="17.100000000000001" customHeight="1">
      <c r="C218" s="648"/>
      <c r="D218" s="411"/>
      <c r="E218" s="412"/>
      <c r="F218" s="412"/>
      <c r="G218" s="309"/>
      <c r="H218" s="309"/>
      <c r="I218" s="413"/>
      <c r="K218" s="257" t="s">
        <v>127</v>
      </c>
      <c r="L218" s="35"/>
      <c r="M218" s="35" t="s">
        <v>123</v>
      </c>
      <c r="N218" s="35" t="s">
        <v>123</v>
      </c>
      <c r="O218" s="35" t="s">
        <v>95</v>
      </c>
      <c r="P218" s="35" t="s">
        <v>489</v>
      </c>
      <c r="Q218" s="35" t="s">
        <v>490</v>
      </c>
      <c r="R218" s="47"/>
      <c r="S218" s="537">
        <v>5</v>
      </c>
      <c r="T218" s="537">
        <v>40</v>
      </c>
      <c r="U218" s="537">
        <v>0</v>
      </c>
    </row>
    <row r="219" spans="3:22" ht="17.100000000000001" customHeight="1">
      <c r="C219" s="649"/>
      <c r="D219" s="411"/>
      <c r="E219" s="412"/>
      <c r="F219" s="412"/>
      <c r="G219" s="309"/>
      <c r="H219" s="309"/>
      <c r="I219" s="413"/>
      <c r="K219" s="257" t="s">
        <v>94</v>
      </c>
      <c r="L219" s="35"/>
      <c r="M219" s="35" t="s">
        <v>93</v>
      </c>
      <c r="N219" s="35" t="s">
        <v>95</v>
      </c>
      <c r="O219" s="35" t="s">
        <v>489</v>
      </c>
      <c r="P219" s="35" t="s">
        <v>490</v>
      </c>
      <c r="Q219" s="35"/>
      <c r="R219" s="499" t="s">
        <v>93</v>
      </c>
      <c r="S219" s="555">
        <v>5</v>
      </c>
      <c r="T219" s="537">
        <v>40</v>
      </c>
      <c r="U219" s="537">
        <v>0</v>
      </c>
      <c r="V219" s="502"/>
    </row>
    <row r="220" spans="3:22" ht="17.100000000000001" customHeight="1">
      <c r="C220" s="650" t="s">
        <v>92</v>
      </c>
      <c r="D220" s="411" t="s">
        <v>508</v>
      </c>
      <c r="E220" s="412">
        <v>0.83333333333333337</v>
      </c>
      <c r="F220" s="412">
        <v>0.33333333333333331</v>
      </c>
      <c r="G220" s="453">
        <v>4</v>
      </c>
      <c r="H220" s="107">
        <v>8</v>
      </c>
      <c r="I220" s="414">
        <v>4</v>
      </c>
      <c r="K220" s="257" t="s">
        <v>111</v>
      </c>
      <c r="L220" s="498" t="s">
        <v>93</v>
      </c>
      <c r="M220" s="35"/>
      <c r="N220" s="35" t="s">
        <v>93</v>
      </c>
      <c r="O220" s="35" t="s">
        <v>93</v>
      </c>
      <c r="P220" s="35" t="s">
        <v>93</v>
      </c>
      <c r="Q220" s="35" t="s">
        <v>93</v>
      </c>
      <c r="R220" s="47"/>
      <c r="S220" s="537">
        <v>5</v>
      </c>
      <c r="T220" s="537">
        <v>40</v>
      </c>
      <c r="U220" s="537">
        <v>0</v>
      </c>
    </row>
    <row r="221" spans="3:22" ht="17.100000000000001" customHeight="1">
      <c r="C221" s="650"/>
      <c r="D221" s="184" t="s">
        <v>509</v>
      </c>
      <c r="E221" s="185">
        <v>0.83333333333333337</v>
      </c>
      <c r="F221" s="185">
        <v>0.33333333333333331</v>
      </c>
      <c r="G221" s="421">
        <v>4</v>
      </c>
      <c r="H221" s="461">
        <v>8</v>
      </c>
      <c r="I221" s="460">
        <v>4</v>
      </c>
      <c r="K221" s="257" t="s">
        <v>80</v>
      </c>
      <c r="L221" s="35"/>
      <c r="M221" s="35" t="s">
        <v>93</v>
      </c>
      <c r="N221" s="35" t="s">
        <v>93</v>
      </c>
      <c r="O221" s="35" t="s">
        <v>93</v>
      </c>
      <c r="P221" s="35" t="s">
        <v>93</v>
      </c>
      <c r="Q221" s="35" t="s">
        <v>93</v>
      </c>
      <c r="R221" s="47"/>
      <c r="S221" s="537">
        <v>5</v>
      </c>
      <c r="T221" s="537">
        <v>40</v>
      </c>
      <c r="U221" s="537">
        <v>0</v>
      </c>
    </row>
    <row r="222" spans="3:22" ht="17.100000000000001" customHeight="1">
      <c r="C222" s="651"/>
      <c r="D222" s="408" t="s">
        <v>722</v>
      </c>
      <c r="E222" s="409">
        <v>0.72916666666666663</v>
      </c>
      <c r="F222" s="409">
        <v>0.27083333333333331</v>
      </c>
      <c r="G222" s="422">
        <v>4</v>
      </c>
      <c r="H222" s="567">
        <v>9</v>
      </c>
      <c r="I222" s="568">
        <v>4</v>
      </c>
      <c r="K222" s="257" t="s">
        <v>121</v>
      </c>
      <c r="L222" s="35"/>
      <c r="M222" s="35" t="s">
        <v>93</v>
      </c>
      <c r="N222" s="35" t="s">
        <v>93</v>
      </c>
      <c r="O222" s="35" t="s">
        <v>93</v>
      </c>
      <c r="P222" s="35" t="s">
        <v>93</v>
      </c>
      <c r="Q222" s="35" t="s">
        <v>93</v>
      </c>
      <c r="R222" s="47"/>
      <c r="S222" s="537">
        <v>5</v>
      </c>
      <c r="T222" s="537">
        <v>40</v>
      </c>
      <c r="U222" s="537">
        <v>0</v>
      </c>
    </row>
    <row r="223" spans="3:22" ht="17.100000000000001" customHeight="1">
      <c r="C223" s="569"/>
      <c r="D223" s="532"/>
      <c r="K223" s="584" t="s">
        <v>401</v>
      </c>
      <c r="L223" s="585"/>
      <c r="M223" s="585" t="s">
        <v>93</v>
      </c>
      <c r="N223" s="585" t="s">
        <v>93</v>
      </c>
      <c r="O223" s="585" t="s">
        <v>93</v>
      </c>
      <c r="P223" s="585" t="s">
        <v>93</v>
      </c>
      <c r="Q223" s="585" t="s">
        <v>93</v>
      </c>
      <c r="R223" s="586"/>
      <c r="S223" s="537">
        <v>5</v>
      </c>
      <c r="T223" s="537">
        <v>40</v>
      </c>
      <c r="U223" s="537">
        <v>0</v>
      </c>
    </row>
    <row r="224" spans="3:22" ht="17.100000000000001" customHeight="1">
      <c r="C224" s="569"/>
      <c r="D224" s="532"/>
      <c r="K224" s="272" t="s">
        <v>791</v>
      </c>
      <c r="L224" s="103"/>
      <c r="M224" s="103" t="s">
        <v>467</v>
      </c>
      <c r="N224" s="103" t="s">
        <v>467</v>
      </c>
      <c r="O224" s="103" t="s">
        <v>467</v>
      </c>
      <c r="P224" s="103" t="s">
        <v>467</v>
      </c>
      <c r="Q224" s="103" t="s">
        <v>467</v>
      </c>
      <c r="R224" s="104"/>
    </row>
    <row r="225" spans="2:37" ht="17.100000000000001" customHeight="1">
      <c r="C225" s="672" t="s">
        <v>724</v>
      </c>
      <c r="D225" s="673"/>
      <c r="E225" s="410" t="s">
        <v>508</v>
      </c>
      <c r="F225" s="676" t="s">
        <v>725</v>
      </c>
      <c r="G225" s="677"/>
    </row>
    <row r="226" spans="2:37" ht="17.100000000000001" customHeight="1">
      <c r="C226" s="650"/>
      <c r="D226" s="674"/>
      <c r="E226" s="309" t="s">
        <v>509</v>
      </c>
      <c r="F226" s="606" t="s">
        <v>726</v>
      </c>
      <c r="G226" s="608"/>
      <c r="K226" s="425"/>
      <c r="S226" s="425"/>
      <c r="T226" s="113"/>
    </row>
    <row r="227" spans="2:37" ht="17.100000000000001" customHeight="1">
      <c r="C227" s="651"/>
      <c r="D227" s="675"/>
      <c r="E227" s="312" t="s">
        <v>722</v>
      </c>
      <c r="F227" s="609" t="s">
        <v>725</v>
      </c>
      <c r="G227" s="611"/>
      <c r="S227" s="113"/>
      <c r="T227" s="113"/>
    </row>
    <row r="228" spans="2:37" s="349" customFormat="1" ht="17.100000000000001" customHeight="1">
      <c r="B228" s="123"/>
      <c r="C228"/>
      <c r="D228"/>
      <c r="E228"/>
      <c r="F228"/>
      <c r="G228"/>
      <c r="H228"/>
      <c r="I228"/>
      <c r="J228"/>
      <c r="K228" s="75" t="s">
        <v>83</v>
      </c>
      <c r="L228" s="146" t="s">
        <v>96</v>
      </c>
      <c r="M228" s="146" t="s">
        <v>104</v>
      </c>
      <c r="N228" s="146" t="s">
        <v>82</v>
      </c>
      <c r="O228" s="146" t="s">
        <v>112</v>
      </c>
      <c r="P228" s="146" t="s">
        <v>97</v>
      </c>
      <c r="Q228" s="146" t="s">
        <v>117</v>
      </c>
      <c r="R228" s="147" t="s">
        <v>132</v>
      </c>
      <c r="S228" s="667" t="s">
        <v>515</v>
      </c>
      <c r="T228" s="669" t="s">
        <v>486</v>
      </c>
      <c r="U228" s="670" t="s">
        <v>487</v>
      </c>
      <c r="V228" s="537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7.100000000000001" customHeight="1">
      <c r="C229"/>
      <c r="D229"/>
      <c r="E229"/>
      <c r="F229"/>
      <c r="G229"/>
      <c r="H229"/>
      <c r="I229"/>
      <c r="J229"/>
      <c r="K229" s="454" t="s">
        <v>370</v>
      </c>
      <c r="L229" s="455" t="s">
        <v>737</v>
      </c>
      <c r="M229" s="455" t="s">
        <v>738</v>
      </c>
      <c r="N229" s="515" t="s">
        <v>739</v>
      </c>
      <c r="O229" s="455" t="s">
        <v>738</v>
      </c>
      <c r="P229" s="515" t="s">
        <v>739</v>
      </c>
      <c r="Q229" s="455" t="s">
        <v>738</v>
      </c>
      <c r="R229" s="456" t="s">
        <v>737</v>
      </c>
      <c r="S229" s="668"/>
      <c r="T229" s="669"/>
      <c r="U229" s="671"/>
    </row>
    <row r="230" spans="2:37" ht="17.100000000000001" customHeight="1">
      <c r="C230"/>
      <c r="D230"/>
      <c r="E230"/>
      <c r="F230"/>
      <c r="G230"/>
      <c r="H230"/>
      <c r="I230"/>
      <c r="J230"/>
      <c r="K230" s="257" t="s">
        <v>79</v>
      </c>
      <c r="L230" s="35" t="s">
        <v>123</v>
      </c>
      <c r="M230" s="35" t="s">
        <v>95</v>
      </c>
      <c r="N230" s="35" t="s">
        <v>489</v>
      </c>
      <c r="O230" s="35" t="s">
        <v>490</v>
      </c>
      <c r="P230" s="35"/>
      <c r="Q230" s="35"/>
      <c r="R230" s="47" t="s">
        <v>123</v>
      </c>
      <c r="S230" s="537">
        <v>5</v>
      </c>
      <c r="T230" s="537">
        <v>40</v>
      </c>
      <c r="U230" s="537">
        <v>0</v>
      </c>
    </row>
    <row r="231" spans="2:37" ht="17.100000000000001" customHeight="1">
      <c r="C231"/>
      <c r="D231"/>
      <c r="E231"/>
      <c r="F231"/>
      <c r="G231"/>
      <c r="H231"/>
      <c r="I231"/>
      <c r="J231"/>
      <c r="K231" s="257" t="s">
        <v>180</v>
      </c>
      <c r="L231" s="35" t="s">
        <v>95</v>
      </c>
      <c r="M231" s="35" t="s">
        <v>489</v>
      </c>
      <c r="N231" s="35" t="s">
        <v>490</v>
      </c>
      <c r="O231" s="35"/>
      <c r="P231" s="35"/>
      <c r="Q231" s="35" t="s">
        <v>123</v>
      </c>
      <c r="R231" s="47" t="s">
        <v>95</v>
      </c>
      <c r="S231" s="537">
        <v>5</v>
      </c>
      <c r="T231" s="537">
        <v>40</v>
      </c>
      <c r="U231" s="537">
        <v>0</v>
      </c>
    </row>
    <row r="232" spans="2:37" ht="17.100000000000001" customHeight="1">
      <c r="C232"/>
      <c r="D232"/>
      <c r="E232"/>
      <c r="F232"/>
      <c r="G232"/>
      <c r="H232"/>
      <c r="I232"/>
      <c r="J232"/>
      <c r="K232" s="257" t="s">
        <v>110</v>
      </c>
      <c r="L232" s="35" t="s">
        <v>721</v>
      </c>
      <c r="M232" s="35" t="s">
        <v>490</v>
      </c>
      <c r="N232" s="35"/>
      <c r="O232" s="35"/>
      <c r="P232" s="35" t="s">
        <v>123</v>
      </c>
      <c r="Q232" s="35" t="s">
        <v>95</v>
      </c>
      <c r="R232" s="47" t="s">
        <v>490</v>
      </c>
      <c r="S232" s="537">
        <v>5</v>
      </c>
      <c r="T232" s="537">
        <v>41</v>
      </c>
      <c r="U232" s="537">
        <v>1</v>
      </c>
    </row>
    <row r="233" spans="2:37" ht="17.100000000000001" customHeight="1">
      <c r="C233"/>
      <c r="D233"/>
      <c r="E233"/>
      <c r="F233"/>
      <c r="G233"/>
      <c r="H233"/>
      <c r="I233"/>
      <c r="J233"/>
      <c r="K233" s="257" t="s">
        <v>114</v>
      </c>
      <c r="L233" s="35" t="s">
        <v>490</v>
      </c>
      <c r="M233" s="35"/>
      <c r="N233" s="35"/>
      <c r="O233" s="35" t="s">
        <v>123</v>
      </c>
      <c r="P233" s="35" t="s">
        <v>95</v>
      </c>
      <c r="Q233" s="35" t="s">
        <v>489</v>
      </c>
      <c r="R233" s="47" t="s">
        <v>721</v>
      </c>
      <c r="S233" s="537">
        <v>5</v>
      </c>
      <c r="T233" s="537">
        <v>41</v>
      </c>
      <c r="U233" s="537">
        <v>1</v>
      </c>
    </row>
    <row r="234" spans="2:37" ht="17.100000000000001" customHeight="1">
      <c r="C234"/>
      <c r="D234"/>
      <c r="E234"/>
      <c r="F234"/>
      <c r="G234"/>
      <c r="H234"/>
      <c r="I234"/>
      <c r="J234"/>
      <c r="K234" s="257" t="s">
        <v>127</v>
      </c>
      <c r="L234" s="35"/>
      <c r="M234" s="35" t="s">
        <v>123</v>
      </c>
      <c r="N234" s="35" t="s">
        <v>123</v>
      </c>
      <c r="O234" s="35" t="s">
        <v>95</v>
      </c>
      <c r="P234" s="35" t="s">
        <v>489</v>
      </c>
      <c r="Q234" s="35" t="s">
        <v>490</v>
      </c>
      <c r="R234" s="47"/>
      <c r="S234" s="537">
        <v>5</v>
      </c>
      <c r="T234" s="537">
        <v>40</v>
      </c>
      <c r="U234" s="537">
        <v>0</v>
      </c>
    </row>
    <row r="235" spans="2:37" ht="17.100000000000001" customHeight="1">
      <c r="C235"/>
      <c r="D235"/>
      <c r="E235"/>
      <c r="F235"/>
      <c r="G235"/>
      <c r="H235"/>
      <c r="I235"/>
      <c r="J235"/>
      <c r="K235" s="257" t="s">
        <v>94</v>
      </c>
      <c r="L235" s="35"/>
      <c r="M235" s="35" t="s">
        <v>123</v>
      </c>
      <c r="N235" s="35" t="s">
        <v>95</v>
      </c>
      <c r="O235" s="35" t="s">
        <v>489</v>
      </c>
      <c r="P235" s="35" t="s">
        <v>490</v>
      </c>
      <c r="Q235" s="35"/>
      <c r="R235" s="499" t="s">
        <v>123</v>
      </c>
      <c r="S235" s="555">
        <v>5</v>
      </c>
      <c r="T235" s="537">
        <v>40</v>
      </c>
      <c r="U235" s="537">
        <v>0</v>
      </c>
      <c r="V235" s="502"/>
    </row>
    <row r="236" spans="2:37" ht="17.100000000000001" customHeight="1">
      <c r="C236"/>
      <c r="D236"/>
      <c r="E236"/>
      <c r="F236"/>
      <c r="G236"/>
      <c r="H236"/>
      <c r="I236"/>
      <c r="J236"/>
      <c r="K236" s="257" t="s">
        <v>111</v>
      </c>
      <c r="L236" s="498" t="s">
        <v>123</v>
      </c>
      <c r="M236" s="35"/>
      <c r="N236" s="35" t="s">
        <v>123</v>
      </c>
      <c r="O236" s="35" t="s">
        <v>123</v>
      </c>
      <c r="P236" s="35" t="s">
        <v>123</v>
      </c>
      <c r="Q236" s="35" t="s">
        <v>123</v>
      </c>
      <c r="R236" s="47"/>
      <c r="S236" s="537">
        <v>5</v>
      </c>
      <c r="T236" s="537">
        <v>40</v>
      </c>
      <c r="U236" s="537">
        <v>0</v>
      </c>
    </row>
    <row r="237" spans="2:37" ht="17.100000000000001" customHeight="1">
      <c r="C237"/>
      <c r="D237"/>
      <c r="E237"/>
      <c r="F237"/>
      <c r="G237"/>
      <c r="H237"/>
      <c r="I237"/>
      <c r="J237"/>
      <c r="K237" s="257" t="s">
        <v>80</v>
      </c>
      <c r="L237" s="35"/>
      <c r="M237" s="35" t="s">
        <v>93</v>
      </c>
      <c r="N237" s="35" t="s">
        <v>93</v>
      </c>
      <c r="O237" s="35" t="s">
        <v>93</v>
      </c>
      <c r="P237" s="35" t="s">
        <v>93</v>
      </c>
      <c r="Q237" s="35" t="s">
        <v>93</v>
      </c>
      <c r="R237" s="47"/>
      <c r="S237" s="537">
        <v>5</v>
      </c>
      <c r="T237" s="537">
        <v>40</v>
      </c>
      <c r="U237" s="537">
        <v>0</v>
      </c>
    </row>
    <row r="238" spans="2:37" ht="17.100000000000001" customHeight="1">
      <c r="C238"/>
      <c r="D238"/>
      <c r="E238"/>
      <c r="F238"/>
      <c r="G238"/>
      <c r="H238"/>
      <c r="I238"/>
      <c r="J238"/>
      <c r="K238" s="257" t="s">
        <v>121</v>
      </c>
      <c r="L238" s="35"/>
      <c r="M238" s="35" t="s">
        <v>93</v>
      </c>
      <c r="N238" s="35" t="s">
        <v>93</v>
      </c>
      <c r="O238" s="35" t="s">
        <v>93</v>
      </c>
      <c r="P238" s="35"/>
      <c r="Q238" s="35" t="s">
        <v>93</v>
      </c>
      <c r="R238" s="47" t="s">
        <v>93</v>
      </c>
      <c r="S238" s="537">
        <v>5</v>
      </c>
      <c r="T238" s="537">
        <v>40</v>
      </c>
      <c r="U238" s="537">
        <v>0</v>
      </c>
    </row>
    <row r="239" spans="2:37" ht="17.100000000000001" customHeight="1">
      <c r="C239" s="402"/>
      <c r="D239"/>
      <c r="E239"/>
      <c r="F239"/>
      <c r="G239"/>
      <c r="H239"/>
      <c r="I239"/>
      <c r="J239"/>
      <c r="K239" s="584" t="s">
        <v>401</v>
      </c>
      <c r="L239" s="585" t="s">
        <v>93</v>
      </c>
      <c r="M239" s="585" t="s">
        <v>93</v>
      </c>
      <c r="N239" s="585"/>
      <c r="O239" s="585" t="s">
        <v>93</v>
      </c>
      <c r="P239" s="585" t="s">
        <v>93</v>
      </c>
      <c r="Q239" s="585" t="s">
        <v>93</v>
      </c>
      <c r="R239" s="586"/>
      <c r="S239" s="537">
        <v>5</v>
      </c>
      <c r="T239" s="537">
        <v>40</v>
      </c>
      <c r="U239" s="537">
        <v>0</v>
      </c>
    </row>
    <row r="240" spans="2:37" ht="17.100000000000001" customHeight="1">
      <c r="C240" s="402"/>
      <c r="D240"/>
      <c r="E240"/>
      <c r="F240"/>
      <c r="G240"/>
      <c r="H240"/>
      <c r="I240"/>
      <c r="J240"/>
      <c r="K240" s="272" t="s">
        <v>791</v>
      </c>
      <c r="L240" s="103"/>
      <c r="M240" s="103" t="s">
        <v>467</v>
      </c>
      <c r="N240" s="103" t="s">
        <v>467</v>
      </c>
      <c r="O240" s="103" t="s">
        <v>467</v>
      </c>
      <c r="P240" s="103" t="s">
        <v>467</v>
      </c>
      <c r="Q240" s="103" t="s">
        <v>467</v>
      </c>
      <c r="R240" s="104"/>
    </row>
    <row r="241" spans="2:37" ht="17.100000000000001" customHeight="1">
      <c r="C241" s="402"/>
      <c r="D241"/>
      <c r="E241"/>
      <c r="F241"/>
      <c r="G241"/>
      <c r="H241"/>
      <c r="I241"/>
      <c r="J241"/>
      <c r="K241" s="534"/>
      <c r="L241" s="538"/>
      <c r="M241" s="538"/>
      <c r="N241" s="538"/>
      <c r="O241" s="538"/>
      <c r="P241" s="538"/>
      <c r="Q241" s="538"/>
      <c r="R241" s="538"/>
    </row>
    <row r="242" spans="2:37" ht="17.100000000000001" customHeight="1">
      <c r="C242" s="433"/>
      <c r="D242"/>
      <c r="E242"/>
      <c r="F242"/>
      <c r="G242"/>
      <c r="H242"/>
      <c r="I242"/>
      <c r="J242"/>
      <c r="K242" s="145"/>
      <c r="L242"/>
      <c r="M242"/>
      <c r="N242"/>
      <c r="O242"/>
      <c r="P242"/>
      <c r="Q242"/>
      <c r="R242"/>
    </row>
    <row r="243" spans="2:37" s="463" customFormat="1" ht="17.100000000000001" customHeight="1">
      <c r="B243" s="513"/>
      <c r="C243" s="462"/>
      <c r="G243" s="462"/>
      <c r="H243" s="462"/>
      <c r="S243" s="556"/>
      <c r="T243" s="556"/>
      <c r="U243" s="556"/>
      <c r="V243" s="514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6" spans="2:37" ht="17.100000000000001" customHeight="1">
      <c r="C246" s="481" t="s">
        <v>730</v>
      </c>
      <c r="D246" s="481"/>
      <c r="E246" s="145"/>
      <c r="K246"/>
    </row>
    <row r="247" spans="2:37" ht="17.100000000000001" customHeight="1">
      <c r="C247" s="481"/>
      <c r="D247" s="481"/>
      <c r="E247" s="145"/>
      <c r="K247"/>
    </row>
    <row r="248" spans="2:37" ht="17.100000000000001" customHeight="1">
      <c r="C248" s="123" t="s">
        <v>731</v>
      </c>
    </row>
    <row r="249" spans="2:37" ht="17.100000000000001" customHeight="1">
      <c r="K249" s="560"/>
    </row>
    <row r="250" spans="2:37" ht="17.100000000000001" customHeight="1">
      <c r="C250" s="70" t="s">
        <v>156</v>
      </c>
      <c r="D250" s="410" t="s">
        <v>136</v>
      </c>
      <c r="E250" s="410" t="s">
        <v>134</v>
      </c>
      <c r="F250" s="410" t="s">
        <v>109</v>
      </c>
      <c r="G250" s="410" t="s">
        <v>131</v>
      </c>
      <c r="H250" s="451" t="s">
        <v>75</v>
      </c>
      <c r="I250" s="452" t="s">
        <v>92</v>
      </c>
      <c r="J250"/>
      <c r="K250" s="75" t="s">
        <v>83</v>
      </c>
      <c r="L250" s="146" t="s">
        <v>96</v>
      </c>
      <c r="M250" s="146" t="s">
        <v>104</v>
      </c>
      <c r="N250" s="146" t="s">
        <v>82</v>
      </c>
      <c r="O250" s="146" t="s">
        <v>112</v>
      </c>
      <c r="P250" s="146" t="s">
        <v>97</v>
      </c>
      <c r="Q250" s="146" t="s">
        <v>117</v>
      </c>
      <c r="R250" s="147" t="s">
        <v>132</v>
      </c>
      <c r="S250" s="667" t="s">
        <v>515</v>
      </c>
      <c r="T250" s="669" t="s">
        <v>486</v>
      </c>
      <c r="U250" s="670" t="s">
        <v>487</v>
      </c>
      <c r="V250" s="537"/>
    </row>
    <row r="251" spans="2:37" ht="17.100000000000001" customHeight="1">
      <c r="C251" s="647" t="s">
        <v>138</v>
      </c>
      <c r="D251" s="411" t="s">
        <v>123</v>
      </c>
      <c r="E251" s="412">
        <v>0.29166666666666669</v>
      </c>
      <c r="F251" s="412">
        <v>0.66666666666666663</v>
      </c>
      <c r="G251" s="309">
        <v>1</v>
      </c>
      <c r="H251" s="309">
        <v>8</v>
      </c>
      <c r="I251" s="413"/>
      <c r="J251"/>
      <c r="K251" s="454" t="s">
        <v>370</v>
      </c>
      <c r="L251" s="455" t="s">
        <v>407</v>
      </c>
      <c r="M251" s="455" t="s">
        <v>734</v>
      </c>
      <c r="N251" s="455" t="s">
        <v>734</v>
      </c>
      <c r="O251" s="455" t="s">
        <v>734</v>
      </c>
      <c r="P251" s="455" t="s">
        <v>734</v>
      </c>
      <c r="Q251" s="455" t="s">
        <v>734</v>
      </c>
      <c r="R251" s="456" t="s">
        <v>407</v>
      </c>
      <c r="S251" s="668"/>
      <c r="T251" s="669"/>
      <c r="U251" s="671"/>
    </row>
    <row r="252" spans="2:37" ht="17.100000000000001" customHeight="1">
      <c r="C252" s="648"/>
      <c r="D252" s="411" t="s">
        <v>93</v>
      </c>
      <c r="E252" s="412">
        <v>0.375</v>
      </c>
      <c r="F252" s="412">
        <v>0.79166666666666663</v>
      </c>
      <c r="G252" s="309">
        <v>1</v>
      </c>
      <c r="H252" s="309">
        <v>9</v>
      </c>
      <c r="I252" s="413"/>
      <c r="J252"/>
      <c r="K252" s="257" t="s">
        <v>79</v>
      </c>
      <c r="L252" s="498" t="s">
        <v>123</v>
      </c>
      <c r="M252" s="498" t="s">
        <v>95</v>
      </c>
      <c r="N252" s="498" t="s">
        <v>73</v>
      </c>
      <c r="O252" s="498" t="s">
        <v>73</v>
      </c>
      <c r="P252" s="498"/>
      <c r="Q252" s="498"/>
      <c r="R252" s="499" t="s">
        <v>123</v>
      </c>
      <c r="S252" s="537">
        <v>5</v>
      </c>
      <c r="T252" s="537">
        <v>42</v>
      </c>
      <c r="U252" s="537">
        <v>2</v>
      </c>
    </row>
    <row r="253" spans="2:37" ht="17.100000000000001" customHeight="1">
      <c r="C253" s="648"/>
      <c r="D253" s="411" t="s">
        <v>95</v>
      </c>
      <c r="E253" s="412">
        <v>0.45833333333333331</v>
      </c>
      <c r="F253" s="412">
        <v>0.83333333333333337</v>
      </c>
      <c r="G253" s="309">
        <v>1</v>
      </c>
      <c r="H253" s="309">
        <v>8</v>
      </c>
      <c r="I253" s="413"/>
      <c r="J253"/>
      <c r="K253" s="257" t="s">
        <v>180</v>
      </c>
      <c r="L253" s="498" t="s">
        <v>95</v>
      </c>
      <c r="M253" s="498" t="s">
        <v>73</v>
      </c>
      <c r="N253" s="498" t="s">
        <v>73</v>
      </c>
      <c r="O253" s="498"/>
      <c r="P253" s="498"/>
      <c r="Q253" s="498" t="s">
        <v>123</v>
      </c>
      <c r="R253" s="499" t="s">
        <v>95</v>
      </c>
      <c r="S253" s="537">
        <v>5</v>
      </c>
      <c r="T253" s="537">
        <v>42</v>
      </c>
      <c r="U253" s="537">
        <v>2</v>
      </c>
    </row>
    <row r="254" spans="2:37" ht="17.100000000000001" customHeight="1">
      <c r="C254" s="648"/>
      <c r="D254" s="411"/>
      <c r="E254" s="412"/>
      <c r="F254" s="412"/>
      <c r="G254" s="309">
        <v>0</v>
      </c>
      <c r="H254" s="309">
        <v>0</v>
      </c>
      <c r="I254" s="413"/>
      <c r="J254"/>
      <c r="K254" s="257" t="s">
        <v>110</v>
      </c>
      <c r="L254" s="498" t="s">
        <v>73</v>
      </c>
      <c r="M254" s="498" t="s">
        <v>73</v>
      </c>
      <c r="N254" s="498"/>
      <c r="O254" s="498"/>
      <c r="P254" s="498" t="s">
        <v>123</v>
      </c>
      <c r="Q254" s="498" t="s">
        <v>95</v>
      </c>
      <c r="R254" s="499" t="s">
        <v>73</v>
      </c>
      <c r="S254" s="537">
        <v>5</v>
      </c>
      <c r="T254" s="537">
        <v>43</v>
      </c>
      <c r="U254" s="537">
        <v>3</v>
      </c>
    </row>
    <row r="255" spans="2:37" ht="17.100000000000001" customHeight="1">
      <c r="C255" s="648"/>
      <c r="D255" s="411"/>
      <c r="E255" s="412"/>
      <c r="F255" s="412"/>
      <c r="G255" s="309">
        <v>0</v>
      </c>
      <c r="H255" s="309">
        <v>0</v>
      </c>
      <c r="I255" s="413"/>
      <c r="J255"/>
      <c r="K255" s="257" t="s">
        <v>114</v>
      </c>
      <c r="L255" s="498" t="s">
        <v>73</v>
      </c>
      <c r="M255" s="498"/>
      <c r="N255" s="498"/>
      <c r="O255" s="498" t="s">
        <v>123</v>
      </c>
      <c r="P255" s="498" t="s">
        <v>95</v>
      </c>
      <c r="Q255" s="498" t="s">
        <v>73</v>
      </c>
      <c r="R255" s="499" t="s">
        <v>73</v>
      </c>
      <c r="S255" s="537">
        <v>5</v>
      </c>
      <c r="T255" s="537">
        <v>43</v>
      </c>
      <c r="U255" s="537">
        <v>3</v>
      </c>
    </row>
    <row r="256" spans="2:37" ht="17.100000000000001" customHeight="1">
      <c r="C256" s="648"/>
      <c r="D256" s="411"/>
      <c r="E256" s="412"/>
      <c r="F256" s="412"/>
      <c r="G256" s="309">
        <v>0</v>
      </c>
      <c r="H256" s="309">
        <v>0</v>
      </c>
      <c r="I256" s="413"/>
      <c r="J256"/>
      <c r="K256" s="257" t="s">
        <v>127</v>
      </c>
      <c r="L256" s="498"/>
      <c r="M256" s="498" t="s">
        <v>93</v>
      </c>
      <c r="N256" s="498" t="s">
        <v>123</v>
      </c>
      <c r="O256" s="498" t="s">
        <v>95</v>
      </c>
      <c r="P256" s="498" t="s">
        <v>73</v>
      </c>
      <c r="Q256" s="498" t="s">
        <v>73</v>
      </c>
      <c r="R256" s="499"/>
      <c r="S256" s="537">
        <v>5</v>
      </c>
      <c r="T256" s="537">
        <v>42</v>
      </c>
      <c r="U256" s="537">
        <v>2</v>
      </c>
    </row>
    <row r="257" spans="2:37" ht="17.100000000000001" customHeight="1">
      <c r="C257" s="649"/>
      <c r="D257" s="411"/>
      <c r="E257" s="412"/>
      <c r="F257" s="412"/>
      <c r="G257" s="309">
        <v>0</v>
      </c>
      <c r="H257" s="309">
        <v>0</v>
      </c>
      <c r="I257" s="413"/>
      <c r="J257"/>
      <c r="K257" s="257" t="s">
        <v>94</v>
      </c>
      <c r="L257" s="498"/>
      <c r="M257" s="498" t="s">
        <v>123</v>
      </c>
      <c r="N257" s="498" t="s">
        <v>95</v>
      </c>
      <c r="O257" s="498" t="s">
        <v>73</v>
      </c>
      <c r="P257" s="498" t="s">
        <v>73</v>
      </c>
      <c r="Q257" s="498"/>
      <c r="R257" s="499" t="s">
        <v>93</v>
      </c>
      <c r="S257" s="555">
        <v>5</v>
      </c>
      <c r="T257" s="537">
        <v>42</v>
      </c>
      <c r="U257" s="537">
        <v>2</v>
      </c>
      <c r="V257" s="502"/>
    </row>
    <row r="258" spans="2:37" ht="17.100000000000001" customHeight="1">
      <c r="C258" s="650" t="s">
        <v>92</v>
      </c>
      <c r="D258" s="411" t="s">
        <v>73</v>
      </c>
      <c r="E258" s="412">
        <v>0.70833333333333337</v>
      </c>
      <c r="F258" s="412">
        <v>0.33333333333333331</v>
      </c>
      <c r="G258" s="453">
        <v>6</v>
      </c>
      <c r="H258" s="107">
        <v>9</v>
      </c>
      <c r="I258" s="414">
        <v>2</v>
      </c>
      <c r="J258"/>
      <c r="K258" s="257" t="s">
        <v>111</v>
      </c>
      <c r="L258" s="498" t="s">
        <v>93</v>
      </c>
      <c r="M258" s="498"/>
      <c r="N258" s="498" t="s">
        <v>93</v>
      </c>
      <c r="O258" s="498" t="s">
        <v>93</v>
      </c>
      <c r="P258" s="498" t="s">
        <v>93</v>
      </c>
      <c r="Q258" s="498" t="s">
        <v>93</v>
      </c>
      <c r="R258" s="499"/>
      <c r="S258" s="537">
        <v>5</v>
      </c>
      <c r="T258" s="537">
        <v>40</v>
      </c>
      <c r="U258" s="537">
        <v>0</v>
      </c>
    </row>
    <row r="259" spans="2:37" ht="17.100000000000001" customHeight="1">
      <c r="C259" s="650"/>
      <c r="D259" s="415"/>
      <c r="E259" s="415"/>
      <c r="F259" s="415"/>
      <c r="G259" s="309"/>
      <c r="H259" s="309"/>
      <c r="I259" s="413"/>
      <c r="J259"/>
      <c r="K259" s="257" t="s">
        <v>80</v>
      </c>
      <c r="L259" s="498"/>
      <c r="M259" s="498" t="s">
        <v>93</v>
      </c>
      <c r="N259" s="498" t="s">
        <v>93</v>
      </c>
      <c r="O259" s="498" t="s">
        <v>93</v>
      </c>
      <c r="P259" s="498" t="s">
        <v>93</v>
      </c>
      <c r="Q259" s="498" t="s">
        <v>93</v>
      </c>
      <c r="R259" s="499"/>
      <c r="S259" s="537">
        <v>5</v>
      </c>
      <c r="T259" s="537">
        <v>40</v>
      </c>
      <c r="U259" s="537">
        <v>0</v>
      </c>
    </row>
    <row r="260" spans="2:37" ht="17.100000000000001" customHeight="1">
      <c r="C260" s="651"/>
      <c r="D260" s="416"/>
      <c r="E260" s="416"/>
      <c r="F260" s="416"/>
      <c r="G260" s="312"/>
      <c r="H260" s="312"/>
      <c r="I260" s="417"/>
      <c r="J260"/>
      <c r="K260" s="257" t="s">
        <v>121</v>
      </c>
      <c r="L260" s="498"/>
      <c r="M260" s="498" t="s">
        <v>93</v>
      </c>
      <c r="N260" s="498" t="s">
        <v>93</v>
      </c>
      <c r="O260" s="498" t="s">
        <v>93</v>
      </c>
      <c r="P260" s="498" t="s">
        <v>93</v>
      </c>
      <c r="Q260" s="498" t="s">
        <v>93</v>
      </c>
      <c r="R260" s="499"/>
      <c r="S260" s="537">
        <v>5</v>
      </c>
      <c r="T260" s="537">
        <v>40</v>
      </c>
      <c r="U260" s="537">
        <v>0</v>
      </c>
    </row>
    <row r="261" spans="2:37" ht="17.100000000000001" customHeight="1">
      <c r="C261" s="402"/>
      <c r="D261"/>
      <c r="E261"/>
      <c r="F261"/>
      <c r="G261"/>
      <c r="H261"/>
      <c r="I261"/>
      <c r="J261"/>
      <c r="K261" s="584" t="s">
        <v>401</v>
      </c>
      <c r="L261" s="587"/>
      <c r="M261" s="587" t="s">
        <v>93</v>
      </c>
      <c r="N261" s="587" t="s">
        <v>93</v>
      </c>
      <c r="O261" s="587" t="s">
        <v>93</v>
      </c>
      <c r="P261" s="587" t="s">
        <v>93</v>
      </c>
      <c r="Q261" s="587" t="s">
        <v>93</v>
      </c>
      <c r="R261" s="588"/>
      <c r="S261" s="537">
        <v>5</v>
      </c>
      <c r="T261" s="537">
        <v>40</v>
      </c>
      <c r="U261" s="537">
        <v>0</v>
      </c>
    </row>
    <row r="262" spans="2:37" ht="17.100000000000001" customHeight="1">
      <c r="C262" s="402"/>
      <c r="D262"/>
      <c r="E262"/>
      <c r="F262"/>
      <c r="G262"/>
      <c r="H262"/>
      <c r="I262"/>
      <c r="J262"/>
      <c r="K262" s="272" t="s">
        <v>791</v>
      </c>
      <c r="L262" s="103"/>
      <c r="M262" s="103" t="s">
        <v>467</v>
      </c>
      <c r="N262" s="103" t="s">
        <v>467</v>
      </c>
      <c r="O262" s="103" t="s">
        <v>467</v>
      </c>
      <c r="P262" s="103" t="s">
        <v>467</v>
      </c>
      <c r="Q262" s="103" t="s">
        <v>467</v>
      </c>
      <c r="R262" s="104"/>
    </row>
    <row r="263" spans="2:37" ht="17.100000000000001" customHeight="1">
      <c r="C263" s="402"/>
      <c r="D263"/>
      <c r="E263"/>
      <c r="F263"/>
      <c r="G263"/>
      <c r="H263"/>
      <c r="I263"/>
      <c r="J263"/>
      <c r="K263" s="534"/>
      <c r="L263" s="538"/>
      <c r="M263" s="538"/>
      <c r="N263" s="538"/>
      <c r="O263" s="538"/>
      <c r="P263" s="538"/>
      <c r="Q263" s="538"/>
      <c r="R263" s="538"/>
    </row>
    <row r="265" spans="2:37" ht="17.100000000000001" customHeight="1">
      <c r="K265" s="560"/>
    </row>
    <row r="266" spans="2:37" s="349" customFormat="1" ht="17.100000000000001" customHeight="1">
      <c r="B266" s="123"/>
      <c r="C266"/>
      <c r="D266"/>
      <c r="E266"/>
      <c r="F266"/>
      <c r="G266"/>
      <c r="H266"/>
      <c r="I266"/>
      <c r="J266"/>
      <c r="K266" s="75" t="s">
        <v>83</v>
      </c>
      <c r="L266" s="146" t="s">
        <v>96</v>
      </c>
      <c r="M266" s="146" t="s">
        <v>104</v>
      </c>
      <c r="N266" s="146" t="s">
        <v>82</v>
      </c>
      <c r="O266" s="146" t="s">
        <v>112</v>
      </c>
      <c r="P266" s="146" t="s">
        <v>97</v>
      </c>
      <c r="Q266" s="146" t="s">
        <v>117</v>
      </c>
      <c r="R266" s="147" t="s">
        <v>132</v>
      </c>
      <c r="S266" s="667" t="s">
        <v>515</v>
      </c>
      <c r="T266" s="669" t="s">
        <v>486</v>
      </c>
      <c r="U266" s="670" t="s">
        <v>487</v>
      </c>
      <c r="V266" s="537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2:37" ht="17.100000000000001" customHeight="1">
      <c r="C267"/>
      <c r="D267"/>
      <c r="E267"/>
      <c r="F267"/>
      <c r="G267"/>
      <c r="H267"/>
      <c r="I267"/>
      <c r="J267"/>
      <c r="K267" s="454" t="s">
        <v>370</v>
      </c>
      <c r="L267" s="455" t="s">
        <v>737</v>
      </c>
      <c r="M267" s="455" t="s">
        <v>738</v>
      </c>
      <c r="N267" s="515" t="s">
        <v>739</v>
      </c>
      <c r="O267" s="455" t="s">
        <v>738</v>
      </c>
      <c r="P267" s="515" t="s">
        <v>739</v>
      </c>
      <c r="Q267" s="455" t="s">
        <v>738</v>
      </c>
      <c r="R267" s="456" t="s">
        <v>737</v>
      </c>
      <c r="S267" s="668"/>
      <c r="T267" s="669"/>
      <c r="U267" s="671"/>
    </row>
    <row r="268" spans="2:37" ht="17.100000000000001" customHeight="1">
      <c r="C268"/>
      <c r="D268"/>
      <c r="E268"/>
      <c r="F268"/>
      <c r="G268"/>
      <c r="H268"/>
      <c r="I268"/>
      <c r="J268"/>
      <c r="K268" s="257" t="s">
        <v>79</v>
      </c>
      <c r="L268" s="498" t="s">
        <v>123</v>
      </c>
      <c r="M268" s="498" t="s">
        <v>95</v>
      </c>
      <c r="N268" s="498" t="s">
        <v>73</v>
      </c>
      <c r="O268" s="498" t="s">
        <v>73</v>
      </c>
      <c r="P268" s="498"/>
      <c r="Q268" s="498"/>
      <c r="R268" s="499" t="s">
        <v>123</v>
      </c>
      <c r="S268" s="537">
        <v>5</v>
      </c>
      <c r="T268" s="537">
        <v>42</v>
      </c>
      <c r="U268" s="537">
        <v>2</v>
      </c>
    </row>
    <row r="269" spans="2:37" ht="17.100000000000001" customHeight="1">
      <c r="C269"/>
      <c r="D269"/>
      <c r="E269"/>
      <c r="F269"/>
      <c r="G269"/>
      <c r="H269"/>
      <c r="I269"/>
      <c r="J269"/>
      <c r="K269" s="257" t="s">
        <v>180</v>
      </c>
      <c r="L269" s="498" t="s">
        <v>95</v>
      </c>
      <c r="M269" s="498" t="s">
        <v>73</v>
      </c>
      <c r="N269" s="498" t="s">
        <v>73</v>
      </c>
      <c r="O269" s="498"/>
      <c r="P269" s="498"/>
      <c r="Q269" s="498" t="s">
        <v>123</v>
      </c>
      <c r="R269" s="499" t="s">
        <v>95</v>
      </c>
      <c r="S269" s="537">
        <v>5</v>
      </c>
      <c r="T269" s="537">
        <v>42</v>
      </c>
      <c r="U269" s="537">
        <v>2</v>
      </c>
    </row>
    <row r="270" spans="2:37" ht="17.100000000000001" customHeight="1">
      <c r="C270"/>
      <c r="D270"/>
      <c r="E270"/>
      <c r="F270"/>
      <c r="G270"/>
      <c r="H270"/>
      <c r="I270"/>
      <c r="J270"/>
      <c r="K270" s="257" t="s">
        <v>110</v>
      </c>
      <c r="L270" s="498" t="s">
        <v>73</v>
      </c>
      <c r="M270" s="498" t="s">
        <v>73</v>
      </c>
      <c r="N270" s="498"/>
      <c r="O270" s="498"/>
      <c r="P270" s="498" t="s">
        <v>123</v>
      </c>
      <c r="Q270" s="498" t="s">
        <v>95</v>
      </c>
      <c r="R270" s="499" t="s">
        <v>73</v>
      </c>
      <c r="S270" s="537">
        <v>5</v>
      </c>
      <c r="T270" s="537">
        <v>43</v>
      </c>
      <c r="U270" s="537">
        <v>3</v>
      </c>
    </row>
    <row r="271" spans="2:37" ht="17.100000000000001" customHeight="1">
      <c r="C271"/>
      <c r="D271"/>
      <c r="E271"/>
      <c r="F271"/>
      <c r="G271"/>
      <c r="H271"/>
      <c r="I271"/>
      <c r="J271"/>
      <c r="K271" s="257" t="s">
        <v>114</v>
      </c>
      <c r="L271" s="498" t="s">
        <v>73</v>
      </c>
      <c r="M271" s="498"/>
      <c r="N271" s="498"/>
      <c r="O271" s="498" t="s">
        <v>123</v>
      </c>
      <c r="P271" s="498" t="s">
        <v>95</v>
      </c>
      <c r="Q271" s="498" t="s">
        <v>73</v>
      </c>
      <c r="R271" s="499" t="s">
        <v>73</v>
      </c>
      <c r="S271" s="537">
        <v>5</v>
      </c>
      <c r="T271" s="537">
        <v>43</v>
      </c>
      <c r="U271" s="537">
        <v>3</v>
      </c>
    </row>
    <row r="272" spans="2:37" ht="17.100000000000001" customHeight="1">
      <c r="C272"/>
      <c r="D272"/>
      <c r="E272"/>
      <c r="F272"/>
      <c r="G272"/>
      <c r="H272"/>
      <c r="I272"/>
      <c r="J272"/>
      <c r="K272" s="257" t="s">
        <v>127</v>
      </c>
      <c r="L272" s="498"/>
      <c r="M272" s="498" t="s">
        <v>123</v>
      </c>
      <c r="N272" s="498" t="s">
        <v>123</v>
      </c>
      <c r="O272" s="498" t="s">
        <v>95</v>
      </c>
      <c r="P272" s="498" t="s">
        <v>73</v>
      </c>
      <c r="Q272" s="498" t="s">
        <v>73</v>
      </c>
      <c r="R272" s="499"/>
      <c r="S272" s="537">
        <v>5</v>
      </c>
      <c r="T272" s="537">
        <v>42</v>
      </c>
      <c r="U272" s="537">
        <v>2</v>
      </c>
    </row>
    <row r="273" spans="3:22" ht="17.100000000000001" customHeight="1">
      <c r="C273"/>
      <c r="D273"/>
      <c r="E273"/>
      <c r="F273"/>
      <c r="G273"/>
      <c r="H273"/>
      <c r="I273"/>
      <c r="J273"/>
      <c r="K273" s="257" t="s">
        <v>94</v>
      </c>
      <c r="L273" s="498"/>
      <c r="M273" s="498" t="s">
        <v>123</v>
      </c>
      <c r="N273" s="498" t="s">
        <v>95</v>
      </c>
      <c r="O273" s="498" t="s">
        <v>73</v>
      </c>
      <c r="P273" s="498" t="s">
        <v>73</v>
      </c>
      <c r="Q273" s="498"/>
      <c r="R273" s="499" t="s">
        <v>123</v>
      </c>
      <c r="S273" s="555">
        <v>5</v>
      </c>
      <c r="T273" s="537">
        <v>42</v>
      </c>
      <c r="U273" s="537">
        <v>2</v>
      </c>
      <c r="V273" s="502"/>
    </row>
    <row r="274" spans="3:22" ht="17.100000000000001" customHeight="1">
      <c r="C274"/>
      <c r="D274"/>
      <c r="E274"/>
      <c r="F274"/>
      <c r="G274"/>
      <c r="H274"/>
      <c r="I274"/>
      <c r="J274"/>
      <c r="K274" s="257" t="s">
        <v>111</v>
      </c>
      <c r="L274" s="498" t="s">
        <v>123</v>
      </c>
      <c r="M274" s="498"/>
      <c r="N274" s="498" t="s">
        <v>123</v>
      </c>
      <c r="O274" s="498" t="s">
        <v>123</v>
      </c>
      <c r="P274" s="498" t="s">
        <v>123</v>
      </c>
      <c r="Q274" s="498" t="s">
        <v>123</v>
      </c>
      <c r="R274" s="499"/>
      <c r="S274" s="537">
        <v>5</v>
      </c>
      <c r="T274" s="537">
        <v>40</v>
      </c>
      <c r="U274" s="537">
        <v>0</v>
      </c>
    </row>
    <row r="275" spans="3:22" ht="17.100000000000001" customHeight="1">
      <c r="C275"/>
      <c r="D275"/>
      <c r="E275"/>
      <c r="F275"/>
      <c r="G275"/>
      <c r="H275"/>
      <c r="I275"/>
      <c r="J275"/>
      <c r="K275" s="257" t="s">
        <v>80</v>
      </c>
      <c r="L275" s="498"/>
      <c r="M275" s="498" t="s">
        <v>93</v>
      </c>
      <c r="N275" s="498" t="s">
        <v>93</v>
      </c>
      <c r="O275" s="498" t="s">
        <v>93</v>
      </c>
      <c r="P275" s="498" t="s">
        <v>93</v>
      </c>
      <c r="Q275" s="498" t="s">
        <v>93</v>
      </c>
      <c r="R275" s="499"/>
      <c r="S275" s="537">
        <v>5</v>
      </c>
      <c r="T275" s="537">
        <v>40</v>
      </c>
      <c r="U275" s="537">
        <v>0</v>
      </c>
    </row>
    <row r="276" spans="3:22" ht="17.100000000000001" customHeight="1">
      <c r="C276"/>
      <c r="D276"/>
      <c r="E276"/>
      <c r="F276"/>
      <c r="G276"/>
      <c r="H276"/>
      <c r="I276"/>
      <c r="J276"/>
      <c r="K276" s="257" t="s">
        <v>121</v>
      </c>
      <c r="L276" s="498"/>
      <c r="M276" s="498" t="s">
        <v>93</v>
      </c>
      <c r="N276" s="498" t="s">
        <v>93</v>
      </c>
      <c r="O276" s="498" t="s">
        <v>93</v>
      </c>
      <c r="P276" s="498"/>
      <c r="Q276" s="498" t="s">
        <v>93</v>
      </c>
      <c r="R276" s="499" t="s">
        <v>93</v>
      </c>
      <c r="S276" s="537">
        <v>5</v>
      </c>
      <c r="T276" s="537">
        <v>40</v>
      </c>
      <c r="U276" s="537">
        <v>0</v>
      </c>
    </row>
    <row r="277" spans="3:22" ht="17.100000000000001" customHeight="1">
      <c r="C277" s="402"/>
      <c r="D277"/>
      <c r="E277"/>
      <c r="F277"/>
      <c r="G277"/>
      <c r="H277"/>
      <c r="I277"/>
      <c r="J277"/>
      <c r="K277" s="584" t="s">
        <v>401</v>
      </c>
      <c r="L277" s="587" t="s">
        <v>93</v>
      </c>
      <c r="M277" s="587" t="s">
        <v>93</v>
      </c>
      <c r="N277" s="587"/>
      <c r="O277" s="587" t="s">
        <v>93</v>
      </c>
      <c r="P277" s="587" t="s">
        <v>93</v>
      </c>
      <c r="Q277" s="587" t="s">
        <v>93</v>
      </c>
      <c r="R277" s="588"/>
      <c r="S277" s="537">
        <v>5</v>
      </c>
      <c r="T277" s="537">
        <v>40</v>
      </c>
      <c r="U277" s="537">
        <v>0</v>
      </c>
    </row>
    <row r="278" spans="3:22" ht="17.100000000000001" customHeight="1">
      <c r="C278" s="402"/>
      <c r="D278"/>
      <c r="E278"/>
      <c r="F278"/>
      <c r="G278"/>
      <c r="H278"/>
      <c r="I278"/>
      <c r="J278"/>
      <c r="K278" s="272" t="s">
        <v>791</v>
      </c>
      <c r="L278" s="103"/>
      <c r="M278" s="103" t="s">
        <v>467</v>
      </c>
      <c r="N278" s="103" t="s">
        <v>467</v>
      </c>
      <c r="O278" s="103" t="s">
        <v>467</v>
      </c>
      <c r="P278" s="103" t="s">
        <v>467</v>
      </c>
      <c r="Q278" s="103" t="s">
        <v>467</v>
      </c>
      <c r="R278" s="104"/>
    </row>
    <row r="279" spans="3:22" ht="17.100000000000001" customHeight="1">
      <c r="C279" s="402"/>
      <c r="D279"/>
      <c r="E279"/>
      <c r="F279"/>
      <c r="G279"/>
      <c r="H279"/>
      <c r="I279"/>
      <c r="J279"/>
      <c r="K279" s="534"/>
      <c r="L279" s="538"/>
      <c r="M279" s="538"/>
      <c r="N279" s="538"/>
      <c r="O279" s="538"/>
      <c r="P279" s="538"/>
      <c r="Q279" s="538"/>
      <c r="R279" s="538"/>
    </row>
    <row r="280" spans="3:22" ht="17.100000000000001" customHeight="1">
      <c r="C280" s="433"/>
      <c r="D280"/>
      <c r="E280"/>
      <c r="F280"/>
      <c r="G280"/>
      <c r="H280"/>
      <c r="I280"/>
      <c r="J280"/>
      <c r="L280" s="145"/>
      <c r="M280"/>
      <c r="N280"/>
      <c r="O280"/>
      <c r="P280"/>
      <c r="Q280"/>
      <c r="R280"/>
    </row>
    <row r="281" spans="3:22" ht="17.100000000000001" customHeight="1">
      <c r="C281" s="433"/>
      <c r="D281"/>
      <c r="E281"/>
      <c r="F281"/>
      <c r="G281"/>
      <c r="H281"/>
      <c r="I281"/>
      <c r="J281"/>
      <c r="K281" s="145"/>
      <c r="L281"/>
      <c r="M281"/>
      <c r="N281"/>
      <c r="O281"/>
      <c r="P281"/>
      <c r="Q281"/>
      <c r="R281"/>
    </row>
    <row r="282" spans="3:22" ht="17.100000000000001" customHeight="1">
      <c r="C282" s="123" t="s">
        <v>732</v>
      </c>
    </row>
    <row r="283" spans="3:22" ht="17.100000000000001" customHeight="1">
      <c r="K283" s="560"/>
    </row>
    <row r="284" spans="3:22" ht="17.100000000000001" customHeight="1">
      <c r="C284" s="70" t="s">
        <v>156</v>
      </c>
      <c r="D284" s="410" t="s">
        <v>136</v>
      </c>
      <c r="E284" s="410" t="s">
        <v>134</v>
      </c>
      <c r="F284" s="410" t="s">
        <v>109</v>
      </c>
      <c r="G284" s="410" t="s">
        <v>131</v>
      </c>
      <c r="H284" s="451" t="s">
        <v>75</v>
      </c>
      <c r="I284" s="452" t="s">
        <v>92</v>
      </c>
      <c r="J284"/>
      <c r="K284" s="75" t="s">
        <v>83</v>
      </c>
      <c r="L284" s="146" t="s">
        <v>96</v>
      </c>
      <c r="M284" s="146" t="s">
        <v>104</v>
      </c>
      <c r="N284" s="146" t="s">
        <v>82</v>
      </c>
      <c r="O284" s="146" t="s">
        <v>112</v>
      </c>
      <c r="P284" s="146" t="s">
        <v>97</v>
      </c>
      <c r="Q284" s="146" t="s">
        <v>117</v>
      </c>
      <c r="R284" s="147" t="s">
        <v>132</v>
      </c>
      <c r="S284" s="667" t="s">
        <v>515</v>
      </c>
      <c r="T284" s="669" t="s">
        <v>486</v>
      </c>
      <c r="U284" s="670" t="s">
        <v>487</v>
      </c>
      <c r="V284" s="537"/>
    </row>
    <row r="285" spans="3:22" ht="17.100000000000001" customHeight="1">
      <c r="C285" s="647" t="s">
        <v>138</v>
      </c>
      <c r="D285" s="411" t="s">
        <v>123</v>
      </c>
      <c r="E285" s="412">
        <v>0.29166666666666669</v>
      </c>
      <c r="F285" s="412">
        <v>0.66666666666666663</v>
      </c>
      <c r="G285" s="309">
        <v>1</v>
      </c>
      <c r="H285" s="309">
        <v>8</v>
      </c>
      <c r="I285" s="413"/>
      <c r="J285"/>
      <c r="K285" s="454" t="s">
        <v>370</v>
      </c>
      <c r="L285" s="455" t="s">
        <v>407</v>
      </c>
      <c r="M285" s="455" t="s">
        <v>734</v>
      </c>
      <c r="N285" s="455" t="s">
        <v>734</v>
      </c>
      <c r="O285" s="455" t="s">
        <v>734</v>
      </c>
      <c r="P285" s="455" t="s">
        <v>734</v>
      </c>
      <c r="Q285" s="455" t="s">
        <v>734</v>
      </c>
      <c r="R285" s="456" t="s">
        <v>407</v>
      </c>
      <c r="S285" s="668"/>
      <c r="T285" s="669"/>
      <c r="U285" s="671"/>
    </row>
    <row r="286" spans="3:22" ht="17.100000000000001" customHeight="1">
      <c r="C286" s="648"/>
      <c r="D286" s="411" t="s">
        <v>93</v>
      </c>
      <c r="E286" s="412">
        <v>0.375</v>
      </c>
      <c r="F286" s="412">
        <v>0.79166666666666663</v>
      </c>
      <c r="G286" s="309">
        <v>1</v>
      </c>
      <c r="H286" s="309">
        <v>9</v>
      </c>
      <c r="I286" s="413"/>
      <c r="J286"/>
      <c r="K286" s="257" t="s">
        <v>79</v>
      </c>
      <c r="L286" s="498" t="s">
        <v>123</v>
      </c>
      <c r="M286" s="498" t="s">
        <v>95</v>
      </c>
      <c r="N286" s="498" t="s">
        <v>73</v>
      </c>
      <c r="O286" s="498" t="s">
        <v>73</v>
      </c>
      <c r="P286" s="498"/>
      <c r="Q286" s="498"/>
      <c r="R286" s="499" t="s">
        <v>123</v>
      </c>
      <c r="S286" s="537">
        <v>5</v>
      </c>
      <c r="T286" s="537">
        <v>42</v>
      </c>
      <c r="U286" s="537">
        <v>2</v>
      </c>
    </row>
    <row r="287" spans="3:22" ht="17.100000000000001" customHeight="1">
      <c r="C287" s="648"/>
      <c r="D287" s="411" t="s">
        <v>95</v>
      </c>
      <c r="E287" s="412">
        <v>0.45833333333333331</v>
      </c>
      <c r="F287" s="412">
        <v>0.83333333333333337</v>
      </c>
      <c r="G287" s="309">
        <v>1</v>
      </c>
      <c r="H287" s="309">
        <v>8</v>
      </c>
      <c r="I287" s="413"/>
      <c r="J287"/>
      <c r="K287" s="257" t="s">
        <v>180</v>
      </c>
      <c r="L287" s="498" t="s">
        <v>95</v>
      </c>
      <c r="M287" s="498" t="s">
        <v>73</v>
      </c>
      <c r="N287" s="498" t="s">
        <v>73</v>
      </c>
      <c r="O287" s="498"/>
      <c r="P287" s="498"/>
      <c r="Q287" s="498" t="s">
        <v>123</v>
      </c>
      <c r="R287" s="499" t="s">
        <v>95</v>
      </c>
      <c r="S287" s="537">
        <v>5</v>
      </c>
      <c r="T287" s="537">
        <v>42</v>
      </c>
      <c r="U287" s="537">
        <v>2</v>
      </c>
    </row>
    <row r="288" spans="3:22" ht="17.100000000000001" customHeight="1">
      <c r="C288" s="648"/>
      <c r="D288" s="411"/>
      <c r="E288" s="412"/>
      <c r="F288" s="412"/>
      <c r="G288" s="309">
        <v>0</v>
      </c>
      <c r="H288" s="309">
        <v>0</v>
      </c>
      <c r="I288" s="413"/>
      <c r="J288"/>
      <c r="K288" s="257" t="s">
        <v>110</v>
      </c>
      <c r="L288" s="498" t="s">
        <v>73</v>
      </c>
      <c r="M288" s="498" t="s">
        <v>73</v>
      </c>
      <c r="N288" s="498"/>
      <c r="O288" s="498"/>
      <c r="P288" s="498" t="s">
        <v>123</v>
      </c>
      <c r="Q288" s="498" t="s">
        <v>95</v>
      </c>
      <c r="R288" s="499" t="s">
        <v>73</v>
      </c>
      <c r="S288" s="537">
        <v>5</v>
      </c>
      <c r="T288" s="537">
        <v>43</v>
      </c>
      <c r="U288" s="537">
        <v>3</v>
      </c>
    </row>
    <row r="289" spans="3:22" ht="17.100000000000001" customHeight="1">
      <c r="C289" s="648"/>
      <c r="D289" s="411"/>
      <c r="E289" s="412"/>
      <c r="F289" s="412"/>
      <c r="G289" s="309">
        <v>0</v>
      </c>
      <c r="H289" s="309">
        <v>0</v>
      </c>
      <c r="I289" s="413"/>
      <c r="J289"/>
      <c r="K289" s="257" t="s">
        <v>114</v>
      </c>
      <c r="L289" s="498" t="s">
        <v>73</v>
      </c>
      <c r="M289" s="498"/>
      <c r="N289" s="498"/>
      <c r="O289" s="498" t="s">
        <v>123</v>
      </c>
      <c r="P289" s="498" t="s">
        <v>95</v>
      </c>
      <c r="Q289" s="498" t="s">
        <v>73</v>
      </c>
      <c r="R289" s="499" t="s">
        <v>73</v>
      </c>
      <c r="S289" s="537">
        <v>5</v>
      </c>
      <c r="T289" s="537">
        <v>43</v>
      </c>
      <c r="U289" s="537">
        <v>3</v>
      </c>
    </row>
    <row r="290" spans="3:22" ht="17.100000000000001" customHeight="1">
      <c r="C290" s="648"/>
      <c r="D290" s="411"/>
      <c r="E290" s="412"/>
      <c r="F290" s="412"/>
      <c r="G290" s="309">
        <v>0</v>
      </c>
      <c r="H290" s="309">
        <v>0</v>
      </c>
      <c r="I290" s="413"/>
      <c r="J290"/>
      <c r="K290" s="257" t="s">
        <v>127</v>
      </c>
      <c r="L290" s="498"/>
      <c r="M290" s="498" t="s">
        <v>93</v>
      </c>
      <c r="N290" s="498" t="s">
        <v>123</v>
      </c>
      <c r="O290" s="498" t="s">
        <v>95</v>
      </c>
      <c r="P290" s="498" t="s">
        <v>73</v>
      </c>
      <c r="Q290" s="498" t="s">
        <v>73</v>
      </c>
      <c r="R290" s="499"/>
      <c r="S290" s="537">
        <v>5</v>
      </c>
      <c r="T290" s="537">
        <v>42</v>
      </c>
      <c r="U290" s="537">
        <v>2</v>
      </c>
    </row>
    <row r="291" spans="3:22" ht="17.100000000000001" customHeight="1">
      <c r="C291" s="649"/>
      <c r="D291" s="411"/>
      <c r="E291" s="412"/>
      <c r="F291" s="412"/>
      <c r="G291" s="309">
        <v>0</v>
      </c>
      <c r="H291" s="309">
        <v>0</v>
      </c>
      <c r="I291" s="413"/>
      <c r="J291"/>
      <c r="K291" s="257" t="s">
        <v>94</v>
      </c>
      <c r="L291" s="498"/>
      <c r="M291" s="498" t="s">
        <v>123</v>
      </c>
      <c r="N291" s="498" t="s">
        <v>95</v>
      </c>
      <c r="O291" s="498" t="s">
        <v>73</v>
      </c>
      <c r="P291" s="498" t="s">
        <v>73</v>
      </c>
      <c r="Q291" s="498"/>
      <c r="R291" s="499" t="s">
        <v>93</v>
      </c>
      <c r="S291" s="555">
        <v>5</v>
      </c>
      <c r="T291" s="537">
        <v>42</v>
      </c>
      <c r="U291" s="537">
        <v>2</v>
      </c>
      <c r="V291" s="502"/>
    </row>
    <row r="292" spans="3:22" ht="17.100000000000001" customHeight="1">
      <c r="C292" s="650" t="s">
        <v>92</v>
      </c>
      <c r="D292" s="411" t="s">
        <v>73</v>
      </c>
      <c r="E292" s="412">
        <v>0.70833333333333337</v>
      </c>
      <c r="F292" s="412">
        <v>0.33333333333333331</v>
      </c>
      <c r="G292" s="453">
        <v>6</v>
      </c>
      <c r="H292" s="107">
        <v>9</v>
      </c>
      <c r="I292" s="414">
        <v>3</v>
      </c>
      <c r="J292"/>
      <c r="K292" s="257" t="s">
        <v>111</v>
      </c>
      <c r="L292" s="498" t="s">
        <v>93</v>
      </c>
      <c r="M292" s="498"/>
      <c r="N292" s="498" t="s">
        <v>93</v>
      </c>
      <c r="O292" s="498" t="s">
        <v>93</v>
      </c>
      <c r="P292" s="498" t="s">
        <v>93</v>
      </c>
      <c r="Q292" s="498" t="s">
        <v>93</v>
      </c>
      <c r="R292" s="499"/>
      <c r="S292" s="537">
        <v>5</v>
      </c>
      <c r="T292" s="537">
        <v>40</v>
      </c>
      <c r="U292" s="537">
        <v>0</v>
      </c>
    </row>
    <row r="293" spans="3:22" ht="17.100000000000001" customHeight="1">
      <c r="C293" s="650"/>
      <c r="D293" s="415"/>
      <c r="E293" s="415"/>
      <c r="F293" s="415"/>
      <c r="G293" s="309"/>
      <c r="H293" s="309"/>
      <c r="I293" s="413"/>
      <c r="J293"/>
      <c r="K293" s="257" t="s">
        <v>80</v>
      </c>
      <c r="L293" s="498"/>
      <c r="M293" s="498" t="s">
        <v>93</v>
      </c>
      <c r="N293" s="498" t="s">
        <v>93</v>
      </c>
      <c r="O293" s="498" t="s">
        <v>93</v>
      </c>
      <c r="P293" s="498" t="s">
        <v>93</v>
      </c>
      <c r="Q293" s="498" t="s">
        <v>93</v>
      </c>
      <c r="R293" s="499"/>
      <c r="S293" s="537">
        <v>5</v>
      </c>
      <c r="T293" s="537">
        <v>40</v>
      </c>
      <c r="U293" s="537">
        <v>0</v>
      </c>
    </row>
    <row r="294" spans="3:22" ht="17.100000000000001" customHeight="1">
      <c r="C294" s="651"/>
      <c r="D294" s="416"/>
      <c r="E294" s="416"/>
      <c r="F294" s="416"/>
      <c r="G294" s="312"/>
      <c r="H294" s="312"/>
      <c r="I294" s="417"/>
      <c r="J294"/>
      <c r="K294" s="257" t="s">
        <v>121</v>
      </c>
      <c r="L294" s="498"/>
      <c r="M294" s="498" t="s">
        <v>93</v>
      </c>
      <c r="N294" s="498" t="s">
        <v>93</v>
      </c>
      <c r="O294" s="498" t="s">
        <v>93</v>
      </c>
      <c r="P294" s="498" t="s">
        <v>93</v>
      </c>
      <c r="Q294" s="498" t="s">
        <v>93</v>
      </c>
      <c r="R294" s="499"/>
      <c r="S294" s="537">
        <v>5</v>
      </c>
      <c r="T294" s="537">
        <v>40</v>
      </c>
      <c r="U294" s="537">
        <v>0</v>
      </c>
    </row>
    <row r="295" spans="3:22" ht="17.100000000000001" customHeight="1">
      <c r="C295" s="549" t="s">
        <v>720</v>
      </c>
      <c r="D295"/>
      <c r="E295"/>
      <c r="F295"/>
      <c r="G295"/>
      <c r="H295"/>
      <c r="I295"/>
      <c r="J295"/>
      <c r="K295" s="584" t="s">
        <v>401</v>
      </c>
      <c r="L295" s="587"/>
      <c r="M295" s="587" t="s">
        <v>93</v>
      </c>
      <c r="N295" s="587" t="s">
        <v>93</v>
      </c>
      <c r="O295" s="587" t="s">
        <v>93</v>
      </c>
      <c r="P295" s="587" t="s">
        <v>93</v>
      </c>
      <c r="Q295" s="587" t="s">
        <v>93</v>
      </c>
      <c r="R295" s="588"/>
      <c r="S295" s="537">
        <v>5</v>
      </c>
      <c r="T295" s="537">
        <v>40</v>
      </c>
      <c r="U295" s="537">
        <v>0</v>
      </c>
    </row>
    <row r="296" spans="3:22" ht="17.100000000000001" customHeight="1">
      <c r="C296" s="549"/>
      <c r="D296"/>
      <c r="E296"/>
      <c r="F296"/>
      <c r="G296"/>
      <c r="H296"/>
      <c r="I296"/>
      <c r="J296"/>
      <c r="K296" s="272" t="s">
        <v>791</v>
      </c>
      <c r="L296" s="103"/>
      <c r="M296" s="103" t="s">
        <v>467</v>
      </c>
      <c r="N296" s="103" t="s">
        <v>467</v>
      </c>
      <c r="O296" s="103" t="s">
        <v>467</v>
      </c>
      <c r="P296" s="103" t="s">
        <v>467</v>
      </c>
      <c r="Q296" s="103" t="s">
        <v>467</v>
      </c>
      <c r="R296" s="104"/>
    </row>
    <row r="297" spans="3:22" ht="17.100000000000001" customHeight="1">
      <c r="C297" s="549"/>
      <c r="D297"/>
      <c r="E297"/>
      <c r="F297"/>
      <c r="G297"/>
      <c r="H297"/>
      <c r="I297"/>
      <c r="J297"/>
      <c r="K297" s="402" t="s">
        <v>735</v>
      </c>
      <c r="L297"/>
      <c r="M297"/>
      <c r="N297"/>
      <c r="O297"/>
      <c r="P297"/>
      <c r="Q297"/>
      <c r="R297"/>
    </row>
    <row r="298" spans="3:22" ht="17.100000000000001" customHeight="1">
      <c r="C298" s="549"/>
    </row>
    <row r="299" spans="3:22" ht="17.100000000000001" customHeight="1">
      <c r="C299" s="549"/>
      <c r="K299" s="560"/>
    </row>
    <row r="300" spans="3:22" ht="17.100000000000001" customHeight="1">
      <c r="C300" s="549"/>
      <c r="K300" s="75" t="s">
        <v>83</v>
      </c>
      <c r="L300" s="146" t="s">
        <v>96</v>
      </c>
      <c r="M300" s="146" t="s">
        <v>104</v>
      </c>
      <c r="N300" s="146" t="s">
        <v>82</v>
      </c>
      <c r="O300" s="146" t="s">
        <v>112</v>
      </c>
      <c r="P300" s="146" t="s">
        <v>97</v>
      </c>
      <c r="Q300" s="146" t="s">
        <v>117</v>
      </c>
      <c r="R300" s="147" t="s">
        <v>132</v>
      </c>
      <c r="S300" s="667" t="s">
        <v>515</v>
      </c>
      <c r="T300" s="669" t="s">
        <v>486</v>
      </c>
      <c r="U300" s="670" t="s">
        <v>487</v>
      </c>
      <c r="V300" s="537"/>
    </row>
    <row r="301" spans="3:22" ht="17.100000000000001" customHeight="1">
      <c r="K301" s="454" t="s">
        <v>370</v>
      </c>
      <c r="L301" s="455" t="s">
        <v>737</v>
      </c>
      <c r="M301" s="455" t="s">
        <v>738</v>
      </c>
      <c r="N301" s="515" t="s">
        <v>739</v>
      </c>
      <c r="O301" s="455" t="s">
        <v>738</v>
      </c>
      <c r="P301" s="515" t="s">
        <v>739</v>
      </c>
      <c r="Q301" s="455" t="s">
        <v>738</v>
      </c>
      <c r="R301" s="456" t="s">
        <v>737</v>
      </c>
      <c r="S301" s="668"/>
      <c r="T301" s="669"/>
      <c r="U301" s="671"/>
    </row>
    <row r="302" spans="3:22" ht="17.100000000000001" customHeight="1">
      <c r="K302" s="257" t="s">
        <v>79</v>
      </c>
      <c r="L302" s="498" t="s">
        <v>123</v>
      </c>
      <c r="M302" s="498" t="s">
        <v>95</v>
      </c>
      <c r="N302" s="498" t="s">
        <v>73</v>
      </c>
      <c r="O302" s="498" t="s">
        <v>73</v>
      </c>
      <c r="P302" s="498"/>
      <c r="Q302" s="498"/>
      <c r="R302" s="499" t="s">
        <v>123</v>
      </c>
      <c r="S302" s="537">
        <v>5</v>
      </c>
      <c r="T302" s="537">
        <v>42</v>
      </c>
      <c r="U302" s="537">
        <v>2</v>
      </c>
    </row>
    <row r="303" spans="3:22" ht="17.100000000000001" customHeight="1">
      <c r="K303" s="257" t="s">
        <v>180</v>
      </c>
      <c r="L303" s="498" t="s">
        <v>95</v>
      </c>
      <c r="M303" s="498" t="s">
        <v>73</v>
      </c>
      <c r="N303" s="498" t="s">
        <v>73</v>
      </c>
      <c r="O303" s="498"/>
      <c r="P303" s="498"/>
      <c r="Q303" s="498" t="s">
        <v>123</v>
      </c>
      <c r="R303" s="499" t="s">
        <v>95</v>
      </c>
      <c r="S303" s="537">
        <v>5</v>
      </c>
      <c r="T303" s="537">
        <v>42</v>
      </c>
      <c r="U303" s="537">
        <v>2</v>
      </c>
    </row>
    <row r="304" spans="3:22" ht="17.100000000000001" customHeight="1">
      <c r="K304" s="257" t="s">
        <v>110</v>
      </c>
      <c r="L304" s="498" t="s">
        <v>73</v>
      </c>
      <c r="M304" s="498" t="s">
        <v>73</v>
      </c>
      <c r="N304" s="498"/>
      <c r="O304" s="498"/>
      <c r="P304" s="498" t="s">
        <v>123</v>
      </c>
      <c r="Q304" s="498" t="s">
        <v>95</v>
      </c>
      <c r="R304" s="499" t="s">
        <v>73</v>
      </c>
      <c r="S304" s="537">
        <v>5</v>
      </c>
      <c r="T304" s="537">
        <v>43</v>
      </c>
      <c r="U304" s="537">
        <v>3</v>
      </c>
    </row>
    <row r="305" spans="11:22" ht="17.100000000000001" customHeight="1">
      <c r="K305" s="257" t="s">
        <v>114</v>
      </c>
      <c r="L305" s="498" t="s">
        <v>73</v>
      </c>
      <c r="M305" s="498"/>
      <c r="N305" s="498"/>
      <c r="O305" s="498" t="s">
        <v>123</v>
      </c>
      <c r="P305" s="498" t="s">
        <v>95</v>
      </c>
      <c r="Q305" s="498" t="s">
        <v>73</v>
      </c>
      <c r="R305" s="499" t="s">
        <v>73</v>
      </c>
      <c r="S305" s="537">
        <v>5</v>
      </c>
      <c r="T305" s="537">
        <v>43</v>
      </c>
      <c r="U305" s="537">
        <v>3</v>
      </c>
    </row>
    <row r="306" spans="11:22" ht="17.100000000000001" customHeight="1">
      <c r="K306" s="257" t="s">
        <v>127</v>
      </c>
      <c r="L306" s="498"/>
      <c r="M306" s="498" t="s">
        <v>123</v>
      </c>
      <c r="N306" s="498" t="s">
        <v>123</v>
      </c>
      <c r="O306" s="498" t="s">
        <v>95</v>
      </c>
      <c r="P306" s="498" t="s">
        <v>73</v>
      </c>
      <c r="Q306" s="498" t="s">
        <v>73</v>
      </c>
      <c r="R306" s="499"/>
      <c r="S306" s="537">
        <v>5</v>
      </c>
      <c r="T306" s="537">
        <v>42</v>
      </c>
      <c r="U306" s="537">
        <v>2</v>
      </c>
    </row>
    <row r="307" spans="11:22" ht="17.100000000000001" customHeight="1">
      <c r="K307" s="257" t="s">
        <v>94</v>
      </c>
      <c r="L307" s="498"/>
      <c r="M307" s="498" t="s">
        <v>123</v>
      </c>
      <c r="N307" s="498" t="s">
        <v>95</v>
      </c>
      <c r="O307" s="498" t="s">
        <v>73</v>
      </c>
      <c r="P307" s="498" t="s">
        <v>73</v>
      </c>
      <c r="Q307" s="498"/>
      <c r="R307" s="499" t="s">
        <v>123</v>
      </c>
      <c r="S307" s="555">
        <v>5</v>
      </c>
      <c r="T307" s="537">
        <v>42</v>
      </c>
      <c r="U307" s="537">
        <v>2</v>
      </c>
      <c r="V307" s="502"/>
    </row>
    <row r="308" spans="11:22" ht="17.100000000000001" customHeight="1">
      <c r="K308" s="257" t="s">
        <v>111</v>
      </c>
      <c r="L308" s="498" t="s">
        <v>123</v>
      </c>
      <c r="M308" s="498"/>
      <c r="N308" s="498" t="s">
        <v>123</v>
      </c>
      <c r="O308" s="498" t="s">
        <v>123</v>
      </c>
      <c r="P308" s="498" t="s">
        <v>123</v>
      </c>
      <c r="Q308" s="498" t="s">
        <v>123</v>
      </c>
      <c r="R308" s="499"/>
      <c r="S308" s="537">
        <v>5</v>
      </c>
      <c r="T308" s="537">
        <v>40</v>
      </c>
      <c r="U308" s="537">
        <v>0</v>
      </c>
    </row>
    <row r="309" spans="11:22" ht="17.100000000000001" customHeight="1">
      <c r="K309" s="257" t="s">
        <v>80</v>
      </c>
      <c r="L309" s="498"/>
      <c r="M309" s="498" t="s">
        <v>93</v>
      </c>
      <c r="N309" s="498" t="s">
        <v>93</v>
      </c>
      <c r="O309" s="498" t="s">
        <v>93</v>
      </c>
      <c r="P309" s="498" t="s">
        <v>93</v>
      </c>
      <c r="Q309" s="498" t="s">
        <v>93</v>
      </c>
      <c r="R309" s="499"/>
      <c r="S309" s="537">
        <v>5</v>
      </c>
      <c r="T309" s="537">
        <v>40</v>
      </c>
      <c r="U309" s="537">
        <v>0</v>
      </c>
    </row>
    <row r="310" spans="11:22" ht="17.100000000000001" customHeight="1">
      <c r="K310" s="257" t="s">
        <v>121</v>
      </c>
      <c r="L310" s="498"/>
      <c r="M310" s="498" t="s">
        <v>93</v>
      </c>
      <c r="N310" s="498" t="s">
        <v>93</v>
      </c>
      <c r="O310" s="498" t="s">
        <v>93</v>
      </c>
      <c r="P310" s="498"/>
      <c r="Q310" s="498" t="s">
        <v>93</v>
      </c>
      <c r="R310" s="499" t="s">
        <v>93</v>
      </c>
      <c r="S310" s="537">
        <v>5</v>
      </c>
      <c r="T310" s="537">
        <v>40</v>
      </c>
      <c r="U310" s="537">
        <v>0</v>
      </c>
    </row>
    <row r="311" spans="11:22" ht="17.100000000000001" customHeight="1">
      <c r="K311" s="584" t="s">
        <v>401</v>
      </c>
      <c r="L311" s="587" t="s">
        <v>93</v>
      </c>
      <c r="M311" s="587" t="s">
        <v>93</v>
      </c>
      <c r="N311" s="587"/>
      <c r="O311" s="587" t="s">
        <v>93</v>
      </c>
      <c r="P311" s="587" t="s">
        <v>93</v>
      </c>
      <c r="Q311" s="587" t="s">
        <v>93</v>
      </c>
      <c r="R311" s="588"/>
      <c r="S311" s="537">
        <v>5</v>
      </c>
      <c r="T311" s="537">
        <v>40</v>
      </c>
      <c r="U311" s="537">
        <v>0</v>
      </c>
    </row>
    <row r="312" spans="11:22" ht="17.100000000000001" customHeight="1">
      <c r="K312" s="272" t="s">
        <v>791</v>
      </c>
      <c r="L312" s="103"/>
      <c r="M312" s="103" t="s">
        <v>467</v>
      </c>
      <c r="N312" s="103" t="s">
        <v>467</v>
      </c>
      <c r="O312" s="103" t="s">
        <v>467</v>
      </c>
      <c r="P312" s="103" t="s">
        <v>467</v>
      </c>
      <c r="Q312" s="103" t="s">
        <v>467</v>
      </c>
      <c r="R312" s="104"/>
    </row>
    <row r="313" spans="11:22" ht="17.100000000000001" customHeight="1">
      <c r="K313" s="402" t="s">
        <v>735</v>
      </c>
    </row>
  </sheetData>
  <mergeCells count="76">
    <mergeCell ref="S27:S28"/>
    <mergeCell ref="T27:T28"/>
    <mergeCell ref="U27:U28"/>
    <mergeCell ref="C28:C34"/>
    <mergeCell ref="S9:S10"/>
    <mergeCell ref="T9:T10"/>
    <mergeCell ref="U9:U10"/>
    <mergeCell ref="C10:C16"/>
    <mergeCell ref="C17:C19"/>
    <mergeCell ref="S92:S93"/>
    <mergeCell ref="T92:T93"/>
    <mergeCell ref="U92:U93"/>
    <mergeCell ref="C93:C99"/>
    <mergeCell ref="C35:C37"/>
    <mergeCell ref="S49:S50"/>
    <mergeCell ref="T49:T50"/>
    <mergeCell ref="U49:U50"/>
    <mergeCell ref="C50:C56"/>
    <mergeCell ref="C57:C59"/>
    <mergeCell ref="S68:S69"/>
    <mergeCell ref="T68:T69"/>
    <mergeCell ref="U68:U69"/>
    <mergeCell ref="C69:C75"/>
    <mergeCell ref="C76:C78"/>
    <mergeCell ref="S150:S151"/>
    <mergeCell ref="T150:T151"/>
    <mergeCell ref="U150:U151"/>
    <mergeCell ref="C100:C102"/>
    <mergeCell ref="S113:S114"/>
    <mergeCell ref="T113:T114"/>
    <mergeCell ref="U113:U114"/>
    <mergeCell ref="C114:C120"/>
    <mergeCell ref="C121:C123"/>
    <mergeCell ref="S134:S135"/>
    <mergeCell ref="T134:T135"/>
    <mergeCell ref="U134:U135"/>
    <mergeCell ref="C135:C141"/>
    <mergeCell ref="C142:C144"/>
    <mergeCell ref="C220:C222"/>
    <mergeCell ref="S167:S168"/>
    <mergeCell ref="T167:T168"/>
    <mergeCell ref="U167:U168"/>
    <mergeCell ref="C168:C174"/>
    <mergeCell ref="C175:C177"/>
    <mergeCell ref="S192:S193"/>
    <mergeCell ref="T192:T193"/>
    <mergeCell ref="U192:U193"/>
    <mergeCell ref="C193:C199"/>
    <mergeCell ref="C200:C202"/>
    <mergeCell ref="S212:S213"/>
    <mergeCell ref="T212:T213"/>
    <mergeCell ref="U212:U213"/>
    <mergeCell ref="C213:C219"/>
    <mergeCell ref="C258:C260"/>
    <mergeCell ref="C225:D227"/>
    <mergeCell ref="F225:G225"/>
    <mergeCell ref="F226:G226"/>
    <mergeCell ref="F227:G227"/>
    <mergeCell ref="U228:U229"/>
    <mergeCell ref="S250:S251"/>
    <mergeCell ref="T250:T251"/>
    <mergeCell ref="U250:U251"/>
    <mergeCell ref="C251:C257"/>
    <mergeCell ref="S228:S229"/>
    <mergeCell ref="T228:T229"/>
    <mergeCell ref="S266:S267"/>
    <mergeCell ref="T266:T267"/>
    <mergeCell ref="U266:U267"/>
    <mergeCell ref="S284:S285"/>
    <mergeCell ref="T284:T285"/>
    <mergeCell ref="U284:U285"/>
    <mergeCell ref="C285:C291"/>
    <mergeCell ref="C292:C294"/>
    <mergeCell ref="S300:S301"/>
    <mergeCell ref="T300:T301"/>
    <mergeCell ref="U300:U301"/>
  </mergeCells>
  <phoneticPr fontId="22" type="noConversion"/>
  <conditionalFormatting sqref="T92:T110 T85:T89 T1:T60 T124:T211 T313:T1048576 T264 T282:T283 T62:T65">
    <cfRule type="cellIs" dxfId="1214" priority="319" operator="lessThan">
      <formula>40</formula>
    </cfRule>
  </conditionalFormatting>
  <conditionalFormatting sqref="L92:R103 L85:R89 L124:R124 L313:R1048576 L264:R264 L282:R283 L1:R60 L62:R65 L105:R110 L126:R145 L147:R161 L163:R178 L180:R203 L205:R211">
    <cfRule type="cellIs" dxfId="1213" priority="316" operator="equal">
      <formula>"일"</formula>
    </cfRule>
    <cfRule type="containsText" dxfId="1212" priority="317" operator="containsText" text="야">
      <formula>NOT(ISERROR(SEARCH("야",L1)))</formula>
    </cfRule>
    <cfRule type="cellIs" dxfId="1211" priority="318" operator="equal">
      <formula>"토"</formula>
    </cfRule>
  </conditionalFormatting>
  <conditionalFormatting sqref="L152:R161">
    <cfRule type="cellIs" dxfId="1210" priority="320" operator="notEqual">
      <formula>L136</formula>
    </cfRule>
  </conditionalFormatting>
  <conditionalFormatting sqref="G1:V2 G92:V103 G124:V124 G65:V65 G64:J64 L64:V64 G41:J41 L41:V41 G23:J23 L23:V23 G148:J148 L148:V148 G84:J84 G85:V89 G128:V145 G127:J127 L127:V127 G42:V60 G149:V161 J212:J227 G264:V264 G248:J248 L248:V248 G249:V249 G282:I282 K282:V282 K297 G283:V283 G301:J312 J210:V211 G313:V1048576 H3:V3 G4:V22 G24:V40 G62:V63 C204:C205 G105:V110 G104:J104 S104:V104 G126:V126 G125:J125 S125:V125 G147:V147 G146:J146 S146:V146 G163:V178 G162:J162 S162:V162 G180:V203 G179:J179 S179:V179 G205:V209 G204:J204 S204:V204">
    <cfRule type="cellIs" dxfId="1209" priority="315" operator="equal">
      <formula>0</formula>
    </cfRule>
  </conditionalFormatting>
  <conditionalFormatting sqref="G9:I19">
    <cfRule type="cellIs" dxfId="1208" priority="314" operator="equal">
      <formula>0</formula>
    </cfRule>
  </conditionalFormatting>
  <conditionalFormatting sqref="T113:T123">
    <cfRule type="cellIs" dxfId="1207" priority="313" operator="lessThan">
      <formula>40</formula>
    </cfRule>
  </conditionalFormatting>
  <conditionalFormatting sqref="L113:R123">
    <cfRule type="cellIs" dxfId="1206" priority="310" operator="equal">
      <formula>"일"</formula>
    </cfRule>
    <cfRule type="containsText" dxfId="1205" priority="311" operator="containsText" text="야">
      <formula>NOT(ISERROR(SEARCH("야",L113)))</formula>
    </cfRule>
    <cfRule type="cellIs" dxfId="1204" priority="312" operator="equal">
      <formula>"토"</formula>
    </cfRule>
  </conditionalFormatting>
  <conditionalFormatting sqref="G113:V123">
    <cfRule type="cellIs" dxfId="1203" priority="309" operator="equal">
      <formula>0</formula>
    </cfRule>
  </conditionalFormatting>
  <conditionalFormatting sqref="T90:T91">
    <cfRule type="cellIs" dxfId="1202" priority="308" operator="lessThan">
      <formula>40</formula>
    </cfRule>
  </conditionalFormatting>
  <conditionalFormatting sqref="L90:R91">
    <cfRule type="cellIs" dxfId="1201" priority="305" operator="equal">
      <formula>"일"</formula>
    </cfRule>
    <cfRule type="containsText" dxfId="1200" priority="306" operator="containsText" text="야">
      <formula>NOT(ISERROR(SEARCH("야",L90)))</formula>
    </cfRule>
    <cfRule type="cellIs" dxfId="1199" priority="307" operator="equal">
      <formula>"토"</formula>
    </cfRule>
  </conditionalFormatting>
  <conditionalFormatting sqref="G90:V91">
    <cfRule type="cellIs" dxfId="1198" priority="304" operator="equal">
      <formula>0</formula>
    </cfRule>
  </conditionalFormatting>
  <conditionalFormatting sqref="T111:T112">
    <cfRule type="cellIs" dxfId="1197" priority="303" operator="lessThan">
      <formula>40</formula>
    </cfRule>
  </conditionalFormatting>
  <conditionalFormatting sqref="S1:S60 S85:S211 S313:S1048576 S264 S282:S283 S62:S65">
    <cfRule type="cellIs" dxfId="1196" priority="302" operator="lessThan">
      <formula>5</formula>
    </cfRule>
  </conditionalFormatting>
  <conditionalFormatting sqref="L111:R112">
    <cfRule type="cellIs" dxfId="1195" priority="299" operator="equal">
      <formula>"일"</formula>
    </cfRule>
    <cfRule type="containsText" dxfId="1194" priority="300" operator="containsText" text="야">
      <formula>NOT(ISERROR(SEARCH("야",L111)))</formula>
    </cfRule>
    <cfRule type="cellIs" dxfId="1193" priority="301" operator="equal">
      <formula>"토"</formula>
    </cfRule>
  </conditionalFormatting>
  <conditionalFormatting sqref="G111:V112">
    <cfRule type="cellIs" dxfId="1192" priority="298" operator="equal">
      <formula>0</formula>
    </cfRule>
  </conditionalFormatting>
  <conditionalFormatting sqref="C206">
    <cfRule type="cellIs" dxfId="1191" priority="296" operator="equal">
      <formula>0</formula>
    </cfRule>
  </conditionalFormatting>
  <conditionalFormatting sqref="C21:C22">
    <cfRule type="cellIs" dxfId="1190" priority="293" operator="equal">
      <formula>0</formula>
    </cfRule>
  </conditionalFormatting>
  <conditionalFormatting sqref="C60 C62">
    <cfRule type="cellIs" dxfId="1189" priority="292" operator="equal">
      <formula>0</formula>
    </cfRule>
  </conditionalFormatting>
  <conditionalFormatting sqref="K64">
    <cfRule type="cellIs" dxfId="1188" priority="291" operator="equal">
      <formula>0</formula>
    </cfRule>
  </conditionalFormatting>
  <conditionalFormatting sqref="K41">
    <cfRule type="cellIs" dxfId="1187" priority="290" operator="equal">
      <formula>0</formula>
    </cfRule>
  </conditionalFormatting>
  <conditionalFormatting sqref="K23">
    <cfRule type="cellIs" dxfId="1186" priority="289" operator="equal">
      <formula>0</formula>
    </cfRule>
  </conditionalFormatting>
  <conditionalFormatting sqref="K148">
    <cfRule type="cellIs" dxfId="1185" priority="288" operator="equal">
      <formula>0</formula>
    </cfRule>
  </conditionalFormatting>
  <conditionalFormatting sqref="T66:T79 T81:T83">
    <cfRule type="cellIs" dxfId="1184" priority="287" operator="lessThan">
      <formula>40</formula>
    </cfRule>
  </conditionalFormatting>
  <conditionalFormatting sqref="L66:R79 L81:R83">
    <cfRule type="cellIs" dxfId="1183" priority="284" operator="equal">
      <formula>"일"</formula>
    </cfRule>
    <cfRule type="containsText" dxfId="1182" priority="285" operator="containsText" text="야">
      <formula>NOT(ISERROR(SEARCH("야",L66)))</formula>
    </cfRule>
    <cfRule type="cellIs" dxfId="1181" priority="286" operator="equal">
      <formula>"토"</formula>
    </cfRule>
  </conditionalFormatting>
  <conditionalFormatting sqref="G66:V79 G83:V83 G82:J82 L82:V82 G81:V81">
    <cfRule type="cellIs" dxfId="1180" priority="283" operator="equal">
      <formula>0</formula>
    </cfRule>
  </conditionalFormatting>
  <conditionalFormatting sqref="S66:S79 S81:S83">
    <cfRule type="cellIs" dxfId="1179" priority="282" operator="lessThan">
      <formula>5</formula>
    </cfRule>
  </conditionalFormatting>
  <conditionalFormatting sqref="C81">
    <cfRule type="cellIs" dxfId="1178" priority="281" operator="equal">
      <formula>0</formula>
    </cfRule>
  </conditionalFormatting>
  <conditionalFormatting sqref="C66">
    <cfRule type="cellIs" dxfId="1177" priority="280" operator="equal">
      <formula>0</formula>
    </cfRule>
  </conditionalFormatting>
  <conditionalFormatting sqref="C79">
    <cfRule type="cellIs" dxfId="1176" priority="279" operator="equal">
      <formula>0</formula>
    </cfRule>
  </conditionalFormatting>
  <conditionalFormatting sqref="K82">
    <cfRule type="cellIs" dxfId="1175" priority="275" operator="equal">
      <formula>0</formula>
    </cfRule>
  </conditionalFormatting>
  <conditionalFormatting sqref="K82">
    <cfRule type="cellIs" dxfId="1174" priority="276" operator="equal">
      <formula>0</formula>
    </cfRule>
  </conditionalFormatting>
  <conditionalFormatting sqref="C104:C105">
    <cfRule type="cellIs" dxfId="1173" priority="274" operator="equal">
      <formula>0</formula>
    </cfRule>
  </conditionalFormatting>
  <conditionalFormatting sqref="S1:S60 S313:S1048576 S264 S282:S283 S62:S79 S81:S211">
    <cfRule type="cellIs" dxfId="1172" priority="273" operator="equal">
      <formula>6</formula>
    </cfRule>
  </conditionalFormatting>
  <conditionalFormatting sqref="K127">
    <cfRule type="cellIs" dxfId="1171" priority="272" operator="equal">
      <formula>0</formula>
    </cfRule>
  </conditionalFormatting>
  <conditionalFormatting sqref="C190">
    <cfRule type="cellIs" dxfId="1170" priority="271" operator="equal">
      <formula>0</formula>
    </cfRule>
  </conditionalFormatting>
  <conditionalFormatting sqref="G211:I211">
    <cfRule type="cellIs" dxfId="1169" priority="270" operator="equal">
      <formula>0</formula>
    </cfRule>
  </conditionalFormatting>
  <conditionalFormatting sqref="C223:C224">
    <cfRule type="cellIs" dxfId="1168" priority="269" operator="equal">
      <formula>0</formula>
    </cfRule>
  </conditionalFormatting>
  <conditionalFormatting sqref="C225">
    <cfRule type="cellIs" dxfId="1167" priority="268" operator="equal">
      <formula>0</formula>
    </cfRule>
  </conditionalFormatting>
  <conditionalFormatting sqref="G222:I222">
    <cfRule type="cellIs" dxfId="1166" priority="267" operator="equal">
      <formula>0</formula>
    </cfRule>
  </conditionalFormatting>
  <conditionalFormatting sqref="T225">
    <cfRule type="cellIs" dxfId="1165" priority="266" operator="lessThan">
      <formula>40</formula>
    </cfRule>
  </conditionalFormatting>
  <conditionalFormatting sqref="M225:V225 U226:V227">
    <cfRule type="cellIs" dxfId="1164" priority="265" operator="equal">
      <formula>0</formula>
    </cfRule>
  </conditionalFormatting>
  <conditionalFormatting sqref="S225">
    <cfRule type="cellIs" dxfId="1163" priority="264" operator="lessThan">
      <formula>5</formula>
    </cfRule>
  </conditionalFormatting>
  <conditionalFormatting sqref="M225:R225">
    <cfRule type="cellIs" dxfId="1162" priority="261" operator="equal">
      <formula>"일"</formula>
    </cfRule>
    <cfRule type="containsText" dxfId="1161" priority="262" operator="containsText" text="야">
      <formula>NOT(ISERROR(SEARCH("야",M225)))</formula>
    </cfRule>
    <cfRule type="cellIs" dxfId="1160" priority="263" operator="equal">
      <formula>"토"</formula>
    </cfRule>
  </conditionalFormatting>
  <conditionalFormatting sqref="S225">
    <cfRule type="cellIs" dxfId="1159" priority="260" operator="equal">
      <formula>6</formula>
    </cfRule>
  </conditionalFormatting>
  <conditionalFormatting sqref="T212:T224">
    <cfRule type="cellIs" dxfId="1158" priority="257" operator="lessThan">
      <formula>40</formula>
    </cfRule>
  </conditionalFormatting>
  <conditionalFormatting sqref="L212:R223">
    <cfRule type="cellIs" dxfId="1157" priority="254" operator="equal">
      <formula>"일"</formula>
    </cfRule>
    <cfRule type="containsText" dxfId="1156" priority="255" operator="containsText" text="야">
      <formula>NOT(ISERROR(SEARCH("야",L212)))</formula>
    </cfRule>
    <cfRule type="cellIs" dxfId="1155" priority="256" operator="equal">
      <formula>"토"</formula>
    </cfRule>
  </conditionalFormatting>
  <conditionalFormatting sqref="K212:V223 S224:V224">
    <cfRule type="cellIs" dxfId="1154" priority="253" operator="equal">
      <formula>0</formula>
    </cfRule>
  </conditionalFormatting>
  <conditionalFormatting sqref="S212:S224">
    <cfRule type="cellIs" dxfId="1153" priority="252" operator="lessThan">
      <formula>5</formula>
    </cfRule>
  </conditionalFormatting>
  <conditionalFormatting sqref="S212:S224">
    <cfRule type="cellIs" dxfId="1152" priority="251" operator="equal">
      <formula>6</formula>
    </cfRule>
  </conditionalFormatting>
  <conditionalFormatting sqref="T248:T249">
    <cfRule type="cellIs" dxfId="1151" priority="243" operator="lessThan">
      <formula>40</formula>
    </cfRule>
  </conditionalFormatting>
  <conditionalFormatting sqref="L248:R249">
    <cfRule type="cellIs" dxfId="1150" priority="240" operator="equal">
      <formula>"일"</formula>
    </cfRule>
    <cfRule type="containsText" dxfId="1149" priority="241" operator="containsText" text="야">
      <formula>NOT(ISERROR(SEARCH("야",L248)))</formula>
    </cfRule>
    <cfRule type="cellIs" dxfId="1148" priority="242" operator="equal">
      <formula>"토"</formula>
    </cfRule>
  </conditionalFormatting>
  <conditionalFormatting sqref="S248:S249">
    <cfRule type="cellIs" dxfId="1147" priority="239" operator="lessThan">
      <formula>5</formula>
    </cfRule>
  </conditionalFormatting>
  <conditionalFormatting sqref="L248:R249">
    <cfRule type="cellIs" dxfId="1146" priority="236" operator="equal">
      <formula>"일"</formula>
    </cfRule>
    <cfRule type="cellIs" dxfId="1145" priority="238" operator="equal">
      <formula>"토"</formula>
    </cfRule>
  </conditionalFormatting>
  <conditionalFormatting sqref="K249">
    <cfRule type="cellIs" dxfId="1144" priority="235" operator="equal">
      <formula>0</formula>
    </cfRule>
  </conditionalFormatting>
  <conditionalFormatting sqref="C248">
    <cfRule type="cellIs" dxfId="1143" priority="234" operator="equal">
      <formula>0</formula>
    </cfRule>
  </conditionalFormatting>
  <conditionalFormatting sqref="L248:R249">
    <cfRule type="containsText" dxfId="1142" priority="237" operator="containsText" text="야">
      <formula>NOT(ISERROR(SEARCH("야",L248)))</formula>
    </cfRule>
  </conditionalFormatting>
  <conditionalFormatting sqref="L243:R247">
    <cfRule type="cellIs" dxfId="1141" priority="231" operator="equal">
      <formula>"일"</formula>
    </cfRule>
    <cfRule type="containsText" dxfId="1140" priority="232" operator="containsText" text="야">
      <formula>NOT(ISERROR(SEARCH("야",L243)))</formula>
    </cfRule>
    <cfRule type="cellIs" dxfId="1139" priority="233" operator="equal">
      <formula>"토"</formula>
    </cfRule>
  </conditionalFormatting>
  <conditionalFormatting sqref="G243:V247">
    <cfRule type="cellIs" dxfId="1138" priority="230" operator="equal">
      <formula>0</formula>
    </cfRule>
  </conditionalFormatting>
  <conditionalFormatting sqref="S243:S247">
    <cfRule type="cellIs" dxfId="1137" priority="229" operator="lessThan">
      <formula>5</formula>
    </cfRule>
  </conditionalFormatting>
  <conditionalFormatting sqref="G250:J263">
    <cfRule type="cellIs" dxfId="1136" priority="227" operator="equal">
      <formula>0</formula>
    </cfRule>
  </conditionalFormatting>
  <conditionalFormatting sqref="G250:I260">
    <cfRule type="cellIs" dxfId="1135" priority="228" operator="equal">
      <formula>0</formula>
    </cfRule>
  </conditionalFormatting>
  <conditionalFormatting sqref="T250:T263">
    <cfRule type="cellIs" dxfId="1134" priority="221" operator="lessThan">
      <formula>40</formula>
    </cfRule>
  </conditionalFormatting>
  <conditionalFormatting sqref="L250:R261 L263:R263">
    <cfRule type="cellIs" dxfId="1133" priority="218" operator="equal">
      <formula>"일"</formula>
    </cfRule>
    <cfRule type="containsText" dxfId="1132" priority="219" operator="containsText" text="야">
      <formula>NOT(ISERROR(SEARCH("야",L250)))</formula>
    </cfRule>
    <cfRule type="cellIs" dxfId="1131" priority="220" operator="equal">
      <formula>"토"</formula>
    </cfRule>
  </conditionalFormatting>
  <conditionalFormatting sqref="K263:V263 K250:V261 S262:V262">
    <cfRule type="cellIs" dxfId="1130" priority="217" operator="equal">
      <formula>0</formula>
    </cfRule>
  </conditionalFormatting>
  <conditionalFormatting sqref="S250:S263">
    <cfRule type="cellIs" dxfId="1129" priority="216" operator="lessThan">
      <formula>5</formula>
    </cfRule>
  </conditionalFormatting>
  <conditionalFormatting sqref="S250:S263">
    <cfRule type="cellIs" dxfId="1128" priority="215" operator="equal">
      <formula>6</formula>
    </cfRule>
  </conditionalFormatting>
  <conditionalFormatting sqref="G297:V297 G284:J296">
    <cfRule type="cellIs" dxfId="1127" priority="212" operator="equal">
      <formula>0</formula>
    </cfRule>
  </conditionalFormatting>
  <conditionalFormatting sqref="C282">
    <cfRule type="cellIs" dxfId="1126" priority="214" operator="equal">
      <formula>0</formula>
    </cfRule>
  </conditionalFormatting>
  <conditionalFormatting sqref="T297">
    <cfRule type="cellIs" dxfId="1125" priority="213" operator="lessThan">
      <formula>40</formula>
    </cfRule>
  </conditionalFormatting>
  <conditionalFormatting sqref="S297">
    <cfRule type="cellIs" dxfId="1124" priority="211" operator="lessThan">
      <formula>5</formula>
    </cfRule>
  </conditionalFormatting>
  <conditionalFormatting sqref="L297:R297">
    <cfRule type="cellIs" dxfId="1123" priority="208" operator="equal">
      <formula>"일"</formula>
    </cfRule>
    <cfRule type="containsText" dxfId="1122" priority="209" operator="containsText" text="야">
      <formula>NOT(ISERROR(SEARCH("야",L297)))</formula>
    </cfRule>
    <cfRule type="cellIs" dxfId="1121" priority="210" operator="equal">
      <formula>"토"</formula>
    </cfRule>
  </conditionalFormatting>
  <conditionalFormatting sqref="S297">
    <cfRule type="cellIs" dxfId="1120" priority="207" operator="equal">
      <formula>6</formula>
    </cfRule>
  </conditionalFormatting>
  <conditionalFormatting sqref="G284:I294">
    <cfRule type="cellIs" dxfId="1119" priority="206" operator="equal">
      <formula>0</formula>
    </cfRule>
  </conditionalFormatting>
  <conditionalFormatting sqref="C295:C297">
    <cfRule type="cellIs" dxfId="1118" priority="205" operator="equal">
      <formula>0</formula>
    </cfRule>
  </conditionalFormatting>
  <conditionalFormatting sqref="T298">
    <cfRule type="cellIs" dxfId="1117" priority="204" operator="lessThan">
      <formula>40</formula>
    </cfRule>
  </conditionalFormatting>
  <conditionalFormatting sqref="L298:R298">
    <cfRule type="cellIs" dxfId="1116" priority="201" operator="equal">
      <formula>"일"</formula>
    </cfRule>
    <cfRule type="cellIs" dxfId="1115" priority="203" operator="equal">
      <formula>"토"</formula>
    </cfRule>
  </conditionalFormatting>
  <conditionalFormatting sqref="S298">
    <cfRule type="cellIs" dxfId="1114" priority="200" operator="lessThan">
      <formula>5</formula>
    </cfRule>
  </conditionalFormatting>
  <conditionalFormatting sqref="G298:I300">
    <cfRule type="cellIs" dxfId="1113" priority="199" operator="equal">
      <formula>0</formula>
    </cfRule>
  </conditionalFormatting>
  <conditionalFormatting sqref="C298:C300">
    <cfRule type="cellIs" dxfId="1112" priority="198" operator="equal">
      <formula>0</formula>
    </cfRule>
  </conditionalFormatting>
  <conditionalFormatting sqref="L298:R298">
    <cfRule type="containsText" dxfId="1111" priority="202" operator="containsText" text="야">
      <formula>NOT(ISERROR(SEARCH("야",L298)))</formula>
    </cfRule>
  </conditionalFormatting>
  <conditionalFormatting sqref="K284:V284 K286:V295 K285 S285:V285 S296:V296">
    <cfRule type="cellIs" dxfId="1110" priority="193" operator="equal">
      <formula>0</formula>
    </cfRule>
  </conditionalFormatting>
  <conditionalFormatting sqref="T284:T296">
    <cfRule type="cellIs" dxfId="1109" priority="197" operator="lessThan">
      <formula>40</formula>
    </cfRule>
  </conditionalFormatting>
  <conditionalFormatting sqref="L284:R284 L286:R295">
    <cfRule type="cellIs" dxfId="1108" priority="194" operator="equal">
      <formula>"일"</formula>
    </cfRule>
    <cfRule type="containsText" dxfId="1107" priority="195" operator="containsText" text="야">
      <formula>NOT(ISERROR(SEARCH("야",L284)))</formula>
    </cfRule>
    <cfRule type="cellIs" dxfId="1106" priority="196" operator="equal">
      <formula>"토"</formula>
    </cfRule>
  </conditionalFormatting>
  <conditionalFormatting sqref="S284:S296">
    <cfRule type="cellIs" dxfId="1105" priority="192" operator="lessThan">
      <formula>5</formula>
    </cfRule>
  </conditionalFormatting>
  <conditionalFormatting sqref="S284:S296">
    <cfRule type="cellIs" dxfId="1104" priority="191" operator="equal">
      <formula>6</formula>
    </cfRule>
  </conditionalFormatting>
  <conditionalFormatting sqref="L285:R285">
    <cfRule type="cellIs" dxfId="1103" priority="187" operator="equal">
      <formula>0</formula>
    </cfRule>
  </conditionalFormatting>
  <conditionalFormatting sqref="L285:R285">
    <cfRule type="cellIs" dxfId="1102" priority="188" operator="equal">
      <formula>"일"</formula>
    </cfRule>
    <cfRule type="containsText" dxfId="1101" priority="189" operator="containsText" text="야">
      <formula>NOT(ISERROR(SEARCH("야",L285)))</formula>
    </cfRule>
    <cfRule type="cellIs" dxfId="1100" priority="190" operator="equal">
      <formula>"토"</formula>
    </cfRule>
  </conditionalFormatting>
  <conditionalFormatting sqref="T265">
    <cfRule type="cellIs" dxfId="1099" priority="186" operator="lessThan">
      <formula>40</formula>
    </cfRule>
  </conditionalFormatting>
  <conditionalFormatting sqref="L265:R265">
    <cfRule type="cellIs" dxfId="1098" priority="183" operator="equal">
      <formula>"일"</formula>
    </cfRule>
    <cfRule type="containsText" dxfId="1097" priority="184" operator="containsText" text="야">
      <formula>NOT(ISERROR(SEARCH("야",L265)))</formula>
    </cfRule>
    <cfRule type="cellIs" dxfId="1096" priority="185" operator="equal">
      <formula>"토"</formula>
    </cfRule>
  </conditionalFormatting>
  <conditionalFormatting sqref="G265:J265 L265:V265">
    <cfRule type="cellIs" dxfId="1095" priority="182" operator="equal">
      <formula>0</formula>
    </cfRule>
  </conditionalFormatting>
  <conditionalFormatting sqref="S265">
    <cfRule type="cellIs" dxfId="1094" priority="181" operator="lessThan">
      <formula>5</formula>
    </cfRule>
  </conditionalFormatting>
  <conditionalFormatting sqref="S265">
    <cfRule type="cellIs" dxfId="1093" priority="180" operator="equal">
      <formula>6</formula>
    </cfRule>
  </conditionalFormatting>
  <conditionalFormatting sqref="L267:R267">
    <cfRule type="cellIs" dxfId="1092" priority="145" operator="equal">
      <formula>0</formula>
    </cfRule>
  </conditionalFormatting>
  <conditionalFormatting sqref="T281">
    <cfRule type="cellIs" dxfId="1091" priority="179" operator="lessThan">
      <formula>40</formula>
    </cfRule>
  </conditionalFormatting>
  <conditionalFormatting sqref="G281:V281 G277:J279 J266:J276">
    <cfRule type="cellIs" dxfId="1090" priority="178" operator="equal">
      <formula>0</formula>
    </cfRule>
  </conditionalFormatting>
  <conditionalFormatting sqref="S281">
    <cfRule type="cellIs" dxfId="1089" priority="177" operator="lessThan">
      <formula>5</formula>
    </cfRule>
  </conditionalFormatting>
  <conditionalFormatting sqref="C281">
    <cfRule type="cellIs" dxfId="1088" priority="176" operator="equal">
      <formula>0</formula>
    </cfRule>
  </conditionalFormatting>
  <conditionalFormatting sqref="L281:R281">
    <cfRule type="cellIs" dxfId="1087" priority="173" operator="equal">
      <formula>"일"</formula>
    </cfRule>
    <cfRule type="containsText" dxfId="1086" priority="174" operator="containsText" text="야">
      <formula>NOT(ISERROR(SEARCH("야",L281)))</formula>
    </cfRule>
    <cfRule type="cellIs" dxfId="1085" priority="175" operator="equal">
      <formula>"토"</formula>
    </cfRule>
  </conditionalFormatting>
  <conditionalFormatting sqref="S281">
    <cfRule type="cellIs" dxfId="1084" priority="172" operator="equal">
      <formula>6</formula>
    </cfRule>
  </conditionalFormatting>
  <conditionalFormatting sqref="T266:T279">
    <cfRule type="cellIs" dxfId="1083" priority="171" operator="lessThan">
      <formula>40</formula>
    </cfRule>
  </conditionalFormatting>
  <conditionalFormatting sqref="L266:R266 L268:R277 L279:R279">
    <cfRule type="cellIs" dxfId="1082" priority="168" operator="equal">
      <formula>"일"</formula>
    </cfRule>
    <cfRule type="containsText" dxfId="1081" priority="169" operator="containsText" text="야">
      <formula>NOT(ISERROR(SEARCH("야",L266)))</formula>
    </cfRule>
    <cfRule type="cellIs" dxfId="1080" priority="170" operator="equal">
      <formula>"토"</formula>
    </cfRule>
  </conditionalFormatting>
  <conditionalFormatting sqref="K266:V266 K279:V279 K267 S267:V267 K268:V277 S278:V278">
    <cfRule type="cellIs" dxfId="1079" priority="167" operator="equal">
      <formula>0</formula>
    </cfRule>
  </conditionalFormatting>
  <conditionalFormatting sqref="S266:S279">
    <cfRule type="cellIs" dxfId="1078" priority="166" operator="lessThan">
      <formula>5</formula>
    </cfRule>
  </conditionalFormatting>
  <conditionalFormatting sqref="S266:S279">
    <cfRule type="cellIs" dxfId="1077" priority="165" operator="equal">
      <formula>6</formula>
    </cfRule>
  </conditionalFormatting>
  <conditionalFormatting sqref="T280">
    <cfRule type="cellIs" dxfId="1076" priority="164" operator="lessThan">
      <formula>40</formula>
    </cfRule>
  </conditionalFormatting>
  <conditionalFormatting sqref="G280:J280 L280:V280">
    <cfRule type="cellIs" dxfId="1075" priority="163" operator="equal">
      <formula>0</formula>
    </cfRule>
  </conditionalFormatting>
  <conditionalFormatting sqref="S280">
    <cfRule type="cellIs" dxfId="1074" priority="162" operator="lessThan">
      <formula>5</formula>
    </cfRule>
  </conditionalFormatting>
  <conditionalFormatting sqref="L280:R280">
    <cfRule type="cellIs" dxfId="1073" priority="159" operator="equal">
      <formula>"일"</formula>
    </cfRule>
    <cfRule type="containsText" dxfId="1072" priority="160" operator="containsText" text="야">
      <formula>NOT(ISERROR(SEARCH("야",L280)))</formula>
    </cfRule>
    <cfRule type="cellIs" dxfId="1071" priority="161" operator="equal">
      <formula>"토"</formula>
    </cfRule>
  </conditionalFormatting>
  <conditionalFormatting sqref="S280">
    <cfRule type="cellIs" dxfId="1070" priority="158" operator="equal">
      <formula>6</formula>
    </cfRule>
  </conditionalFormatting>
  <conditionalFormatting sqref="C280">
    <cfRule type="cellIs" dxfId="1069" priority="157" operator="equal">
      <formula>0</formula>
    </cfRule>
  </conditionalFormatting>
  <conditionalFormatting sqref="L267:R267">
    <cfRule type="cellIs" dxfId="1068" priority="146" operator="equal">
      <formula>"일"</formula>
    </cfRule>
    <cfRule type="containsText" dxfId="1067" priority="147" operator="containsText" text="야">
      <formula>NOT(ISERROR(SEARCH("야",L267)))</formula>
    </cfRule>
    <cfRule type="cellIs" dxfId="1066" priority="148" operator="equal">
      <formula>"토"</formula>
    </cfRule>
  </conditionalFormatting>
  <conditionalFormatting sqref="K265">
    <cfRule type="cellIs" dxfId="1065" priority="144" operator="equal">
      <formula>0</formula>
    </cfRule>
  </conditionalFormatting>
  <conditionalFormatting sqref="K265">
    <cfRule type="cellIs" dxfId="1064" priority="143" operator="equal">
      <formula>0</formula>
    </cfRule>
  </conditionalFormatting>
  <conditionalFormatting sqref="T226:T227">
    <cfRule type="cellIs" dxfId="1063" priority="136" operator="lessThan">
      <formula>40</formula>
    </cfRule>
  </conditionalFormatting>
  <conditionalFormatting sqref="M226:T227">
    <cfRule type="cellIs" dxfId="1062" priority="135" operator="equal">
      <formula>0</formula>
    </cfRule>
  </conditionalFormatting>
  <conditionalFormatting sqref="S226:S227">
    <cfRule type="cellIs" dxfId="1061" priority="134" operator="lessThan">
      <formula>5</formula>
    </cfRule>
  </conditionalFormatting>
  <conditionalFormatting sqref="M226:R227">
    <cfRule type="cellIs" dxfId="1060" priority="131" operator="equal">
      <formula>"일"</formula>
    </cfRule>
    <cfRule type="containsText" dxfId="1059" priority="132" operator="containsText" text="야">
      <formula>NOT(ISERROR(SEARCH("야",M226)))</formula>
    </cfRule>
    <cfRule type="cellIs" dxfId="1058" priority="133" operator="equal">
      <formula>"토"</formula>
    </cfRule>
  </conditionalFormatting>
  <conditionalFormatting sqref="S226:S227">
    <cfRule type="cellIs" dxfId="1057" priority="130" operator="equal">
      <formula>6</formula>
    </cfRule>
  </conditionalFormatting>
  <conditionalFormatting sqref="L226:L227 T226:T227">
    <cfRule type="cellIs" dxfId="1056" priority="128" operator="equal">
      <formula>"일"</formula>
    </cfRule>
    <cfRule type="cellIs" dxfId="1055" priority="129" operator="equal">
      <formula>"토"</formula>
    </cfRule>
  </conditionalFormatting>
  <conditionalFormatting sqref="K283">
    <cfRule type="cellIs" dxfId="1054" priority="127" operator="equal">
      <formula>0</formula>
    </cfRule>
  </conditionalFormatting>
  <conditionalFormatting sqref="T299">
    <cfRule type="cellIs" dxfId="1053" priority="126" operator="lessThan">
      <formula>40</formula>
    </cfRule>
  </conditionalFormatting>
  <conditionalFormatting sqref="L299:R299">
    <cfRule type="cellIs" dxfId="1052" priority="123" operator="equal">
      <formula>"일"</formula>
    </cfRule>
    <cfRule type="containsText" dxfId="1051" priority="124" operator="containsText" text="야">
      <formula>NOT(ISERROR(SEARCH("야",L299)))</formula>
    </cfRule>
    <cfRule type="cellIs" dxfId="1050" priority="125" operator="equal">
      <formula>"토"</formula>
    </cfRule>
  </conditionalFormatting>
  <conditionalFormatting sqref="L299:V299">
    <cfRule type="cellIs" dxfId="1049" priority="122" operator="equal">
      <formula>0</formula>
    </cfRule>
  </conditionalFormatting>
  <conditionalFormatting sqref="S299">
    <cfRule type="cellIs" dxfId="1048" priority="121" operator="lessThan">
      <formula>5</formula>
    </cfRule>
  </conditionalFormatting>
  <conditionalFormatting sqref="S299">
    <cfRule type="cellIs" dxfId="1047" priority="120" operator="equal">
      <formula>6</formula>
    </cfRule>
  </conditionalFormatting>
  <conditionalFormatting sqref="L301:R301">
    <cfRule type="cellIs" dxfId="1046" priority="109" operator="equal">
      <formula>0</formula>
    </cfRule>
  </conditionalFormatting>
  <conditionalFormatting sqref="K300:V300 K302:V311 K301 S301:V301 S312:V312">
    <cfRule type="cellIs" dxfId="1045" priority="115" operator="equal">
      <formula>0</formula>
    </cfRule>
  </conditionalFormatting>
  <conditionalFormatting sqref="T300:T312">
    <cfRule type="cellIs" dxfId="1044" priority="119" operator="lessThan">
      <formula>40</formula>
    </cfRule>
  </conditionalFormatting>
  <conditionalFormatting sqref="L300:R300 L302:R311">
    <cfRule type="cellIs" dxfId="1043" priority="116" operator="equal">
      <formula>"일"</formula>
    </cfRule>
    <cfRule type="containsText" dxfId="1042" priority="117" operator="containsText" text="야">
      <formula>NOT(ISERROR(SEARCH("야",L300)))</formula>
    </cfRule>
    <cfRule type="cellIs" dxfId="1041" priority="118" operator="equal">
      <formula>"토"</formula>
    </cfRule>
  </conditionalFormatting>
  <conditionalFormatting sqref="S300:S312">
    <cfRule type="cellIs" dxfId="1040" priority="114" operator="lessThan">
      <formula>5</formula>
    </cfRule>
  </conditionalFormatting>
  <conditionalFormatting sqref="S300:S312">
    <cfRule type="cellIs" dxfId="1039" priority="113" operator="equal">
      <formula>6</formula>
    </cfRule>
  </conditionalFormatting>
  <conditionalFormatting sqref="K299">
    <cfRule type="cellIs" dxfId="1038" priority="108" operator="equal">
      <formula>0</formula>
    </cfRule>
  </conditionalFormatting>
  <conditionalFormatting sqref="L301:R301">
    <cfRule type="cellIs" dxfId="1037" priority="110" operator="equal">
      <formula>"일"</formula>
    </cfRule>
    <cfRule type="containsText" dxfId="1036" priority="111" operator="containsText" text="야">
      <formula>NOT(ISERROR(SEARCH("야",L301)))</formula>
    </cfRule>
    <cfRule type="cellIs" dxfId="1035" priority="112" operator="equal">
      <formula>"토"</formula>
    </cfRule>
  </conditionalFormatting>
  <conditionalFormatting sqref="K299">
    <cfRule type="cellIs" dxfId="1034" priority="107" operator="equal">
      <formula>0</formula>
    </cfRule>
  </conditionalFormatting>
  <conditionalFormatting sqref="K211">
    <cfRule type="cellIs" dxfId="1033" priority="106" operator="equal">
      <formula>0</formula>
    </cfRule>
  </conditionalFormatting>
  <conditionalFormatting sqref="T242">
    <cfRule type="cellIs" dxfId="1032" priority="95" operator="lessThan">
      <formula>40</formula>
    </cfRule>
  </conditionalFormatting>
  <conditionalFormatting sqref="G242:V242 G239:J241 J228:J238">
    <cfRule type="cellIs" dxfId="1031" priority="94" operator="equal">
      <formula>0</formula>
    </cfRule>
  </conditionalFormatting>
  <conditionalFormatting sqref="S242">
    <cfRule type="cellIs" dxfId="1030" priority="93" operator="lessThan">
      <formula>5</formula>
    </cfRule>
  </conditionalFormatting>
  <conditionalFormatting sqref="C242">
    <cfRule type="cellIs" dxfId="1029" priority="92" operator="equal">
      <formula>0</formula>
    </cfRule>
  </conditionalFormatting>
  <conditionalFormatting sqref="L242:R242">
    <cfRule type="cellIs" dxfId="1028" priority="89" operator="equal">
      <formula>"일"</formula>
    </cfRule>
    <cfRule type="containsText" dxfId="1027" priority="90" operator="containsText" text="야">
      <formula>NOT(ISERROR(SEARCH("야",L242)))</formula>
    </cfRule>
    <cfRule type="cellIs" dxfId="1026" priority="91" operator="equal">
      <formula>"토"</formula>
    </cfRule>
  </conditionalFormatting>
  <conditionalFormatting sqref="S242">
    <cfRule type="cellIs" dxfId="1025" priority="88" operator="equal">
      <formula>6</formula>
    </cfRule>
  </conditionalFormatting>
  <conditionalFormatting sqref="T241">
    <cfRule type="cellIs" dxfId="1024" priority="87" operator="lessThan">
      <formula>40</formula>
    </cfRule>
  </conditionalFormatting>
  <conditionalFormatting sqref="L241:R241">
    <cfRule type="cellIs" dxfId="1023" priority="84" operator="equal">
      <formula>"일"</formula>
    </cfRule>
    <cfRule type="containsText" dxfId="1022" priority="85" operator="containsText" text="야">
      <formula>NOT(ISERROR(SEARCH("야",L241)))</formula>
    </cfRule>
    <cfRule type="cellIs" dxfId="1021" priority="86" operator="equal">
      <formula>"토"</formula>
    </cfRule>
  </conditionalFormatting>
  <conditionalFormatting sqref="K241:V241">
    <cfRule type="cellIs" dxfId="1020" priority="83" operator="equal">
      <formula>0</formula>
    </cfRule>
  </conditionalFormatting>
  <conditionalFormatting sqref="S241">
    <cfRule type="cellIs" dxfId="1019" priority="82" operator="lessThan">
      <formula>5</formula>
    </cfRule>
  </conditionalFormatting>
  <conditionalFormatting sqref="S241">
    <cfRule type="cellIs" dxfId="1018" priority="81" operator="equal">
      <formula>6</formula>
    </cfRule>
  </conditionalFormatting>
  <conditionalFormatting sqref="T228:T240">
    <cfRule type="cellIs" dxfId="1017" priority="56" operator="lessThan">
      <formula>40</formula>
    </cfRule>
  </conditionalFormatting>
  <conditionalFormatting sqref="L228:R228 L230:R239">
    <cfRule type="cellIs" dxfId="1016" priority="53" operator="equal">
      <formula>"일"</formula>
    </cfRule>
    <cfRule type="containsText" dxfId="1015" priority="54" operator="containsText" text="야">
      <formula>NOT(ISERROR(SEARCH("야",L228)))</formula>
    </cfRule>
    <cfRule type="cellIs" dxfId="1014" priority="55" operator="equal">
      <formula>"토"</formula>
    </cfRule>
  </conditionalFormatting>
  <conditionalFormatting sqref="K228:V228 K230:V239 S229:V229 S240:V240">
    <cfRule type="cellIs" dxfId="1013" priority="52" operator="equal">
      <formula>0</formula>
    </cfRule>
  </conditionalFormatting>
  <conditionalFormatting sqref="S228:S240">
    <cfRule type="cellIs" dxfId="1012" priority="51" operator="lessThan">
      <formula>5</formula>
    </cfRule>
  </conditionalFormatting>
  <conditionalFormatting sqref="S228:S240">
    <cfRule type="cellIs" dxfId="1011" priority="50" operator="equal">
      <formula>6</formula>
    </cfRule>
  </conditionalFormatting>
  <conditionalFormatting sqref="K229">
    <cfRule type="cellIs" dxfId="1010" priority="49" operator="equal">
      <formula>0</formula>
    </cfRule>
  </conditionalFormatting>
  <conditionalFormatting sqref="L229:R229">
    <cfRule type="cellIs" dxfId="1009" priority="45" operator="equal">
      <formula>0</formula>
    </cfRule>
  </conditionalFormatting>
  <conditionalFormatting sqref="L229:R229">
    <cfRule type="cellIs" dxfId="1008" priority="46" operator="equal">
      <formula>"일"</formula>
    </cfRule>
    <cfRule type="containsText" dxfId="1007" priority="47" operator="containsText" text="야">
      <formula>NOT(ISERROR(SEARCH("야",L229)))</formula>
    </cfRule>
    <cfRule type="cellIs" dxfId="1006" priority="48" operator="equal">
      <formula>"토"</formula>
    </cfRule>
  </conditionalFormatting>
  <conditionalFormatting sqref="K313">
    <cfRule type="cellIs" dxfId="1005" priority="38" operator="equal">
      <formula>0</formula>
    </cfRule>
  </conditionalFormatting>
  <conditionalFormatting sqref="G3">
    <cfRule type="cellIs" dxfId="1004" priority="35" operator="equal">
      <formula>"일"</formula>
    </cfRule>
    <cfRule type="cellIs" dxfId="1003" priority="36" operator="equal">
      <formula>"야"</formula>
    </cfRule>
    <cfRule type="cellIs" dxfId="1002" priority="37" operator="equal">
      <formula>"토"</formula>
    </cfRule>
  </conditionalFormatting>
  <conditionalFormatting sqref="T61">
    <cfRule type="cellIs" dxfId="1001" priority="34" operator="lessThan">
      <formula>40</formula>
    </cfRule>
  </conditionalFormatting>
  <conditionalFormatting sqref="G61:J61 S61:V61">
    <cfRule type="cellIs" dxfId="1000" priority="30" operator="equal">
      <formula>0</formula>
    </cfRule>
  </conditionalFormatting>
  <conditionalFormatting sqref="S61">
    <cfRule type="cellIs" dxfId="999" priority="29" operator="lessThan">
      <formula>5</formula>
    </cfRule>
  </conditionalFormatting>
  <conditionalFormatting sqref="S61">
    <cfRule type="cellIs" dxfId="998" priority="28" operator="equal">
      <formula>6</formula>
    </cfRule>
  </conditionalFormatting>
  <conditionalFormatting sqref="T80">
    <cfRule type="cellIs" dxfId="997" priority="27" operator="lessThan">
      <formula>40</formula>
    </cfRule>
  </conditionalFormatting>
  <conditionalFormatting sqref="G80:J80 S80:V80">
    <cfRule type="cellIs" dxfId="996" priority="23" operator="equal">
      <formula>0</formula>
    </cfRule>
  </conditionalFormatting>
  <conditionalFormatting sqref="S80">
    <cfRule type="cellIs" dxfId="995" priority="22" operator="lessThan">
      <formula>5</formula>
    </cfRule>
  </conditionalFormatting>
  <conditionalFormatting sqref="S80">
    <cfRule type="cellIs" dxfId="994" priority="21" operator="equal">
      <formula>6</formula>
    </cfRule>
  </conditionalFormatting>
  <conditionalFormatting sqref="L61:R61">
    <cfRule type="cellIs" dxfId="993" priority="18" operator="equal">
      <formula>"일"</formula>
    </cfRule>
    <cfRule type="containsText" dxfId="992" priority="19" operator="containsText" text="야">
      <formula>NOT(ISERROR(SEARCH("야",L61)))</formula>
    </cfRule>
    <cfRule type="cellIs" dxfId="991" priority="20" operator="equal">
      <formula>"토"</formula>
    </cfRule>
  </conditionalFormatting>
  <conditionalFormatting sqref="K61:R61">
    <cfRule type="cellIs" dxfId="990" priority="17" operator="equal">
      <formula>0</formula>
    </cfRule>
  </conditionalFormatting>
  <conditionalFormatting sqref="L80:R80">
    <cfRule type="cellIs" dxfId="989" priority="14" operator="equal">
      <formula>"일"</formula>
    </cfRule>
    <cfRule type="containsText" dxfId="988" priority="15" operator="containsText" text="야">
      <formula>NOT(ISERROR(SEARCH("야",L80)))</formula>
    </cfRule>
    <cfRule type="cellIs" dxfId="987" priority="16" operator="equal">
      <formula>"토"</formula>
    </cfRule>
  </conditionalFormatting>
  <conditionalFormatting sqref="K80:R80">
    <cfRule type="cellIs" dxfId="986" priority="13" operator="equal">
      <formula>0</formula>
    </cfRule>
  </conditionalFormatting>
  <conditionalFormatting sqref="L104:R104">
    <cfRule type="cellIs" dxfId="985" priority="10" operator="equal">
      <formula>"일"</formula>
    </cfRule>
    <cfRule type="containsText" dxfId="984" priority="11" operator="containsText" text="야">
      <formula>NOT(ISERROR(SEARCH("야",L104)))</formula>
    </cfRule>
    <cfRule type="cellIs" dxfId="983" priority="12" operator="equal">
      <formula>"토"</formula>
    </cfRule>
  </conditionalFormatting>
  <conditionalFormatting sqref="K104:R104">
    <cfRule type="cellIs" dxfId="982" priority="9" operator="equal">
      <formula>0</formula>
    </cfRule>
  </conditionalFormatting>
  <conditionalFormatting sqref="L312:R312 L296:R296 L278:R278 L262:R262 L240:R240 L224:R224 L204:R204 L179:R179 L162:R162 L146:R146 L125:R125">
    <cfRule type="cellIs" dxfId="981" priority="2" operator="equal">
      <formula>"일"</formula>
    </cfRule>
    <cfRule type="containsText" dxfId="980" priority="3" operator="containsText" text="야">
      <formula>NOT(ISERROR(SEARCH("야",L125)))</formula>
    </cfRule>
    <cfRule type="cellIs" dxfId="979" priority="4" operator="equal">
      <formula>"토"</formula>
    </cfRule>
  </conditionalFormatting>
  <conditionalFormatting sqref="K312:R312 K296:R296 K278:R278 K262:R262 K240:R240 K224:R224 K204:R204 K179:R179 K162:R162 K146:R146 K125:R125">
    <cfRule type="cellIs" dxfId="978" priority="1" operator="equal">
      <formula>0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1EE8-99FB-4506-A17C-994166631785}">
  <sheetPr>
    <tabColor rgb="FFFFFF00"/>
  </sheetPr>
  <dimension ref="B2:AK328"/>
  <sheetViews>
    <sheetView showGridLines="0" showRowColHeaders="0" zoomScaleNormal="100" zoomScaleSheetLayoutView="75" workbookViewId="0"/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537" customWidth="1"/>
    <col min="22" max="22" width="6.125" style="501"/>
    <col min="38" max="16384" width="6.125" style="113"/>
  </cols>
  <sheetData>
    <row r="2" spans="2:37" ht="12" customHeight="1"/>
    <row r="3" spans="2:37" ht="38.25" customHeight="1">
      <c r="C3" s="582" t="s">
        <v>794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37" ht="17.100000000000001" customHeight="1">
      <c r="C5" s="481" t="s">
        <v>650</v>
      </c>
      <c r="D5" s="481"/>
      <c r="E5" s="145"/>
      <c r="K5"/>
    </row>
    <row r="6" spans="2:37" ht="17.100000000000001" customHeight="1">
      <c r="C6" s="481"/>
      <c r="D6" s="481"/>
      <c r="E6" s="145"/>
      <c r="K6"/>
    </row>
    <row r="7" spans="2:37" ht="17.100000000000001" customHeight="1">
      <c r="C7" s="481" t="s">
        <v>703</v>
      </c>
      <c r="D7" s="481"/>
      <c r="E7" s="145"/>
      <c r="K7"/>
    </row>
    <row r="9" spans="2:37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J9"/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70" t="s">
        <v>487</v>
      </c>
      <c r="V9" s="537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J10"/>
      <c r="K10" s="454" t="s">
        <v>370</v>
      </c>
      <c r="L10" s="455" t="s">
        <v>590</v>
      </c>
      <c r="M10" s="455" t="s">
        <v>590</v>
      </c>
      <c r="N10" s="455" t="s">
        <v>590</v>
      </c>
      <c r="O10" s="455" t="s">
        <v>590</v>
      </c>
      <c r="P10" s="455" t="s">
        <v>590</v>
      </c>
      <c r="Q10" s="455" t="s">
        <v>590</v>
      </c>
      <c r="R10" s="456" t="s">
        <v>590</v>
      </c>
      <c r="S10" s="668"/>
      <c r="T10" s="669"/>
      <c r="U10" s="671"/>
    </row>
    <row r="11" spans="2:37" ht="17.100000000000001" customHeight="1">
      <c r="C11" s="648"/>
      <c r="D11" s="411" t="s">
        <v>467</v>
      </c>
      <c r="E11" s="412">
        <v>0.375</v>
      </c>
      <c r="F11" s="412">
        <v>0.75</v>
      </c>
      <c r="G11" s="309">
        <v>1</v>
      </c>
      <c r="H11" s="309">
        <v>8</v>
      </c>
      <c r="I11" s="413"/>
      <c r="J11"/>
      <c r="K11" s="257" t="s">
        <v>79</v>
      </c>
      <c r="L11" s="35" t="s">
        <v>73</v>
      </c>
      <c r="M11" s="35"/>
      <c r="N11" s="35"/>
      <c r="O11" s="35" t="s">
        <v>93</v>
      </c>
      <c r="P11" s="35" t="s">
        <v>95</v>
      </c>
      <c r="Q11" s="35" t="s">
        <v>93</v>
      </c>
      <c r="R11" s="47" t="s">
        <v>123</v>
      </c>
      <c r="S11" s="537">
        <v>5</v>
      </c>
      <c r="T11" s="537">
        <v>42</v>
      </c>
      <c r="U11" s="537">
        <v>2</v>
      </c>
    </row>
    <row r="12" spans="2:37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J12"/>
      <c r="K12" s="257" t="s">
        <v>180</v>
      </c>
      <c r="L12" s="35"/>
      <c r="M12" s="35" t="s">
        <v>123</v>
      </c>
      <c r="N12" s="35" t="s">
        <v>95</v>
      </c>
      <c r="O12" s="35" t="s">
        <v>73</v>
      </c>
      <c r="P12" s="35"/>
      <c r="Q12" s="35"/>
      <c r="R12" s="47" t="s">
        <v>93</v>
      </c>
      <c r="S12" s="537">
        <v>4</v>
      </c>
      <c r="T12" s="537">
        <v>34</v>
      </c>
      <c r="U12" s="537">
        <v>2</v>
      </c>
    </row>
    <row r="13" spans="2:37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J13"/>
      <c r="K13" s="257" t="s">
        <v>110</v>
      </c>
      <c r="L13" s="35" t="s">
        <v>95</v>
      </c>
      <c r="M13" s="35" t="s">
        <v>93</v>
      </c>
      <c r="N13" s="35" t="s">
        <v>123</v>
      </c>
      <c r="O13" s="35"/>
      <c r="P13" s="35" t="s">
        <v>123</v>
      </c>
      <c r="Q13" s="35" t="s">
        <v>95</v>
      </c>
      <c r="R13" s="47" t="s">
        <v>73</v>
      </c>
      <c r="S13" s="537">
        <v>6</v>
      </c>
      <c r="T13" s="537">
        <v>50</v>
      </c>
      <c r="U13" s="537">
        <v>2</v>
      </c>
    </row>
    <row r="14" spans="2:37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J14"/>
      <c r="K14" s="257" t="s">
        <v>114</v>
      </c>
      <c r="L14" s="35"/>
      <c r="M14" s="35"/>
      <c r="N14" s="35" t="s">
        <v>93</v>
      </c>
      <c r="O14" s="35" t="s">
        <v>95</v>
      </c>
      <c r="P14" s="35" t="s">
        <v>93</v>
      </c>
      <c r="Q14" s="35" t="s">
        <v>123</v>
      </c>
      <c r="R14" s="47"/>
      <c r="S14" s="537">
        <v>4</v>
      </c>
      <c r="T14" s="537">
        <v>32</v>
      </c>
      <c r="U14" s="537">
        <v>0</v>
      </c>
    </row>
    <row r="15" spans="2:37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J15"/>
      <c r="K15" s="257" t="s">
        <v>127</v>
      </c>
      <c r="L15" s="35" t="s">
        <v>123</v>
      </c>
      <c r="M15" s="35" t="s">
        <v>95</v>
      </c>
      <c r="N15" s="35" t="s">
        <v>73</v>
      </c>
      <c r="O15" s="35"/>
      <c r="P15" s="35"/>
      <c r="Q15" s="35" t="s">
        <v>93</v>
      </c>
      <c r="R15" s="47" t="s">
        <v>95</v>
      </c>
      <c r="S15" s="537">
        <v>5</v>
      </c>
      <c r="T15" s="537">
        <v>42</v>
      </c>
      <c r="U15" s="537">
        <v>2</v>
      </c>
    </row>
    <row r="16" spans="2:37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J16"/>
      <c r="K16" s="257" t="s">
        <v>94</v>
      </c>
      <c r="L16" s="35" t="s">
        <v>93</v>
      </c>
      <c r="M16" s="35" t="s">
        <v>123</v>
      </c>
      <c r="N16" s="35"/>
      <c r="O16" s="35" t="s">
        <v>123</v>
      </c>
      <c r="P16" s="35" t="s">
        <v>95</v>
      </c>
      <c r="Q16" s="35" t="s">
        <v>73</v>
      </c>
      <c r="R16" s="499"/>
      <c r="S16" s="555">
        <v>5</v>
      </c>
      <c r="T16" s="537">
        <v>42</v>
      </c>
      <c r="U16" s="537">
        <v>2</v>
      </c>
      <c r="V16" s="502"/>
    </row>
    <row r="17" spans="2:37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J17"/>
      <c r="K17" s="257" t="s">
        <v>111</v>
      </c>
      <c r="L17" s="498"/>
      <c r="M17" s="35" t="s">
        <v>93</v>
      </c>
      <c r="N17" s="35" t="s">
        <v>95</v>
      </c>
      <c r="O17" s="35" t="s">
        <v>93</v>
      </c>
      <c r="P17" s="35" t="s">
        <v>123</v>
      </c>
      <c r="Q17" s="35"/>
      <c r="R17" s="47" t="s">
        <v>123</v>
      </c>
      <c r="S17" s="537">
        <v>5</v>
      </c>
      <c r="T17" s="537">
        <v>40</v>
      </c>
      <c r="U17" s="537">
        <v>0</v>
      </c>
    </row>
    <row r="18" spans="2:37" ht="17.100000000000001" customHeight="1">
      <c r="C18" s="650"/>
      <c r="D18" s="415"/>
      <c r="E18" s="415"/>
      <c r="F18" s="415"/>
      <c r="G18" s="309"/>
      <c r="H18" s="309"/>
      <c r="I18" s="413"/>
      <c r="J18"/>
      <c r="K18" s="257" t="s">
        <v>80</v>
      </c>
      <c r="L18" s="35" t="s">
        <v>95</v>
      </c>
      <c r="M18" s="35" t="s">
        <v>73</v>
      </c>
      <c r="N18" s="35"/>
      <c r="O18" s="35"/>
      <c r="P18" s="35" t="s">
        <v>93</v>
      </c>
      <c r="Q18" s="35" t="s">
        <v>95</v>
      </c>
      <c r="R18" s="47" t="s">
        <v>93</v>
      </c>
      <c r="S18" s="537">
        <v>5</v>
      </c>
      <c r="T18" s="537">
        <v>42</v>
      </c>
      <c r="U18" s="537">
        <v>2</v>
      </c>
    </row>
    <row r="19" spans="2:37" ht="17.100000000000001" customHeight="1">
      <c r="C19" s="651"/>
      <c r="D19" s="416"/>
      <c r="E19" s="416"/>
      <c r="F19" s="416"/>
      <c r="G19" s="312"/>
      <c r="H19" s="312"/>
      <c r="I19" s="417"/>
      <c r="J19"/>
      <c r="K19" s="257" t="s">
        <v>121</v>
      </c>
      <c r="L19" s="35" t="s">
        <v>123</v>
      </c>
      <c r="M19" s="35"/>
      <c r="N19" s="35" t="s">
        <v>123</v>
      </c>
      <c r="O19" s="35" t="s">
        <v>95</v>
      </c>
      <c r="P19" s="35" t="s">
        <v>73</v>
      </c>
      <c r="Q19" s="35"/>
      <c r="R19" s="47"/>
      <c r="S19" s="537">
        <v>4</v>
      </c>
      <c r="T19" s="537">
        <v>34</v>
      </c>
      <c r="U19" s="537">
        <v>2</v>
      </c>
    </row>
    <row r="20" spans="2:37" ht="17.100000000000001" customHeight="1">
      <c r="C20" s="402" t="s">
        <v>635</v>
      </c>
      <c r="D20"/>
      <c r="E20"/>
      <c r="F20"/>
      <c r="G20"/>
      <c r="H20"/>
      <c r="I20"/>
      <c r="J20"/>
      <c r="K20" s="257" t="s">
        <v>401</v>
      </c>
      <c r="L20" s="35" t="s">
        <v>93</v>
      </c>
      <c r="M20" s="35" t="s">
        <v>95</v>
      </c>
      <c r="N20" s="35" t="s">
        <v>93</v>
      </c>
      <c r="O20" s="35" t="s">
        <v>123</v>
      </c>
      <c r="P20" s="35"/>
      <c r="Q20" s="35" t="s">
        <v>123</v>
      </c>
      <c r="R20" s="47" t="s">
        <v>95</v>
      </c>
      <c r="S20" s="537">
        <v>6</v>
      </c>
      <c r="T20" s="537">
        <v>48</v>
      </c>
      <c r="U20" s="537">
        <v>0</v>
      </c>
    </row>
    <row r="21" spans="2:37" ht="17.100000000000001" customHeight="1">
      <c r="C21" s="433" t="s">
        <v>649</v>
      </c>
      <c r="D21"/>
      <c r="E21"/>
      <c r="F21"/>
      <c r="G21"/>
      <c r="H21"/>
      <c r="I21"/>
      <c r="J21"/>
      <c r="K21" s="584" t="s">
        <v>791</v>
      </c>
      <c r="L21" s="585"/>
      <c r="M21" s="585" t="s">
        <v>467</v>
      </c>
      <c r="N21" s="585" t="s">
        <v>467</v>
      </c>
      <c r="O21" s="585" t="s">
        <v>467</v>
      </c>
      <c r="P21" s="585" t="s">
        <v>467</v>
      </c>
      <c r="Q21" s="585" t="s">
        <v>467</v>
      </c>
      <c r="R21" s="586"/>
    </row>
    <row r="22" spans="2:37" ht="17.100000000000001" customHeight="1">
      <c r="C22" s="433"/>
      <c r="D22"/>
      <c r="E22"/>
      <c r="F22"/>
      <c r="G22"/>
      <c r="H22"/>
      <c r="I22"/>
      <c r="J22"/>
      <c r="K22" s="272" t="s">
        <v>385</v>
      </c>
      <c r="L22" s="103"/>
      <c r="M22" s="103" t="s">
        <v>467</v>
      </c>
      <c r="N22" s="103" t="s">
        <v>467</v>
      </c>
      <c r="O22" s="103" t="s">
        <v>467</v>
      </c>
      <c r="P22" s="103" t="s">
        <v>467</v>
      </c>
      <c r="Q22" s="103" t="s">
        <v>467</v>
      </c>
      <c r="R22" s="104"/>
    </row>
    <row r="23" spans="2:37" ht="17.100000000000001" customHeight="1">
      <c r="C23" s="433"/>
      <c r="D23"/>
      <c r="E23"/>
      <c r="F23"/>
      <c r="G23"/>
      <c r="H23"/>
      <c r="I23"/>
      <c r="J23"/>
      <c r="K23" s="402"/>
      <c r="L23"/>
      <c r="M23"/>
      <c r="N23"/>
      <c r="O23"/>
      <c r="P23"/>
      <c r="Q23"/>
      <c r="R23"/>
    </row>
    <row r="24" spans="2:37" ht="17.100000000000001" customHeight="1">
      <c r="C24"/>
      <c r="D24"/>
      <c r="E24"/>
      <c r="F24"/>
      <c r="G24"/>
      <c r="H24"/>
      <c r="I24"/>
      <c r="J24"/>
      <c r="K24" s="145" t="s">
        <v>671</v>
      </c>
      <c r="L24"/>
      <c r="M24"/>
      <c r="N24"/>
      <c r="O24"/>
      <c r="P24"/>
      <c r="Q24"/>
      <c r="R24"/>
    </row>
    <row r="25" spans="2:37" ht="17.100000000000001" customHeight="1">
      <c r="C25"/>
      <c r="D25"/>
      <c r="E25"/>
      <c r="F25"/>
      <c r="G25"/>
      <c r="H25"/>
      <c r="I25"/>
      <c r="J25"/>
      <c r="K25" s="534"/>
      <c r="L25" s="538"/>
      <c r="M25" s="538"/>
      <c r="N25" s="538"/>
      <c r="O25" s="538"/>
      <c r="P25" s="538"/>
      <c r="Q25" s="538"/>
      <c r="R25" s="538"/>
    </row>
    <row r="26" spans="2:37" ht="17.100000000000001" customHeight="1">
      <c r="C26" s="481" t="s">
        <v>638</v>
      </c>
      <c r="D26"/>
      <c r="E26"/>
      <c r="F26"/>
      <c r="G26"/>
      <c r="H26"/>
      <c r="I26"/>
      <c r="J26"/>
      <c r="K26" s="534"/>
      <c r="L26" s="538"/>
      <c r="M26" s="538"/>
      <c r="N26" s="538"/>
      <c r="O26" s="538"/>
      <c r="P26" s="538"/>
      <c r="Q26" s="538"/>
      <c r="R26" s="538"/>
    </row>
    <row r="27" spans="2:37" ht="17.100000000000001" customHeight="1">
      <c r="C27"/>
      <c r="D27"/>
      <c r="E27"/>
      <c r="F27"/>
      <c r="G27"/>
      <c r="H27"/>
      <c r="I27"/>
      <c r="J27"/>
    </row>
    <row r="28" spans="2:37" s="349" customFormat="1" ht="17.100000000000001" customHeight="1">
      <c r="B28" s="123"/>
      <c r="C28" s="70" t="s">
        <v>156</v>
      </c>
      <c r="D28" s="410" t="s">
        <v>136</v>
      </c>
      <c r="E28" s="410" t="s">
        <v>134</v>
      </c>
      <c r="F28" s="410" t="s">
        <v>109</v>
      </c>
      <c r="G28" s="410" t="s">
        <v>131</v>
      </c>
      <c r="H28" s="451" t="s">
        <v>75</v>
      </c>
      <c r="I28" s="452" t="s">
        <v>92</v>
      </c>
      <c r="K28" s="75" t="s">
        <v>83</v>
      </c>
      <c r="L28" s="146" t="s">
        <v>96</v>
      </c>
      <c r="M28" s="146" t="s">
        <v>104</v>
      </c>
      <c r="N28" s="146" t="s">
        <v>82</v>
      </c>
      <c r="O28" s="146" t="s">
        <v>112</v>
      </c>
      <c r="P28" s="146" t="s">
        <v>97</v>
      </c>
      <c r="Q28" s="146" t="s">
        <v>117</v>
      </c>
      <c r="R28" s="147" t="s">
        <v>132</v>
      </c>
      <c r="S28" s="667" t="s">
        <v>515</v>
      </c>
      <c r="T28" s="669" t="s">
        <v>486</v>
      </c>
      <c r="U28" s="670" t="s">
        <v>487</v>
      </c>
      <c r="V28" s="537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37" ht="17.100000000000001" customHeight="1">
      <c r="C29" s="647" t="s">
        <v>138</v>
      </c>
      <c r="D29" s="411" t="s">
        <v>123</v>
      </c>
      <c r="E29" s="412">
        <v>0.29166666666666669</v>
      </c>
      <c r="F29" s="412">
        <v>0.70833333333333337</v>
      </c>
      <c r="G29" s="309">
        <v>1</v>
      </c>
      <c r="H29" s="309">
        <v>9</v>
      </c>
      <c r="I29" s="413"/>
      <c r="K29" s="454" t="s">
        <v>370</v>
      </c>
      <c r="L29" s="455" t="s">
        <v>389</v>
      </c>
      <c r="M29" s="455" t="s">
        <v>389</v>
      </c>
      <c r="N29" s="455" t="s">
        <v>389</v>
      </c>
      <c r="O29" s="455" t="s">
        <v>389</v>
      </c>
      <c r="P29" s="455" t="s">
        <v>389</v>
      </c>
      <c r="Q29" s="455" t="s">
        <v>389</v>
      </c>
      <c r="R29" s="456" t="s">
        <v>389</v>
      </c>
      <c r="S29" s="668"/>
      <c r="T29" s="669"/>
      <c r="U29" s="671"/>
    </row>
    <row r="30" spans="2:37" ht="17.100000000000001" customHeight="1">
      <c r="C30" s="648"/>
      <c r="D30" s="411" t="s">
        <v>93</v>
      </c>
      <c r="E30" s="412">
        <v>0.375</v>
      </c>
      <c r="F30" s="412">
        <v>0.75</v>
      </c>
      <c r="G30" s="309">
        <v>1</v>
      </c>
      <c r="H30" s="309">
        <v>8</v>
      </c>
      <c r="I30" s="413"/>
      <c r="K30" s="257" t="s">
        <v>79</v>
      </c>
      <c r="L30" s="35" t="s">
        <v>73</v>
      </c>
      <c r="M30" s="35"/>
      <c r="N30" s="35"/>
      <c r="O30" s="35" t="s">
        <v>93</v>
      </c>
      <c r="P30" s="35" t="s">
        <v>95</v>
      </c>
      <c r="Q30" s="35" t="s">
        <v>93</v>
      </c>
      <c r="R30" s="47" t="s">
        <v>123</v>
      </c>
      <c r="S30" s="537">
        <v>5</v>
      </c>
      <c r="T30" s="537">
        <v>42</v>
      </c>
      <c r="U30" s="537">
        <v>2</v>
      </c>
    </row>
    <row r="31" spans="2:37" ht="17.100000000000001" customHeight="1">
      <c r="C31" s="648"/>
      <c r="D31" s="411" t="s">
        <v>95</v>
      </c>
      <c r="E31" s="412">
        <v>0.45833333333333331</v>
      </c>
      <c r="F31" s="412">
        <v>0.875</v>
      </c>
      <c r="G31" s="309">
        <v>1</v>
      </c>
      <c r="H31" s="309">
        <v>9</v>
      </c>
      <c r="I31" s="413"/>
      <c r="K31" s="257" t="s">
        <v>180</v>
      </c>
      <c r="L31" s="35"/>
      <c r="M31" s="35" t="s">
        <v>123</v>
      </c>
      <c r="N31" s="35" t="s">
        <v>95</v>
      </c>
      <c r="O31" s="35" t="s">
        <v>73</v>
      </c>
      <c r="P31" s="35"/>
      <c r="Q31" s="35"/>
      <c r="R31" s="47" t="s">
        <v>93</v>
      </c>
      <c r="S31" s="537">
        <v>4</v>
      </c>
      <c r="T31" s="537">
        <v>34</v>
      </c>
      <c r="U31" s="537">
        <v>2</v>
      </c>
    </row>
    <row r="32" spans="2:37" ht="17.100000000000001" customHeight="1">
      <c r="C32" s="648"/>
      <c r="D32" s="411"/>
      <c r="E32" s="412"/>
      <c r="F32" s="412"/>
      <c r="G32" s="309">
        <v>0</v>
      </c>
      <c r="H32" s="309" t="s">
        <v>105</v>
      </c>
      <c r="I32" s="413"/>
      <c r="K32" s="257" t="s">
        <v>110</v>
      </c>
      <c r="L32" s="35" t="s">
        <v>95</v>
      </c>
      <c r="M32" s="35" t="s">
        <v>93</v>
      </c>
      <c r="N32" s="35" t="s">
        <v>123</v>
      </c>
      <c r="O32" s="35"/>
      <c r="P32" s="35" t="s">
        <v>123</v>
      </c>
      <c r="Q32" s="35" t="s">
        <v>95</v>
      </c>
      <c r="R32" s="47" t="s">
        <v>73</v>
      </c>
      <c r="S32" s="537">
        <v>6</v>
      </c>
      <c r="T32" s="537">
        <v>52</v>
      </c>
      <c r="U32" s="537">
        <v>4</v>
      </c>
    </row>
    <row r="33" spans="2:37" ht="17.100000000000001" customHeight="1">
      <c r="C33" s="648"/>
      <c r="D33" s="411"/>
      <c r="E33" s="412"/>
      <c r="F33" s="412"/>
      <c r="G33" s="309">
        <v>0</v>
      </c>
      <c r="H33" s="309" t="s">
        <v>105</v>
      </c>
      <c r="I33" s="413"/>
      <c r="K33" s="257" t="s">
        <v>114</v>
      </c>
      <c r="L33" s="35"/>
      <c r="M33" s="35"/>
      <c r="N33" s="35" t="s">
        <v>93</v>
      </c>
      <c r="O33" s="35" t="s">
        <v>95</v>
      </c>
      <c r="P33" s="35" t="s">
        <v>93</v>
      </c>
      <c r="Q33" s="35" t="s">
        <v>123</v>
      </c>
      <c r="R33" s="47"/>
      <c r="S33" s="537">
        <v>4</v>
      </c>
      <c r="T33" s="537">
        <v>34</v>
      </c>
      <c r="U33" s="537">
        <v>2</v>
      </c>
    </row>
    <row r="34" spans="2:37" ht="17.100000000000001" customHeight="1">
      <c r="C34" s="648"/>
      <c r="D34" s="411"/>
      <c r="E34" s="412"/>
      <c r="F34" s="412"/>
      <c r="G34" s="309">
        <v>0</v>
      </c>
      <c r="H34" s="309" t="s">
        <v>105</v>
      </c>
      <c r="I34" s="413"/>
      <c r="K34" s="257" t="s">
        <v>127</v>
      </c>
      <c r="L34" s="35" t="s">
        <v>123</v>
      </c>
      <c r="M34" s="35" t="s">
        <v>95</v>
      </c>
      <c r="N34" s="35" t="s">
        <v>73</v>
      </c>
      <c r="O34" s="35"/>
      <c r="P34" s="35"/>
      <c r="Q34" s="35" t="s">
        <v>93</v>
      </c>
      <c r="R34" s="47" t="s">
        <v>95</v>
      </c>
      <c r="S34" s="537">
        <v>5</v>
      </c>
      <c r="T34" s="537">
        <v>43</v>
      </c>
      <c r="U34" s="537">
        <v>3</v>
      </c>
    </row>
    <row r="35" spans="2:37" ht="17.100000000000001" customHeight="1">
      <c r="C35" s="649"/>
      <c r="D35" s="411"/>
      <c r="E35" s="412"/>
      <c r="F35" s="412"/>
      <c r="G35" s="309">
        <v>0</v>
      </c>
      <c r="H35" s="309" t="s">
        <v>105</v>
      </c>
      <c r="I35" s="413"/>
      <c r="K35" s="257" t="s">
        <v>94</v>
      </c>
      <c r="L35" s="35" t="s">
        <v>93</v>
      </c>
      <c r="M35" s="35" t="s">
        <v>123</v>
      </c>
      <c r="N35" s="35"/>
      <c r="O35" s="35" t="s">
        <v>123</v>
      </c>
      <c r="P35" s="35" t="s">
        <v>95</v>
      </c>
      <c r="Q35" s="35" t="s">
        <v>73</v>
      </c>
      <c r="R35" s="492"/>
      <c r="S35" s="555">
        <v>5</v>
      </c>
      <c r="T35" s="537">
        <v>43</v>
      </c>
      <c r="U35" s="537">
        <v>3</v>
      </c>
      <c r="V35" s="502"/>
    </row>
    <row r="36" spans="2:37" ht="17.100000000000001" customHeight="1">
      <c r="C36" s="650" t="s">
        <v>92</v>
      </c>
      <c r="D36" s="411" t="s">
        <v>73</v>
      </c>
      <c r="E36" s="412">
        <v>0.875</v>
      </c>
      <c r="F36" s="412">
        <v>0.29166666666666669</v>
      </c>
      <c r="G36" s="453">
        <v>2</v>
      </c>
      <c r="H36" s="107">
        <v>8</v>
      </c>
      <c r="I36" s="414">
        <v>6</v>
      </c>
      <c r="K36" s="257" t="s">
        <v>111</v>
      </c>
      <c r="L36" s="493"/>
      <c r="M36" s="35" t="s">
        <v>93</v>
      </c>
      <c r="N36" s="35" t="s">
        <v>95</v>
      </c>
      <c r="O36" s="35" t="s">
        <v>93</v>
      </c>
      <c r="P36" s="35" t="s">
        <v>123</v>
      </c>
      <c r="Q36" s="35"/>
      <c r="R36" s="47" t="s">
        <v>123</v>
      </c>
      <c r="S36" s="537">
        <v>5</v>
      </c>
      <c r="T36" s="537">
        <v>43</v>
      </c>
      <c r="U36" s="537">
        <v>3</v>
      </c>
    </row>
    <row r="37" spans="2:37" ht="17.100000000000001" customHeight="1">
      <c r="C37" s="650"/>
      <c r="D37" s="415"/>
      <c r="E37" s="415"/>
      <c r="F37" s="415"/>
      <c r="G37" s="309"/>
      <c r="H37" s="309"/>
      <c r="I37" s="413"/>
      <c r="K37" s="257" t="s">
        <v>80</v>
      </c>
      <c r="L37" s="35" t="s">
        <v>95</v>
      </c>
      <c r="M37" s="35" t="s">
        <v>73</v>
      </c>
      <c r="N37" s="35"/>
      <c r="O37" s="35"/>
      <c r="P37" s="35" t="s">
        <v>93</v>
      </c>
      <c r="Q37" s="35" t="s">
        <v>95</v>
      </c>
      <c r="R37" s="47" t="s">
        <v>93</v>
      </c>
      <c r="S37" s="537">
        <v>5</v>
      </c>
      <c r="T37" s="537">
        <v>42</v>
      </c>
      <c r="U37" s="537">
        <v>2</v>
      </c>
    </row>
    <row r="38" spans="2:37" ht="17.100000000000001" customHeight="1">
      <c r="C38" s="651"/>
      <c r="D38" s="416"/>
      <c r="E38" s="416"/>
      <c r="F38" s="416"/>
      <c r="G38" s="312"/>
      <c r="H38" s="312"/>
      <c r="I38" s="417"/>
      <c r="K38" s="257" t="s">
        <v>121</v>
      </c>
      <c r="L38" s="35" t="s">
        <v>123</v>
      </c>
      <c r="M38" s="35"/>
      <c r="N38" s="35" t="s">
        <v>123</v>
      </c>
      <c r="O38" s="35" t="s">
        <v>95</v>
      </c>
      <c r="P38" s="35" t="s">
        <v>73</v>
      </c>
      <c r="Q38" s="35"/>
      <c r="R38" s="47"/>
      <c r="S38" s="537">
        <v>4</v>
      </c>
      <c r="T38" s="537">
        <v>35</v>
      </c>
      <c r="U38" s="537">
        <v>3</v>
      </c>
    </row>
    <row r="39" spans="2:37" ht="17.100000000000001" customHeight="1">
      <c r="C39" s="402" t="s">
        <v>636</v>
      </c>
      <c r="K39" s="584" t="s">
        <v>401</v>
      </c>
      <c r="L39" s="585" t="s">
        <v>93</v>
      </c>
      <c r="M39" s="585" t="s">
        <v>95</v>
      </c>
      <c r="N39" s="585" t="s">
        <v>93</v>
      </c>
      <c r="O39" s="585" t="s">
        <v>123</v>
      </c>
      <c r="P39" s="585"/>
      <c r="Q39" s="585" t="s">
        <v>123</v>
      </c>
      <c r="R39" s="586" t="s">
        <v>95</v>
      </c>
      <c r="S39" s="537">
        <v>6</v>
      </c>
      <c r="T39" s="537">
        <v>52</v>
      </c>
      <c r="U39" s="537">
        <v>4</v>
      </c>
    </row>
    <row r="40" spans="2:37" ht="17.100000000000001" customHeight="1">
      <c r="C40" s="402"/>
      <c r="K40" s="589" t="s">
        <v>791</v>
      </c>
      <c r="L40" s="590"/>
      <c r="M40" s="590" t="s">
        <v>467</v>
      </c>
      <c r="N40" s="590" t="s">
        <v>467</v>
      </c>
      <c r="O40" s="590" t="s">
        <v>467</v>
      </c>
      <c r="P40" s="590" t="s">
        <v>467</v>
      </c>
      <c r="Q40" s="590" t="s">
        <v>467</v>
      </c>
      <c r="R40" s="591"/>
    </row>
    <row r="41" spans="2:37" ht="17.100000000000001" customHeight="1">
      <c r="C41" s="402"/>
      <c r="K41" s="272" t="s">
        <v>385</v>
      </c>
      <c r="L41" s="103"/>
      <c r="M41" s="103" t="s">
        <v>467</v>
      </c>
      <c r="N41" s="103" t="s">
        <v>467</v>
      </c>
      <c r="O41" s="103" t="s">
        <v>467</v>
      </c>
      <c r="P41" s="103" t="s">
        <v>467</v>
      </c>
      <c r="Q41" s="103" t="s">
        <v>467</v>
      </c>
      <c r="R41" s="104"/>
    </row>
    <row r="42" spans="2:37" ht="17.100000000000001" customHeight="1">
      <c r="C42" s="402"/>
      <c r="L42"/>
      <c r="M42"/>
      <c r="N42"/>
      <c r="O42"/>
      <c r="P42"/>
      <c r="Q42"/>
      <c r="R42"/>
    </row>
    <row r="43" spans="2:37" ht="17.100000000000001" customHeight="1">
      <c r="C43" s="494"/>
      <c r="K43" s="145" t="s">
        <v>671</v>
      </c>
    </row>
    <row r="44" spans="2:37" ht="17.100000000000001" customHeight="1">
      <c r="C44"/>
      <c r="D44"/>
      <c r="E44"/>
      <c r="F44"/>
      <c r="G44"/>
      <c r="H44"/>
      <c r="I44"/>
      <c r="J44"/>
      <c r="K44" s="534"/>
      <c r="L44" s="538"/>
      <c r="M44" s="538"/>
      <c r="N44" s="538"/>
      <c r="O44" s="538"/>
      <c r="P44" s="538"/>
      <c r="Q44" s="538"/>
      <c r="R44" s="538"/>
    </row>
    <row r="45" spans="2:37" ht="17.100000000000001" customHeight="1">
      <c r="C45"/>
      <c r="D45"/>
      <c r="E45"/>
      <c r="F45"/>
      <c r="G45"/>
      <c r="H45"/>
      <c r="I45"/>
      <c r="J45"/>
    </row>
    <row r="46" spans="2:37" s="463" customFormat="1" ht="17.100000000000001" customHeight="1">
      <c r="B46" s="513"/>
      <c r="C46" s="462"/>
      <c r="G46" s="462"/>
      <c r="H46" s="462"/>
      <c r="S46" s="556"/>
      <c r="T46" s="556"/>
      <c r="U46" s="556"/>
      <c r="V46" s="51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9" spans="2:37" ht="17.100000000000001" customHeight="1">
      <c r="C49" s="481" t="s">
        <v>668</v>
      </c>
      <c r="D49" s="481"/>
      <c r="E49" s="145"/>
      <c r="K49"/>
    </row>
    <row r="50" spans="2:37" ht="16.5" customHeight="1"/>
    <row r="51" spans="2:37" s="349" customFormat="1" ht="17.100000000000001" customHeight="1">
      <c r="B51" s="123"/>
      <c r="C51" s="70" t="s">
        <v>156</v>
      </c>
      <c r="D51" s="410" t="s">
        <v>136</v>
      </c>
      <c r="E51" s="410" t="s">
        <v>134</v>
      </c>
      <c r="F51" s="410" t="s">
        <v>109</v>
      </c>
      <c r="G51" s="410" t="s">
        <v>131</v>
      </c>
      <c r="H51" s="451" t="s">
        <v>75</v>
      </c>
      <c r="I51" s="452" t="s">
        <v>92</v>
      </c>
      <c r="K51" s="75" t="s">
        <v>83</v>
      </c>
      <c r="L51" s="146" t="s">
        <v>96</v>
      </c>
      <c r="M51" s="146" t="s">
        <v>104</v>
      </c>
      <c r="N51" s="146" t="s">
        <v>82</v>
      </c>
      <c r="O51" s="146" t="s">
        <v>112</v>
      </c>
      <c r="P51" s="146" t="s">
        <v>97</v>
      </c>
      <c r="Q51" s="146" t="s">
        <v>117</v>
      </c>
      <c r="R51" s="147" t="s">
        <v>132</v>
      </c>
      <c r="S51" s="667" t="s">
        <v>515</v>
      </c>
      <c r="T51" s="669" t="s">
        <v>486</v>
      </c>
      <c r="U51" s="670" t="s">
        <v>487</v>
      </c>
      <c r="V51" s="53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2:37" ht="17.100000000000001" customHeight="1">
      <c r="C52" s="647" t="s">
        <v>138</v>
      </c>
      <c r="D52" s="411" t="s">
        <v>93</v>
      </c>
      <c r="E52" s="412">
        <v>0.375</v>
      </c>
      <c r="F52" s="412">
        <v>0.75</v>
      </c>
      <c r="G52" s="309">
        <v>1</v>
      </c>
      <c r="H52" s="309">
        <v>8</v>
      </c>
      <c r="I52" s="413"/>
      <c r="K52" s="454" t="s">
        <v>164</v>
      </c>
      <c r="L52" s="455" t="s">
        <v>640</v>
      </c>
      <c r="M52" s="455" t="s">
        <v>640</v>
      </c>
      <c r="N52" s="455" t="s">
        <v>640</v>
      </c>
      <c r="O52" s="455" t="s">
        <v>640</v>
      </c>
      <c r="P52" s="455" t="s">
        <v>640</v>
      </c>
      <c r="Q52" s="455" t="s">
        <v>640</v>
      </c>
      <c r="R52" s="456" t="s">
        <v>640</v>
      </c>
      <c r="S52" s="668"/>
      <c r="T52" s="669"/>
      <c r="U52" s="671"/>
    </row>
    <row r="53" spans="2:37" ht="17.100000000000001" customHeight="1">
      <c r="C53" s="648"/>
      <c r="D53" s="411"/>
      <c r="E53" s="412"/>
      <c r="F53" s="412"/>
      <c r="G53" s="309">
        <v>0</v>
      </c>
      <c r="H53" s="309" t="s">
        <v>105</v>
      </c>
      <c r="I53" s="413"/>
      <c r="K53" s="257" t="s">
        <v>79</v>
      </c>
      <c r="L53" s="35" t="s">
        <v>73</v>
      </c>
      <c r="M53" s="35"/>
      <c r="N53" s="35"/>
      <c r="O53" s="35" t="s">
        <v>93</v>
      </c>
      <c r="P53" s="35" t="s">
        <v>93</v>
      </c>
      <c r="Q53" s="35" t="s">
        <v>93</v>
      </c>
      <c r="R53" s="47" t="s">
        <v>93</v>
      </c>
      <c r="S53" s="537">
        <v>5</v>
      </c>
      <c r="T53" s="537">
        <v>42</v>
      </c>
      <c r="U53" s="537">
        <v>2</v>
      </c>
    </row>
    <row r="54" spans="2:37" ht="17.100000000000001" customHeight="1">
      <c r="C54" s="648"/>
      <c r="D54" s="411"/>
      <c r="E54" s="412"/>
      <c r="F54" s="412"/>
      <c r="G54" s="309">
        <v>0</v>
      </c>
      <c r="H54" s="309" t="s">
        <v>105</v>
      </c>
      <c r="I54" s="413"/>
      <c r="K54" s="257" t="s">
        <v>180</v>
      </c>
      <c r="L54" s="35"/>
      <c r="M54" s="35" t="s">
        <v>93</v>
      </c>
      <c r="N54" s="35" t="s">
        <v>93</v>
      </c>
      <c r="O54" s="35" t="s">
        <v>73</v>
      </c>
      <c r="P54" s="35"/>
      <c r="Q54" s="35"/>
      <c r="R54" s="47" t="s">
        <v>93</v>
      </c>
      <c r="S54" s="537">
        <v>4</v>
      </c>
      <c r="T54" s="537">
        <v>34</v>
      </c>
      <c r="U54" s="537">
        <v>2</v>
      </c>
    </row>
    <row r="55" spans="2:37" ht="17.100000000000001" customHeight="1">
      <c r="C55" s="648"/>
      <c r="D55" s="411"/>
      <c r="E55" s="412"/>
      <c r="F55" s="412"/>
      <c r="G55" s="309">
        <v>0</v>
      </c>
      <c r="H55" s="309" t="s">
        <v>105</v>
      </c>
      <c r="I55" s="413"/>
      <c r="K55" s="257" t="s">
        <v>110</v>
      </c>
      <c r="L55" s="35" t="s">
        <v>93</v>
      </c>
      <c r="M55" s="35" t="s">
        <v>93</v>
      </c>
      <c r="N55" s="35" t="s">
        <v>93</v>
      </c>
      <c r="O55" s="35"/>
      <c r="P55" s="35" t="s">
        <v>93</v>
      </c>
      <c r="Q55" s="35" t="s">
        <v>93</v>
      </c>
      <c r="R55" s="47" t="s">
        <v>73</v>
      </c>
      <c r="S55" s="537">
        <v>6</v>
      </c>
      <c r="T55" s="537">
        <v>50</v>
      </c>
      <c r="U55" s="537">
        <v>2</v>
      </c>
    </row>
    <row r="56" spans="2:37" ht="17.100000000000001" customHeight="1">
      <c r="C56" s="648"/>
      <c r="D56" s="411"/>
      <c r="E56" s="412"/>
      <c r="F56" s="412"/>
      <c r="G56" s="309">
        <v>0</v>
      </c>
      <c r="H56" s="309" t="s">
        <v>105</v>
      </c>
      <c r="I56" s="413"/>
      <c r="K56" s="257" t="s">
        <v>114</v>
      </c>
      <c r="L56" s="35"/>
      <c r="M56" s="35"/>
      <c r="N56" s="35" t="s">
        <v>93</v>
      </c>
      <c r="O56" s="35" t="s">
        <v>93</v>
      </c>
      <c r="P56" s="35" t="s">
        <v>93</v>
      </c>
      <c r="Q56" s="35" t="s">
        <v>93</v>
      </c>
      <c r="R56" s="47"/>
      <c r="S56" s="537">
        <v>4</v>
      </c>
      <c r="T56" s="537">
        <v>32</v>
      </c>
      <c r="U56" s="537">
        <v>0</v>
      </c>
    </row>
    <row r="57" spans="2:37" ht="17.100000000000001" customHeight="1">
      <c r="C57" s="648"/>
      <c r="D57" s="411"/>
      <c r="E57" s="412"/>
      <c r="F57" s="412"/>
      <c r="G57" s="309">
        <v>0</v>
      </c>
      <c r="H57" s="309" t="s">
        <v>105</v>
      </c>
      <c r="I57" s="413"/>
      <c r="K57" s="257" t="s">
        <v>127</v>
      </c>
      <c r="L57" s="35" t="s">
        <v>93</v>
      </c>
      <c r="M57" s="35" t="s">
        <v>93</v>
      </c>
      <c r="N57" s="35" t="s">
        <v>73</v>
      </c>
      <c r="O57" s="35"/>
      <c r="P57" s="35"/>
      <c r="Q57" s="35" t="s">
        <v>93</v>
      </c>
      <c r="R57" s="47" t="s">
        <v>93</v>
      </c>
      <c r="S57" s="537">
        <v>5</v>
      </c>
      <c r="T57" s="537">
        <v>42</v>
      </c>
      <c r="U57" s="537">
        <v>2</v>
      </c>
    </row>
    <row r="58" spans="2:37" ht="17.100000000000001" customHeight="1">
      <c r="C58" s="649"/>
      <c r="D58" s="411"/>
      <c r="E58" s="412"/>
      <c r="F58" s="412"/>
      <c r="G58" s="309">
        <v>0</v>
      </c>
      <c r="H58" s="309" t="s">
        <v>105</v>
      </c>
      <c r="I58" s="413"/>
      <c r="K58" s="257" t="s">
        <v>94</v>
      </c>
      <c r="L58" s="35" t="s">
        <v>93</v>
      </c>
      <c r="M58" s="35" t="s">
        <v>93</v>
      </c>
      <c r="N58" s="35"/>
      <c r="O58" s="35" t="s">
        <v>93</v>
      </c>
      <c r="P58" s="35" t="s">
        <v>93</v>
      </c>
      <c r="Q58" s="35" t="s">
        <v>73</v>
      </c>
      <c r="R58" s="492"/>
      <c r="S58" s="555">
        <v>5</v>
      </c>
      <c r="T58" s="537">
        <v>42</v>
      </c>
      <c r="U58" s="537">
        <v>2</v>
      </c>
      <c r="V58" s="502"/>
    </row>
    <row r="59" spans="2:37" ht="17.100000000000001" customHeight="1">
      <c r="C59" s="650" t="s">
        <v>92</v>
      </c>
      <c r="D59" s="411" t="s">
        <v>73</v>
      </c>
      <c r="E59" s="412">
        <v>0.75</v>
      </c>
      <c r="F59" s="412">
        <v>0.375</v>
      </c>
      <c r="G59" s="453">
        <v>5</v>
      </c>
      <c r="H59" s="107">
        <v>10</v>
      </c>
      <c r="I59" s="414">
        <v>4</v>
      </c>
      <c r="K59" s="257" t="s">
        <v>111</v>
      </c>
      <c r="L59" s="493"/>
      <c r="M59" s="35" t="s">
        <v>93</v>
      </c>
      <c r="N59" s="35" t="s">
        <v>93</v>
      </c>
      <c r="O59" s="35" t="s">
        <v>93</v>
      </c>
      <c r="P59" s="35" t="s">
        <v>93</v>
      </c>
      <c r="Q59" s="35"/>
      <c r="R59" s="47" t="s">
        <v>93</v>
      </c>
      <c r="S59" s="537">
        <v>5</v>
      </c>
      <c r="T59" s="537">
        <v>40</v>
      </c>
      <c r="U59" s="537">
        <v>0</v>
      </c>
    </row>
    <row r="60" spans="2:37" ht="17.100000000000001" customHeight="1">
      <c r="C60" s="650"/>
      <c r="D60" s="415"/>
      <c r="E60" s="415"/>
      <c r="F60" s="415"/>
      <c r="G60" s="309"/>
      <c r="H60" s="309"/>
      <c r="I60" s="413"/>
      <c r="K60" s="257" t="s">
        <v>80</v>
      </c>
      <c r="L60" s="35" t="s">
        <v>93</v>
      </c>
      <c r="M60" s="35" t="s">
        <v>73</v>
      </c>
      <c r="N60" s="35"/>
      <c r="O60" s="35"/>
      <c r="P60" s="35" t="s">
        <v>93</v>
      </c>
      <c r="Q60" s="35" t="s">
        <v>93</v>
      </c>
      <c r="R60" s="47" t="s">
        <v>93</v>
      </c>
      <c r="S60" s="537">
        <v>5</v>
      </c>
      <c r="T60" s="537">
        <v>42</v>
      </c>
      <c r="U60" s="537">
        <v>2</v>
      </c>
    </row>
    <row r="61" spans="2:37" ht="17.100000000000001" customHeight="1">
      <c r="C61" s="651"/>
      <c r="D61" s="416"/>
      <c r="E61" s="416"/>
      <c r="F61" s="416"/>
      <c r="G61" s="312"/>
      <c r="H61" s="312"/>
      <c r="I61" s="417"/>
      <c r="K61" s="257" t="s">
        <v>121</v>
      </c>
      <c r="L61" s="35" t="s">
        <v>93</v>
      </c>
      <c r="M61" s="35"/>
      <c r="N61" s="35" t="s">
        <v>93</v>
      </c>
      <c r="O61" s="35" t="s">
        <v>93</v>
      </c>
      <c r="P61" s="35" t="s">
        <v>73</v>
      </c>
      <c r="Q61" s="35"/>
      <c r="R61" s="47"/>
      <c r="S61" s="537">
        <v>4</v>
      </c>
      <c r="T61" s="537">
        <v>34</v>
      </c>
      <c r="U61" s="537">
        <v>2</v>
      </c>
    </row>
    <row r="62" spans="2:37" ht="17.100000000000001" customHeight="1">
      <c r="C62" s="549" t="s">
        <v>649</v>
      </c>
      <c r="K62" s="584" t="s">
        <v>651</v>
      </c>
      <c r="L62" s="585" t="s">
        <v>93</v>
      </c>
      <c r="M62" s="585" t="s">
        <v>93</v>
      </c>
      <c r="N62" s="585" t="s">
        <v>93</v>
      </c>
      <c r="O62" s="585" t="s">
        <v>93</v>
      </c>
      <c r="P62" s="585"/>
      <c r="Q62" s="585" t="s">
        <v>93</v>
      </c>
      <c r="R62" s="586" t="s">
        <v>93</v>
      </c>
      <c r="S62" s="537">
        <v>6</v>
      </c>
      <c r="T62" s="537">
        <v>48</v>
      </c>
      <c r="U62" s="537">
        <v>0</v>
      </c>
    </row>
    <row r="63" spans="2:37" ht="17.100000000000001" customHeight="1">
      <c r="C63" s="402"/>
      <c r="K63" s="589" t="s">
        <v>791</v>
      </c>
      <c r="L63" s="590"/>
      <c r="M63" s="590" t="s">
        <v>467</v>
      </c>
      <c r="N63" s="590" t="s">
        <v>467</v>
      </c>
      <c r="O63" s="590" t="s">
        <v>467</v>
      </c>
      <c r="P63" s="590" t="s">
        <v>467</v>
      </c>
      <c r="Q63" s="590" t="s">
        <v>467</v>
      </c>
      <c r="R63" s="591"/>
    </row>
    <row r="64" spans="2:37" ht="17.100000000000001" customHeight="1">
      <c r="C64" s="549"/>
      <c r="K64" s="272" t="s">
        <v>385</v>
      </c>
      <c r="L64" s="103"/>
      <c r="M64" s="103" t="s">
        <v>467</v>
      </c>
      <c r="N64" s="103" t="s">
        <v>467</v>
      </c>
      <c r="O64" s="103" t="s">
        <v>467</v>
      </c>
      <c r="P64" s="103" t="s">
        <v>467</v>
      </c>
      <c r="Q64" s="103" t="s">
        <v>467</v>
      </c>
      <c r="R64" s="104"/>
    </row>
    <row r="65" spans="2:37" ht="17.100000000000001" customHeight="1">
      <c r="C65" s="113"/>
      <c r="K65"/>
      <c r="L65"/>
      <c r="M65"/>
      <c r="N65"/>
      <c r="O65"/>
      <c r="P65"/>
      <c r="Q65"/>
      <c r="R65"/>
    </row>
    <row r="66" spans="2:37" ht="17.100000000000001" customHeight="1">
      <c r="C66" s="494"/>
      <c r="K66" s="145" t="s">
        <v>671</v>
      </c>
    </row>
    <row r="67" spans="2:37" ht="17.100000000000001" customHeight="1">
      <c r="C67" s="433"/>
    </row>
    <row r="68" spans="2:37" ht="17.100000000000001" customHeight="1">
      <c r="C68" s="123" t="s">
        <v>670</v>
      </c>
      <c r="D68" s="481"/>
      <c r="E68" s="145"/>
      <c r="K68"/>
    </row>
    <row r="69" spans="2:37" ht="16.5" customHeight="1"/>
    <row r="70" spans="2:37" s="349" customFormat="1" ht="17.100000000000001" customHeight="1">
      <c r="B70" s="123"/>
      <c r="C70" s="70" t="s">
        <v>156</v>
      </c>
      <c r="D70" s="410" t="s">
        <v>136</v>
      </c>
      <c r="E70" s="410" t="s">
        <v>134</v>
      </c>
      <c r="F70" s="410" t="s">
        <v>109</v>
      </c>
      <c r="G70" s="410" t="s">
        <v>131</v>
      </c>
      <c r="H70" s="451" t="s">
        <v>75</v>
      </c>
      <c r="I70" s="452" t="s">
        <v>92</v>
      </c>
      <c r="K70" s="75" t="s">
        <v>83</v>
      </c>
      <c r="L70" s="146" t="s">
        <v>96</v>
      </c>
      <c r="M70" s="146" t="s">
        <v>104</v>
      </c>
      <c r="N70" s="146" t="s">
        <v>82</v>
      </c>
      <c r="O70" s="146" t="s">
        <v>112</v>
      </c>
      <c r="P70" s="146" t="s">
        <v>97</v>
      </c>
      <c r="Q70" s="146" t="s">
        <v>117</v>
      </c>
      <c r="R70" s="147" t="s">
        <v>132</v>
      </c>
      <c r="S70" s="667" t="s">
        <v>515</v>
      </c>
      <c r="T70" s="669" t="s">
        <v>486</v>
      </c>
      <c r="U70" s="670" t="s">
        <v>487</v>
      </c>
      <c r="V70" s="537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7.100000000000001" customHeight="1">
      <c r="C71" s="647" t="s">
        <v>138</v>
      </c>
      <c r="D71" s="411" t="s">
        <v>93</v>
      </c>
      <c r="E71" s="412">
        <v>0.375</v>
      </c>
      <c r="F71" s="412">
        <v>0.75</v>
      </c>
      <c r="G71" s="309">
        <v>1</v>
      </c>
      <c r="H71" s="309">
        <v>8</v>
      </c>
      <c r="I71" s="413"/>
      <c r="K71" s="454" t="s">
        <v>164</v>
      </c>
      <c r="L71" s="455" t="s">
        <v>587</v>
      </c>
      <c r="M71" s="455" t="s">
        <v>669</v>
      </c>
      <c r="N71" s="455" t="s">
        <v>669</v>
      </c>
      <c r="O71" s="455" t="s">
        <v>669</v>
      </c>
      <c r="P71" s="455" t="s">
        <v>669</v>
      </c>
      <c r="Q71" s="455" t="s">
        <v>669</v>
      </c>
      <c r="R71" s="456" t="s">
        <v>587</v>
      </c>
      <c r="S71" s="668"/>
      <c r="T71" s="669"/>
      <c r="U71" s="671"/>
    </row>
    <row r="72" spans="2:37" ht="17.100000000000001" customHeight="1">
      <c r="C72" s="648"/>
      <c r="D72" s="411"/>
      <c r="E72" s="412"/>
      <c r="F72" s="412"/>
      <c r="G72" s="309">
        <v>0</v>
      </c>
      <c r="H72" s="309" t="s">
        <v>105</v>
      </c>
      <c r="I72" s="413"/>
      <c r="K72" s="257" t="s">
        <v>79</v>
      </c>
      <c r="L72" s="35" t="s">
        <v>93</v>
      </c>
      <c r="M72" s="35" t="s">
        <v>93</v>
      </c>
      <c r="N72" s="35" t="s">
        <v>73</v>
      </c>
      <c r="O72" s="35" t="s">
        <v>73</v>
      </c>
      <c r="P72" s="35"/>
      <c r="Q72" s="35"/>
      <c r="R72" s="47" t="s">
        <v>93</v>
      </c>
      <c r="S72" s="537">
        <v>5</v>
      </c>
      <c r="T72" s="537">
        <v>42</v>
      </c>
      <c r="U72" s="537">
        <v>2</v>
      </c>
    </row>
    <row r="73" spans="2:37" ht="17.100000000000001" customHeight="1">
      <c r="C73" s="648"/>
      <c r="D73" s="411"/>
      <c r="E73" s="412"/>
      <c r="F73" s="412"/>
      <c r="G73" s="309">
        <v>0</v>
      </c>
      <c r="H73" s="309" t="s">
        <v>105</v>
      </c>
      <c r="I73" s="413"/>
      <c r="K73" s="257" t="s">
        <v>180</v>
      </c>
      <c r="L73" s="35" t="s">
        <v>93</v>
      </c>
      <c r="M73" s="35" t="s">
        <v>73</v>
      </c>
      <c r="N73" s="35" t="s">
        <v>73</v>
      </c>
      <c r="O73" s="35"/>
      <c r="P73" s="35"/>
      <c r="Q73" s="35" t="s">
        <v>93</v>
      </c>
      <c r="R73" s="47" t="s">
        <v>93</v>
      </c>
      <c r="S73" s="537">
        <v>5</v>
      </c>
      <c r="T73" s="537">
        <v>42</v>
      </c>
      <c r="U73" s="537">
        <v>2</v>
      </c>
    </row>
    <row r="74" spans="2:37" ht="17.100000000000001" customHeight="1">
      <c r="C74" s="648"/>
      <c r="D74" s="411"/>
      <c r="E74" s="412"/>
      <c r="F74" s="412"/>
      <c r="G74" s="309">
        <v>0</v>
      </c>
      <c r="H74" s="309" t="s">
        <v>105</v>
      </c>
      <c r="I74" s="413"/>
      <c r="K74" s="257" t="s">
        <v>110</v>
      </c>
      <c r="L74" s="35" t="s">
        <v>73</v>
      </c>
      <c r="M74" s="35" t="s">
        <v>73</v>
      </c>
      <c r="N74" s="35"/>
      <c r="O74" s="35"/>
      <c r="P74" s="35" t="s">
        <v>93</v>
      </c>
      <c r="Q74" s="35" t="s">
        <v>93</v>
      </c>
      <c r="R74" s="47" t="s">
        <v>73</v>
      </c>
      <c r="S74" s="537">
        <v>5</v>
      </c>
      <c r="T74" s="537">
        <v>43</v>
      </c>
      <c r="U74" s="537">
        <v>3</v>
      </c>
    </row>
    <row r="75" spans="2:37" ht="17.100000000000001" customHeight="1">
      <c r="C75" s="648"/>
      <c r="D75" s="411"/>
      <c r="E75" s="412"/>
      <c r="F75" s="412"/>
      <c r="G75" s="309">
        <v>0</v>
      </c>
      <c r="H75" s="309" t="s">
        <v>105</v>
      </c>
      <c r="I75" s="413"/>
      <c r="K75" s="257" t="s">
        <v>114</v>
      </c>
      <c r="L75" s="35" t="s">
        <v>73</v>
      </c>
      <c r="M75" s="35"/>
      <c r="N75" s="35"/>
      <c r="O75" s="35" t="s">
        <v>93</v>
      </c>
      <c r="P75" s="35" t="s">
        <v>93</v>
      </c>
      <c r="Q75" s="35" t="s">
        <v>73</v>
      </c>
      <c r="R75" s="47" t="s">
        <v>73</v>
      </c>
      <c r="S75" s="537">
        <v>5</v>
      </c>
      <c r="T75" s="537">
        <v>43</v>
      </c>
      <c r="U75" s="537">
        <v>3</v>
      </c>
    </row>
    <row r="76" spans="2:37" ht="17.100000000000001" customHeight="1">
      <c r="C76" s="648"/>
      <c r="D76" s="411"/>
      <c r="E76" s="412"/>
      <c r="F76" s="412"/>
      <c r="G76" s="309">
        <v>0</v>
      </c>
      <c r="H76" s="309" t="s">
        <v>105</v>
      </c>
      <c r="I76" s="413"/>
      <c r="K76" s="257" t="s">
        <v>127</v>
      </c>
      <c r="L76" s="35"/>
      <c r="M76" s="35"/>
      <c r="N76" s="35" t="s">
        <v>93</v>
      </c>
      <c r="O76" s="35" t="s">
        <v>93</v>
      </c>
      <c r="P76" s="35" t="s">
        <v>73</v>
      </c>
      <c r="Q76" s="35" t="s">
        <v>73</v>
      </c>
      <c r="R76" s="47"/>
      <c r="S76" s="537">
        <v>4</v>
      </c>
      <c r="T76" s="537">
        <v>34</v>
      </c>
      <c r="U76" s="537">
        <v>2</v>
      </c>
    </row>
    <row r="77" spans="2:37" ht="17.100000000000001" customHeight="1">
      <c r="C77" s="649"/>
      <c r="D77" s="411"/>
      <c r="E77" s="412"/>
      <c r="F77" s="412"/>
      <c r="G77" s="309">
        <v>0</v>
      </c>
      <c r="H77" s="309" t="s">
        <v>105</v>
      </c>
      <c r="I77" s="413"/>
      <c r="K77" s="257" t="s">
        <v>94</v>
      </c>
      <c r="L77" s="35"/>
      <c r="M77" s="35" t="s">
        <v>93</v>
      </c>
      <c r="N77" s="35" t="s">
        <v>93</v>
      </c>
      <c r="O77" s="35" t="s">
        <v>73</v>
      </c>
      <c r="P77" s="35" t="s">
        <v>73</v>
      </c>
      <c r="Q77" s="35"/>
      <c r="R77" s="492"/>
      <c r="S77" s="555">
        <v>4</v>
      </c>
      <c r="T77" s="537">
        <v>34</v>
      </c>
      <c r="U77" s="537">
        <v>2</v>
      </c>
      <c r="V77" s="502"/>
    </row>
    <row r="78" spans="2:37" ht="17.100000000000001" customHeight="1">
      <c r="C78" s="650" t="s">
        <v>92</v>
      </c>
      <c r="D78" s="411" t="s">
        <v>73</v>
      </c>
      <c r="E78" s="412">
        <v>0.75</v>
      </c>
      <c r="F78" s="412">
        <v>0.375</v>
      </c>
      <c r="G78" s="453">
        <v>6</v>
      </c>
      <c r="H78" s="107">
        <v>9</v>
      </c>
      <c r="I78" s="414">
        <v>3</v>
      </c>
      <c r="K78" s="257" t="s">
        <v>111</v>
      </c>
      <c r="L78" s="493"/>
      <c r="M78" s="35" t="s">
        <v>93</v>
      </c>
      <c r="N78" s="35" t="s">
        <v>93</v>
      </c>
      <c r="O78" s="35" t="s">
        <v>93</v>
      </c>
      <c r="P78" s="35" t="s">
        <v>93</v>
      </c>
      <c r="Q78" s="35" t="s">
        <v>93</v>
      </c>
      <c r="R78" s="47"/>
      <c r="S78" s="537">
        <v>5</v>
      </c>
      <c r="T78" s="537">
        <v>40</v>
      </c>
      <c r="U78" s="537">
        <v>0</v>
      </c>
    </row>
    <row r="79" spans="2:37" ht="17.100000000000001" customHeight="1">
      <c r="C79" s="650"/>
      <c r="D79" s="415"/>
      <c r="E79" s="415"/>
      <c r="F79" s="415"/>
      <c r="G79" s="309"/>
      <c r="H79" s="309"/>
      <c r="I79" s="413"/>
      <c r="K79" s="257" t="s">
        <v>80</v>
      </c>
      <c r="L79" s="35"/>
      <c r="M79" s="35" t="s">
        <v>73</v>
      </c>
      <c r="N79" s="35" t="s">
        <v>73</v>
      </c>
      <c r="O79" s="35" t="s">
        <v>73</v>
      </c>
      <c r="P79" s="35" t="s">
        <v>73</v>
      </c>
      <c r="Q79" s="35" t="s">
        <v>73</v>
      </c>
      <c r="R79" s="47"/>
      <c r="S79" s="537">
        <v>5</v>
      </c>
      <c r="T79" s="537">
        <v>45</v>
      </c>
      <c r="U79" s="537">
        <v>5</v>
      </c>
    </row>
    <row r="80" spans="2:37" ht="17.100000000000001" customHeight="1">
      <c r="C80" s="651"/>
      <c r="D80" s="416"/>
      <c r="E80" s="416"/>
      <c r="F80" s="416"/>
      <c r="G80" s="312"/>
      <c r="H80" s="312"/>
      <c r="I80" s="417"/>
      <c r="K80" s="257" t="s">
        <v>121</v>
      </c>
      <c r="L80" s="35"/>
      <c r="M80" s="35" t="s">
        <v>93</v>
      </c>
      <c r="N80" s="35" t="s">
        <v>93</v>
      </c>
      <c r="O80" s="35" t="s">
        <v>93</v>
      </c>
      <c r="P80" s="35" t="s">
        <v>93</v>
      </c>
      <c r="Q80" s="35" t="s">
        <v>93</v>
      </c>
      <c r="R80" s="47"/>
      <c r="S80" s="537">
        <v>5</v>
      </c>
      <c r="T80" s="537">
        <v>40</v>
      </c>
      <c r="U80" s="537">
        <v>0</v>
      </c>
    </row>
    <row r="81" spans="2:37" ht="17.100000000000001" customHeight="1">
      <c r="C81" s="549" t="s">
        <v>656</v>
      </c>
      <c r="K81" s="584" t="s">
        <v>651</v>
      </c>
      <c r="L81" s="585"/>
      <c r="M81" s="585" t="s">
        <v>73</v>
      </c>
      <c r="N81" s="585" t="s">
        <v>73</v>
      </c>
      <c r="O81" s="585" t="s">
        <v>73</v>
      </c>
      <c r="P81" s="585" t="s">
        <v>73</v>
      </c>
      <c r="Q81" s="585" t="s">
        <v>73</v>
      </c>
      <c r="R81" s="586"/>
      <c r="S81" s="537">
        <v>5</v>
      </c>
      <c r="T81" s="537">
        <v>45</v>
      </c>
      <c r="U81" s="537">
        <v>5</v>
      </c>
    </row>
    <row r="82" spans="2:37" ht="17.100000000000001" customHeight="1">
      <c r="C82" s="402"/>
      <c r="K82" s="589" t="s">
        <v>791</v>
      </c>
      <c r="L82" s="590"/>
      <c r="M82" s="590" t="s">
        <v>467</v>
      </c>
      <c r="N82" s="590" t="s">
        <v>467</v>
      </c>
      <c r="O82" s="590" t="s">
        <v>467</v>
      </c>
      <c r="P82" s="590" t="s">
        <v>467</v>
      </c>
      <c r="Q82" s="590" t="s">
        <v>467</v>
      </c>
      <c r="R82" s="591"/>
    </row>
    <row r="83" spans="2:37" ht="17.100000000000001" customHeight="1">
      <c r="C83" s="402"/>
      <c r="K83" s="272" t="s">
        <v>385</v>
      </c>
      <c r="L83" s="103"/>
      <c r="M83" s="103" t="s">
        <v>467</v>
      </c>
      <c r="N83" s="103" t="s">
        <v>467</v>
      </c>
      <c r="O83" s="103" t="s">
        <v>467</v>
      </c>
      <c r="P83" s="103" t="s">
        <v>467</v>
      </c>
      <c r="Q83" s="103" t="s">
        <v>467</v>
      </c>
      <c r="R83" s="104"/>
    </row>
    <row r="84" spans="2:37" ht="17.100000000000001" customHeight="1">
      <c r="C84" s="433"/>
      <c r="K84"/>
      <c r="L84"/>
      <c r="M84"/>
      <c r="N84"/>
      <c r="O84"/>
      <c r="P84"/>
      <c r="Q84"/>
      <c r="R84"/>
    </row>
    <row r="85" spans="2:37" ht="17.100000000000001" customHeight="1">
      <c r="C85" s="494"/>
      <c r="K85" s="145" t="s">
        <v>655</v>
      </c>
    </row>
    <row r="86" spans="2:37" ht="17.100000000000001" customHeight="1">
      <c r="C86" s="433"/>
    </row>
    <row r="87" spans="2:37" ht="17.100000000000001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554"/>
      <c r="T87" s="554"/>
      <c r="U87" s="554"/>
      <c r="V87"/>
    </row>
    <row r="88" spans="2:37" s="463" customFormat="1" ht="17.100000000000001" customHeight="1">
      <c r="B88" s="513"/>
      <c r="C88" s="462"/>
      <c r="G88" s="462"/>
      <c r="H88" s="462"/>
      <c r="S88" s="556"/>
      <c r="T88" s="556"/>
      <c r="U88" s="556"/>
      <c r="V88" s="514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91" spans="2:37" ht="17.100000000000001" customHeight="1">
      <c r="C91" s="481" t="s">
        <v>672</v>
      </c>
      <c r="D91" s="481"/>
      <c r="E91" s="145"/>
      <c r="K91"/>
    </row>
    <row r="93" spans="2:37" ht="17.100000000000001" customHeight="1">
      <c r="C93" s="481" t="s">
        <v>642</v>
      </c>
      <c r="D93" s="481"/>
      <c r="E93" s="145"/>
      <c r="K93"/>
    </row>
    <row r="95" spans="2:37" s="349" customFormat="1" ht="17.100000000000001" customHeight="1">
      <c r="B95" s="123"/>
      <c r="C95" s="70" t="s">
        <v>156</v>
      </c>
      <c r="D95" s="410" t="s">
        <v>136</v>
      </c>
      <c r="E95" s="410" t="s">
        <v>134</v>
      </c>
      <c r="F95" s="410" t="s">
        <v>109</v>
      </c>
      <c r="G95" s="410" t="s">
        <v>131</v>
      </c>
      <c r="H95" s="451" t="s">
        <v>75</v>
      </c>
      <c r="I95" s="452" t="s">
        <v>92</v>
      </c>
      <c r="K95" s="75" t="s">
        <v>83</v>
      </c>
      <c r="L95" s="146" t="s">
        <v>96</v>
      </c>
      <c r="M95" s="146" t="s">
        <v>104</v>
      </c>
      <c r="N95" s="146" t="s">
        <v>82</v>
      </c>
      <c r="O95" s="146" t="s">
        <v>112</v>
      </c>
      <c r="P95" s="146" t="s">
        <v>97</v>
      </c>
      <c r="Q95" s="146" t="s">
        <v>117</v>
      </c>
      <c r="R95" s="147" t="s">
        <v>132</v>
      </c>
      <c r="S95" s="667" t="s">
        <v>515</v>
      </c>
      <c r="T95" s="669" t="s">
        <v>486</v>
      </c>
      <c r="U95" s="670" t="s">
        <v>487</v>
      </c>
      <c r="V95" s="537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2:37" ht="17.100000000000001" customHeight="1">
      <c r="C96" s="647" t="s">
        <v>138</v>
      </c>
      <c r="D96" s="411" t="s">
        <v>123</v>
      </c>
      <c r="E96" s="412">
        <v>0.29166666666666669</v>
      </c>
      <c r="F96" s="412">
        <v>0.70833333333333337</v>
      </c>
      <c r="G96" s="309">
        <v>1</v>
      </c>
      <c r="H96" s="309">
        <v>9</v>
      </c>
      <c r="I96" s="413"/>
      <c r="K96" s="454" t="s">
        <v>370</v>
      </c>
      <c r="L96" s="496" t="s">
        <v>492</v>
      </c>
      <c r="M96" s="455" t="s">
        <v>389</v>
      </c>
      <c r="N96" s="455" t="s">
        <v>389</v>
      </c>
      <c r="O96" s="455" t="s">
        <v>389</v>
      </c>
      <c r="P96" s="455" t="s">
        <v>389</v>
      </c>
      <c r="Q96" s="455" t="s">
        <v>389</v>
      </c>
      <c r="R96" s="497" t="s">
        <v>492</v>
      </c>
      <c r="S96" s="668"/>
      <c r="T96" s="669"/>
      <c r="U96" s="671"/>
    </row>
    <row r="97" spans="3:22" ht="17.100000000000001" customHeight="1">
      <c r="C97" s="648"/>
      <c r="D97" s="411" t="s">
        <v>93</v>
      </c>
      <c r="E97" s="412">
        <v>0.375</v>
      </c>
      <c r="F97" s="412">
        <v>0.75</v>
      </c>
      <c r="G97" s="309">
        <v>1</v>
      </c>
      <c r="H97" s="309">
        <v>8</v>
      </c>
      <c r="I97" s="413"/>
      <c r="K97" s="257" t="s">
        <v>79</v>
      </c>
      <c r="L97" s="35" t="s">
        <v>123</v>
      </c>
      <c r="M97" s="35" t="s">
        <v>93</v>
      </c>
      <c r="N97" s="35" t="s">
        <v>95</v>
      </c>
      <c r="O97" s="35" t="s">
        <v>73</v>
      </c>
      <c r="P97" s="35"/>
      <c r="Q97" s="35"/>
      <c r="R97" s="47" t="s">
        <v>123</v>
      </c>
      <c r="S97" s="537">
        <v>5</v>
      </c>
      <c r="T97" s="537">
        <v>44</v>
      </c>
      <c r="U97" s="537">
        <v>4</v>
      </c>
    </row>
    <row r="98" spans="3:22" ht="17.100000000000001" customHeight="1">
      <c r="C98" s="648"/>
      <c r="D98" s="411" t="s">
        <v>95</v>
      </c>
      <c r="E98" s="412">
        <v>0.45833333333333331</v>
      </c>
      <c r="F98" s="412">
        <v>0.875</v>
      </c>
      <c r="G98" s="309">
        <v>1</v>
      </c>
      <c r="H98" s="309">
        <v>9</v>
      </c>
      <c r="I98" s="413"/>
      <c r="K98" s="257" t="s">
        <v>180</v>
      </c>
      <c r="L98" s="35" t="s">
        <v>93</v>
      </c>
      <c r="M98" s="35" t="s">
        <v>95</v>
      </c>
      <c r="N98" s="35" t="s">
        <v>73</v>
      </c>
      <c r="O98" s="35"/>
      <c r="P98" s="35"/>
      <c r="Q98" s="35" t="s">
        <v>123</v>
      </c>
      <c r="R98" s="47" t="s">
        <v>93</v>
      </c>
      <c r="S98" s="537">
        <v>5</v>
      </c>
      <c r="T98" s="537">
        <v>43</v>
      </c>
      <c r="U98" s="537">
        <v>3</v>
      </c>
    </row>
    <row r="99" spans="3:22" ht="17.100000000000001" customHeight="1">
      <c r="C99" s="648"/>
      <c r="D99" s="411"/>
      <c r="E99" s="412"/>
      <c r="F99" s="412"/>
      <c r="G99" s="309">
        <v>0</v>
      </c>
      <c r="H99" s="309" t="s">
        <v>105</v>
      </c>
      <c r="I99" s="413"/>
      <c r="K99" s="257" t="s">
        <v>110</v>
      </c>
      <c r="L99" s="35" t="s">
        <v>95</v>
      </c>
      <c r="M99" s="35" t="s">
        <v>73</v>
      </c>
      <c r="N99" s="35"/>
      <c r="O99" s="35"/>
      <c r="P99" s="35" t="s">
        <v>123</v>
      </c>
      <c r="Q99" s="35" t="s">
        <v>93</v>
      </c>
      <c r="R99" s="47" t="s">
        <v>95</v>
      </c>
      <c r="S99" s="537">
        <v>5</v>
      </c>
      <c r="T99" s="537">
        <v>44</v>
      </c>
      <c r="U99" s="537">
        <v>4</v>
      </c>
    </row>
    <row r="100" spans="3:22" ht="17.100000000000001" customHeight="1">
      <c r="C100" s="648"/>
      <c r="D100" s="411"/>
      <c r="E100" s="412"/>
      <c r="F100" s="412"/>
      <c r="G100" s="309">
        <v>0</v>
      </c>
      <c r="H100" s="309" t="s">
        <v>105</v>
      </c>
      <c r="I100" s="413"/>
      <c r="K100" s="257" t="s">
        <v>114</v>
      </c>
      <c r="L100" s="35" t="s">
        <v>73</v>
      </c>
      <c r="M100" s="35"/>
      <c r="N100" s="35"/>
      <c r="O100" s="35" t="s">
        <v>123</v>
      </c>
      <c r="P100" s="35" t="s">
        <v>93</v>
      </c>
      <c r="Q100" s="35" t="s">
        <v>95</v>
      </c>
      <c r="R100" s="47" t="s">
        <v>73</v>
      </c>
      <c r="S100" s="537">
        <v>5</v>
      </c>
      <c r="T100" s="537">
        <v>44</v>
      </c>
      <c r="U100" s="537">
        <v>4</v>
      </c>
    </row>
    <row r="101" spans="3:22" ht="17.100000000000001" customHeight="1">
      <c r="C101" s="648"/>
      <c r="D101" s="411"/>
      <c r="E101" s="412"/>
      <c r="F101" s="412"/>
      <c r="G101" s="309">
        <v>0</v>
      </c>
      <c r="H101" s="309" t="s">
        <v>105</v>
      </c>
      <c r="I101" s="413"/>
      <c r="K101" s="257" t="s">
        <v>127</v>
      </c>
      <c r="L101" s="35"/>
      <c r="M101" s="35"/>
      <c r="N101" s="35" t="s">
        <v>123</v>
      </c>
      <c r="O101" s="35" t="s">
        <v>93</v>
      </c>
      <c r="P101" s="35" t="s">
        <v>95</v>
      </c>
      <c r="Q101" s="35" t="s">
        <v>73</v>
      </c>
      <c r="R101" s="47"/>
      <c r="S101" s="537">
        <v>4</v>
      </c>
      <c r="T101" s="537">
        <v>35</v>
      </c>
      <c r="U101" s="537">
        <v>3</v>
      </c>
    </row>
    <row r="102" spans="3:22" ht="17.100000000000001" customHeight="1">
      <c r="C102" s="649"/>
      <c r="D102" s="411"/>
      <c r="E102" s="412"/>
      <c r="F102" s="412"/>
      <c r="G102" s="309">
        <v>0</v>
      </c>
      <c r="H102" s="309" t="s">
        <v>105</v>
      </c>
      <c r="I102" s="413"/>
      <c r="K102" s="257" t="s">
        <v>94</v>
      </c>
      <c r="L102" s="35"/>
      <c r="M102" s="35" t="s">
        <v>123</v>
      </c>
      <c r="N102" s="35" t="s">
        <v>93</v>
      </c>
      <c r="O102" s="35" t="s">
        <v>95</v>
      </c>
      <c r="P102" s="35" t="s">
        <v>73</v>
      </c>
      <c r="Q102" s="35"/>
      <c r="R102" s="492"/>
      <c r="S102" s="555">
        <v>4</v>
      </c>
      <c r="T102" s="537">
        <v>35</v>
      </c>
      <c r="U102" s="537">
        <v>3</v>
      </c>
      <c r="V102" s="502"/>
    </row>
    <row r="103" spans="3:22" ht="17.100000000000001" customHeight="1">
      <c r="C103" s="650" t="s">
        <v>92</v>
      </c>
      <c r="D103" s="411" t="s">
        <v>73</v>
      </c>
      <c r="E103" s="412">
        <v>0.75</v>
      </c>
      <c r="F103" s="412">
        <v>0.375</v>
      </c>
      <c r="G103" s="453">
        <v>6</v>
      </c>
      <c r="H103" s="107">
        <v>9</v>
      </c>
      <c r="I103" s="414">
        <v>3</v>
      </c>
      <c r="K103" s="257" t="s">
        <v>111</v>
      </c>
      <c r="L103" s="493"/>
      <c r="M103" s="35" t="s">
        <v>123</v>
      </c>
      <c r="N103" s="35" t="s">
        <v>123</v>
      </c>
      <c r="O103" s="35" t="s">
        <v>123</v>
      </c>
      <c r="P103" s="35" t="s">
        <v>123</v>
      </c>
      <c r="Q103" s="35" t="s">
        <v>123</v>
      </c>
      <c r="R103" s="47"/>
      <c r="S103" s="537">
        <v>5</v>
      </c>
      <c r="T103" s="537">
        <v>45</v>
      </c>
      <c r="U103" s="537">
        <v>5</v>
      </c>
    </row>
    <row r="104" spans="3:22" ht="17.100000000000001" customHeight="1">
      <c r="C104" s="650"/>
      <c r="D104" s="415"/>
      <c r="E104" s="415"/>
      <c r="F104" s="415"/>
      <c r="G104" s="309"/>
      <c r="H104" s="309"/>
      <c r="I104" s="413"/>
      <c r="K104" s="257" t="s">
        <v>80</v>
      </c>
      <c r="L104" s="35"/>
      <c r="M104" s="35" t="s">
        <v>95</v>
      </c>
      <c r="N104" s="35" t="s">
        <v>95</v>
      </c>
      <c r="O104" s="35" t="s">
        <v>95</v>
      </c>
      <c r="P104" s="35" t="s">
        <v>95</v>
      </c>
      <c r="Q104" s="35" t="s">
        <v>95</v>
      </c>
      <c r="R104" s="47"/>
      <c r="S104" s="537">
        <v>5</v>
      </c>
      <c r="T104" s="537">
        <v>45</v>
      </c>
      <c r="U104" s="537">
        <v>5</v>
      </c>
    </row>
    <row r="105" spans="3:22" ht="17.100000000000001" customHeight="1">
      <c r="C105" s="651"/>
      <c r="D105" s="416"/>
      <c r="E105" s="416"/>
      <c r="F105" s="416"/>
      <c r="G105" s="312"/>
      <c r="H105" s="312"/>
      <c r="I105" s="417"/>
      <c r="K105" s="257" t="s">
        <v>121</v>
      </c>
      <c r="L105" s="35"/>
      <c r="M105" s="35" t="s">
        <v>93</v>
      </c>
      <c r="N105" s="35" t="s">
        <v>93</v>
      </c>
      <c r="O105" s="35" t="s">
        <v>93</v>
      </c>
      <c r="P105" s="35" t="s">
        <v>93</v>
      </c>
      <c r="Q105" s="35" t="s">
        <v>93</v>
      </c>
      <c r="R105" s="47"/>
      <c r="S105" s="537">
        <v>5</v>
      </c>
      <c r="T105" s="537">
        <v>40</v>
      </c>
      <c r="U105" s="537">
        <v>0</v>
      </c>
    </row>
    <row r="106" spans="3:22" ht="17.100000000000001" customHeight="1">
      <c r="C106" s="402" t="s">
        <v>635</v>
      </c>
      <c r="K106" s="584" t="s">
        <v>651</v>
      </c>
      <c r="L106" s="585"/>
      <c r="M106" s="585" t="s">
        <v>93</v>
      </c>
      <c r="N106" s="585" t="s">
        <v>93</v>
      </c>
      <c r="O106" s="585" t="s">
        <v>93</v>
      </c>
      <c r="P106" s="585" t="s">
        <v>93</v>
      </c>
      <c r="Q106" s="585" t="s">
        <v>93</v>
      </c>
      <c r="R106" s="586"/>
      <c r="S106" s="537">
        <v>5</v>
      </c>
      <c r="T106" s="537">
        <v>40</v>
      </c>
      <c r="U106" s="537">
        <v>0</v>
      </c>
    </row>
    <row r="107" spans="3:22" ht="17.100000000000001" customHeight="1">
      <c r="C107" s="433" t="s">
        <v>675</v>
      </c>
      <c r="K107" s="589" t="s">
        <v>791</v>
      </c>
      <c r="L107" s="590"/>
      <c r="M107" s="590" t="s">
        <v>467</v>
      </c>
      <c r="N107" s="590" t="s">
        <v>467</v>
      </c>
      <c r="O107" s="590" t="s">
        <v>467</v>
      </c>
      <c r="P107" s="590" t="s">
        <v>467</v>
      </c>
      <c r="Q107" s="590" t="s">
        <v>467</v>
      </c>
      <c r="R107" s="591"/>
    </row>
    <row r="108" spans="3:22" ht="17.100000000000001" customHeight="1">
      <c r="C108" s="433"/>
      <c r="K108" s="272" t="s">
        <v>385</v>
      </c>
      <c r="L108" s="103"/>
      <c r="M108" s="103" t="s">
        <v>467</v>
      </c>
      <c r="N108" s="103" t="s">
        <v>467</v>
      </c>
      <c r="O108" s="103" t="s">
        <v>467</v>
      </c>
      <c r="P108" s="103" t="s">
        <v>467</v>
      </c>
      <c r="Q108" s="103" t="s">
        <v>467</v>
      </c>
      <c r="R108" s="104"/>
    </row>
    <row r="109" spans="3:22" ht="17.100000000000001" customHeight="1">
      <c r="C109" s="433"/>
      <c r="K109"/>
      <c r="L109"/>
      <c r="M109"/>
      <c r="N109"/>
      <c r="O109"/>
      <c r="P109"/>
      <c r="Q109"/>
      <c r="R109"/>
    </row>
    <row r="110" spans="3:22" ht="17.100000000000001" customHeight="1">
      <c r="C110" s="494"/>
      <c r="K110" s="113" t="s">
        <v>621</v>
      </c>
    </row>
    <row r="111" spans="3:22" ht="17.100000000000001" customHeight="1">
      <c r="K111" s="113" t="s">
        <v>620</v>
      </c>
    </row>
    <row r="112" spans="3:22" ht="17.100000000000001" customHeight="1">
      <c r="K112" s="523" t="s">
        <v>616</v>
      </c>
    </row>
    <row r="113" spans="3:22" ht="17.100000000000001" customHeight="1">
      <c r="K113" s="550" t="s">
        <v>673</v>
      </c>
    </row>
    <row r="114" spans="3:22" ht="17.100000000000001" customHeight="1">
      <c r="K114" s="550"/>
    </row>
    <row r="115" spans="3:22" ht="17.100000000000001" customHeight="1">
      <c r="C115" s="481" t="s">
        <v>677</v>
      </c>
      <c r="D115"/>
      <c r="E115"/>
      <c r="F115"/>
      <c r="G115"/>
      <c r="H115"/>
      <c r="I115"/>
      <c r="J115"/>
      <c r="K115" s="534"/>
      <c r="L115" s="538"/>
      <c r="M115" s="538"/>
      <c r="N115" s="538"/>
      <c r="O115" s="538"/>
      <c r="P115" s="538"/>
      <c r="Q115" s="538"/>
      <c r="R115" s="538"/>
    </row>
    <row r="116" spans="3:22" ht="17.100000000000001" customHeight="1">
      <c r="C116"/>
      <c r="D116"/>
      <c r="E116"/>
      <c r="F116"/>
      <c r="G116"/>
      <c r="H116"/>
      <c r="I116"/>
      <c r="J116"/>
    </row>
    <row r="117" spans="3:22" ht="17.100000000000001" customHeight="1">
      <c r="C117" s="70" t="s">
        <v>156</v>
      </c>
      <c r="D117" s="410" t="s">
        <v>136</v>
      </c>
      <c r="E117" s="410" t="s">
        <v>134</v>
      </c>
      <c r="F117" s="410" t="s">
        <v>109</v>
      </c>
      <c r="G117" s="410" t="s">
        <v>131</v>
      </c>
      <c r="H117" s="451" t="s">
        <v>75</v>
      </c>
      <c r="I117" s="452" t="s">
        <v>92</v>
      </c>
      <c r="J117" s="349"/>
      <c r="K117" s="75" t="s">
        <v>83</v>
      </c>
      <c r="L117" s="146" t="s">
        <v>96</v>
      </c>
      <c r="M117" s="146" t="s">
        <v>104</v>
      </c>
      <c r="N117" s="146" t="s">
        <v>82</v>
      </c>
      <c r="O117" s="146" t="s">
        <v>112</v>
      </c>
      <c r="P117" s="146" t="s">
        <v>97</v>
      </c>
      <c r="Q117" s="146" t="s">
        <v>117</v>
      </c>
      <c r="R117" s="147" t="s">
        <v>132</v>
      </c>
      <c r="S117" s="667" t="s">
        <v>515</v>
      </c>
      <c r="T117" s="669" t="s">
        <v>486</v>
      </c>
      <c r="U117" s="670" t="s">
        <v>487</v>
      </c>
      <c r="V117" s="537"/>
    </row>
    <row r="118" spans="3:22" ht="17.100000000000001" customHeight="1">
      <c r="C118" s="647" t="s">
        <v>138</v>
      </c>
      <c r="D118" s="411" t="s">
        <v>123</v>
      </c>
      <c r="E118" s="412">
        <v>0.29166666666666669</v>
      </c>
      <c r="F118" s="412">
        <v>0.70833333333333337</v>
      </c>
      <c r="G118" s="309">
        <v>1</v>
      </c>
      <c r="H118" s="309">
        <v>9</v>
      </c>
      <c r="I118" s="413"/>
      <c r="K118" s="454" t="s">
        <v>370</v>
      </c>
      <c r="L118" s="496" t="s">
        <v>492</v>
      </c>
      <c r="M118" s="455" t="s">
        <v>389</v>
      </c>
      <c r="N118" s="455" t="s">
        <v>389</v>
      </c>
      <c r="O118" s="455" t="s">
        <v>389</v>
      </c>
      <c r="P118" s="455" t="s">
        <v>389</v>
      </c>
      <c r="Q118" s="455" t="s">
        <v>389</v>
      </c>
      <c r="R118" s="497" t="s">
        <v>492</v>
      </c>
      <c r="S118" s="668"/>
      <c r="T118" s="669"/>
      <c r="U118" s="671"/>
    </row>
    <row r="119" spans="3:22" ht="17.100000000000001" customHeight="1">
      <c r="C119" s="648"/>
      <c r="D119" s="411" t="s">
        <v>93</v>
      </c>
      <c r="E119" s="412">
        <v>0.375</v>
      </c>
      <c r="F119" s="412">
        <v>0.75</v>
      </c>
      <c r="G119" s="309">
        <v>1</v>
      </c>
      <c r="H119" s="309">
        <v>8</v>
      </c>
      <c r="I119" s="413"/>
      <c r="K119" s="257" t="s">
        <v>79</v>
      </c>
      <c r="L119" s="35" t="s">
        <v>123</v>
      </c>
      <c r="M119" s="35" t="s">
        <v>93</v>
      </c>
      <c r="N119" s="35" t="s">
        <v>95</v>
      </c>
      <c r="O119" s="35" t="s">
        <v>73</v>
      </c>
      <c r="P119" s="35"/>
      <c r="Q119" s="35"/>
      <c r="R119" s="47" t="s">
        <v>123</v>
      </c>
      <c r="S119" s="537">
        <v>5</v>
      </c>
      <c r="T119" s="537">
        <v>43</v>
      </c>
      <c r="U119" s="537">
        <v>3</v>
      </c>
    </row>
    <row r="120" spans="3:22" ht="17.100000000000001" customHeight="1">
      <c r="C120" s="648"/>
      <c r="D120" s="411" t="s">
        <v>95</v>
      </c>
      <c r="E120" s="412">
        <v>0.45833333333333331</v>
      </c>
      <c r="F120" s="412">
        <v>0.875</v>
      </c>
      <c r="G120" s="309">
        <v>1</v>
      </c>
      <c r="H120" s="309">
        <v>9</v>
      </c>
      <c r="I120" s="413"/>
      <c r="K120" s="257" t="s">
        <v>180</v>
      </c>
      <c r="L120" s="35" t="s">
        <v>93</v>
      </c>
      <c r="M120" s="35" t="s">
        <v>95</v>
      </c>
      <c r="N120" s="35" t="s">
        <v>73</v>
      </c>
      <c r="O120" s="35"/>
      <c r="P120" s="35"/>
      <c r="Q120" s="35" t="s">
        <v>123</v>
      </c>
      <c r="R120" s="47" t="s">
        <v>93</v>
      </c>
      <c r="S120" s="537">
        <v>5</v>
      </c>
      <c r="T120" s="537">
        <v>42</v>
      </c>
      <c r="U120" s="537">
        <v>2</v>
      </c>
    </row>
    <row r="121" spans="3:22" ht="17.100000000000001" customHeight="1">
      <c r="C121" s="648"/>
      <c r="D121" s="411"/>
      <c r="E121" s="412"/>
      <c r="F121" s="412"/>
      <c r="G121" s="309">
        <v>0</v>
      </c>
      <c r="H121" s="309" t="s">
        <v>105</v>
      </c>
      <c r="I121" s="413"/>
      <c r="K121" s="257" t="s">
        <v>110</v>
      </c>
      <c r="L121" s="35" t="s">
        <v>95</v>
      </c>
      <c r="M121" s="35" t="s">
        <v>73</v>
      </c>
      <c r="N121" s="35"/>
      <c r="O121" s="35"/>
      <c r="P121" s="35" t="s">
        <v>123</v>
      </c>
      <c r="Q121" s="35" t="s">
        <v>93</v>
      </c>
      <c r="R121" s="47" t="s">
        <v>95</v>
      </c>
      <c r="S121" s="537">
        <v>5</v>
      </c>
      <c r="T121" s="537">
        <v>43</v>
      </c>
      <c r="U121" s="537">
        <v>3</v>
      </c>
    </row>
    <row r="122" spans="3:22" ht="17.100000000000001" customHeight="1">
      <c r="C122" s="648"/>
      <c r="D122" s="411"/>
      <c r="E122" s="412"/>
      <c r="F122" s="412"/>
      <c r="G122" s="309">
        <v>0</v>
      </c>
      <c r="H122" s="309" t="s">
        <v>105</v>
      </c>
      <c r="I122" s="413"/>
      <c r="K122" s="257" t="s">
        <v>114</v>
      </c>
      <c r="L122" s="35" t="s">
        <v>73</v>
      </c>
      <c r="M122" s="35"/>
      <c r="N122" s="35"/>
      <c r="O122" s="35" t="s">
        <v>123</v>
      </c>
      <c r="P122" s="35" t="s">
        <v>93</v>
      </c>
      <c r="Q122" s="35" t="s">
        <v>95</v>
      </c>
      <c r="R122" s="47" t="s">
        <v>73</v>
      </c>
      <c r="S122" s="537">
        <v>5</v>
      </c>
      <c r="T122" s="537">
        <v>42</v>
      </c>
      <c r="U122" s="537">
        <v>2</v>
      </c>
    </row>
    <row r="123" spans="3:22" ht="17.100000000000001" customHeight="1">
      <c r="C123" s="648"/>
      <c r="D123" s="411"/>
      <c r="E123" s="412"/>
      <c r="F123" s="412"/>
      <c r="G123" s="309">
        <v>0</v>
      </c>
      <c r="H123" s="309" t="s">
        <v>105</v>
      </c>
      <c r="I123" s="413"/>
      <c r="K123" s="257" t="s">
        <v>127</v>
      </c>
      <c r="L123" s="35"/>
      <c r="M123" s="35"/>
      <c r="N123" s="35" t="s">
        <v>123</v>
      </c>
      <c r="O123" s="35" t="s">
        <v>93</v>
      </c>
      <c r="P123" s="35" t="s">
        <v>95</v>
      </c>
      <c r="Q123" s="35" t="s">
        <v>73</v>
      </c>
      <c r="R123" s="47"/>
      <c r="S123" s="537">
        <v>4</v>
      </c>
      <c r="T123" s="537">
        <v>34</v>
      </c>
      <c r="U123" s="537">
        <v>2</v>
      </c>
    </row>
    <row r="124" spans="3:22" ht="17.100000000000001" customHeight="1">
      <c r="C124" s="649"/>
      <c r="D124" s="411"/>
      <c r="E124" s="412"/>
      <c r="F124" s="412"/>
      <c r="G124" s="309">
        <v>0</v>
      </c>
      <c r="H124" s="309" t="s">
        <v>105</v>
      </c>
      <c r="I124" s="413"/>
      <c r="K124" s="257" t="s">
        <v>94</v>
      </c>
      <c r="L124" s="35"/>
      <c r="M124" s="35" t="s">
        <v>123</v>
      </c>
      <c r="N124" s="35" t="s">
        <v>93</v>
      </c>
      <c r="O124" s="35" t="s">
        <v>95</v>
      </c>
      <c r="P124" s="35" t="s">
        <v>73</v>
      </c>
      <c r="Q124" s="35"/>
      <c r="R124" s="492"/>
      <c r="S124" s="555">
        <v>4</v>
      </c>
      <c r="T124" s="537">
        <v>34</v>
      </c>
      <c r="U124" s="537">
        <v>2</v>
      </c>
      <c r="V124" s="502"/>
    </row>
    <row r="125" spans="3:22" ht="17.100000000000001" customHeight="1">
      <c r="C125" s="650" t="s">
        <v>92</v>
      </c>
      <c r="D125" s="411" t="s">
        <v>73</v>
      </c>
      <c r="E125" s="412">
        <v>0.875</v>
      </c>
      <c r="F125" s="412">
        <v>0.29166666666666669</v>
      </c>
      <c r="G125" s="453">
        <v>2</v>
      </c>
      <c r="H125" s="107">
        <v>8</v>
      </c>
      <c r="I125" s="414">
        <v>6</v>
      </c>
      <c r="K125" s="257" t="s">
        <v>111</v>
      </c>
      <c r="L125" s="493"/>
      <c r="M125" s="35" t="s">
        <v>123</v>
      </c>
      <c r="N125" s="35" t="s">
        <v>123</v>
      </c>
      <c r="O125" s="35" t="s">
        <v>123</v>
      </c>
      <c r="P125" s="35" t="s">
        <v>123</v>
      </c>
      <c r="Q125" s="35" t="s">
        <v>123</v>
      </c>
      <c r="R125" s="47"/>
      <c r="S125" s="537">
        <v>5</v>
      </c>
      <c r="T125" s="537">
        <v>45</v>
      </c>
      <c r="U125" s="537">
        <v>5</v>
      </c>
    </row>
    <row r="126" spans="3:22" ht="17.100000000000001" customHeight="1">
      <c r="C126" s="650"/>
      <c r="D126" s="415"/>
      <c r="E126" s="415"/>
      <c r="F126" s="415"/>
      <c r="G126" s="309"/>
      <c r="H126" s="309"/>
      <c r="I126" s="413"/>
      <c r="K126" s="257" t="s">
        <v>80</v>
      </c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47"/>
      <c r="S126" s="537">
        <v>5</v>
      </c>
      <c r="T126" s="537">
        <v>45</v>
      </c>
      <c r="U126" s="537">
        <v>5</v>
      </c>
    </row>
    <row r="127" spans="3:22" ht="17.100000000000001" customHeight="1">
      <c r="C127" s="651"/>
      <c r="D127" s="416"/>
      <c r="E127" s="416"/>
      <c r="F127" s="416"/>
      <c r="G127" s="312"/>
      <c r="H127" s="312"/>
      <c r="I127" s="417"/>
      <c r="K127" s="257" t="s">
        <v>121</v>
      </c>
      <c r="L127" s="35"/>
      <c r="M127" s="35" t="s">
        <v>93</v>
      </c>
      <c r="N127" s="35" t="s">
        <v>93</v>
      </c>
      <c r="O127" s="35" t="s">
        <v>93</v>
      </c>
      <c r="P127" s="35" t="s">
        <v>93</v>
      </c>
      <c r="Q127" s="35" t="s">
        <v>93</v>
      </c>
      <c r="R127" s="47"/>
      <c r="S127" s="537">
        <v>5</v>
      </c>
      <c r="T127" s="537">
        <v>40</v>
      </c>
      <c r="U127" s="537">
        <v>0</v>
      </c>
    </row>
    <row r="128" spans="3:22" ht="17.100000000000001" customHeight="1">
      <c r="C128" s="402" t="s">
        <v>676</v>
      </c>
      <c r="K128" s="584" t="s">
        <v>401</v>
      </c>
      <c r="L128" s="585"/>
      <c r="M128" s="585" t="s">
        <v>93</v>
      </c>
      <c r="N128" s="585" t="s">
        <v>93</v>
      </c>
      <c r="O128" s="585" t="s">
        <v>93</v>
      </c>
      <c r="P128" s="585" t="s">
        <v>93</v>
      </c>
      <c r="Q128" s="585" t="s">
        <v>93</v>
      </c>
      <c r="R128" s="586"/>
      <c r="S128" s="537">
        <v>5</v>
      </c>
      <c r="T128" s="537">
        <v>40</v>
      </c>
      <c r="U128" s="537">
        <v>0</v>
      </c>
    </row>
    <row r="129" spans="2:37" ht="17.100000000000001" customHeight="1">
      <c r="C129" s="402"/>
      <c r="K129" s="589" t="s">
        <v>791</v>
      </c>
      <c r="L129" s="590"/>
      <c r="M129" s="590" t="s">
        <v>467</v>
      </c>
      <c r="N129" s="590" t="s">
        <v>467</v>
      </c>
      <c r="O129" s="590" t="s">
        <v>467</v>
      </c>
      <c r="P129" s="590" t="s">
        <v>467</v>
      </c>
      <c r="Q129" s="590" t="s">
        <v>467</v>
      </c>
      <c r="R129" s="591"/>
    </row>
    <row r="130" spans="2:37" ht="17.100000000000001" customHeight="1">
      <c r="C130" s="402"/>
      <c r="K130" s="272" t="s">
        <v>385</v>
      </c>
      <c r="L130" s="103"/>
      <c r="M130" s="103" t="s">
        <v>467</v>
      </c>
      <c r="N130" s="103" t="s">
        <v>467</v>
      </c>
      <c r="O130" s="103" t="s">
        <v>467</v>
      </c>
      <c r="P130" s="103" t="s">
        <v>467</v>
      </c>
      <c r="Q130" s="103" t="s">
        <v>467</v>
      </c>
      <c r="R130" s="104"/>
    </row>
    <row r="131" spans="2:37" ht="17.100000000000001" customHeight="1">
      <c r="C131" s="402"/>
      <c r="K131" s="523"/>
    </row>
    <row r="132" spans="2:37" ht="17.100000000000001" customHeight="1">
      <c r="K132" s="561" t="s">
        <v>713</v>
      </c>
    </row>
    <row r="134" spans="2:37" s="463" customFormat="1" ht="17.100000000000001" customHeight="1">
      <c r="B134" s="513"/>
      <c r="C134" s="462"/>
      <c r="G134" s="462"/>
      <c r="H134" s="462"/>
      <c r="S134" s="556"/>
      <c r="T134" s="556"/>
      <c r="U134" s="556"/>
      <c r="V134" s="51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7" spans="2:37" ht="17.100000000000001" customHeight="1">
      <c r="C137" s="481" t="s">
        <v>678</v>
      </c>
      <c r="D137" s="481"/>
      <c r="E137" s="145"/>
      <c r="K137"/>
    </row>
    <row r="139" spans="2:37" s="349" customFormat="1" ht="17.100000000000001" customHeight="1">
      <c r="B139" s="123"/>
      <c r="C139" s="70" t="s">
        <v>156</v>
      </c>
      <c r="D139" s="410" t="s">
        <v>136</v>
      </c>
      <c r="E139" s="410" t="s">
        <v>134</v>
      </c>
      <c r="F139" s="410" t="s">
        <v>109</v>
      </c>
      <c r="G139" s="410" t="s">
        <v>131</v>
      </c>
      <c r="H139" s="451" t="s">
        <v>75</v>
      </c>
      <c r="I139" s="452" t="s">
        <v>92</v>
      </c>
      <c r="K139" s="75" t="s">
        <v>83</v>
      </c>
      <c r="L139" s="146" t="s">
        <v>96</v>
      </c>
      <c r="M139" s="146" t="s">
        <v>104</v>
      </c>
      <c r="N139" s="146" t="s">
        <v>82</v>
      </c>
      <c r="O139" s="146" t="s">
        <v>112</v>
      </c>
      <c r="P139" s="146" t="s">
        <v>97</v>
      </c>
      <c r="Q139" s="146" t="s">
        <v>117</v>
      </c>
      <c r="R139" s="147" t="s">
        <v>132</v>
      </c>
      <c r="S139" s="667" t="s">
        <v>515</v>
      </c>
      <c r="T139" s="669" t="s">
        <v>486</v>
      </c>
      <c r="U139" s="670" t="s">
        <v>487</v>
      </c>
      <c r="V139" s="537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2:37" ht="17.100000000000001" customHeight="1">
      <c r="C140" s="647" t="s">
        <v>138</v>
      </c>
      <c r="D140" s="411" t="s">
        <v>123</v>
      </c>
      <c r="E140" s="412">
        <v>0.29166666666666669</v>
      </c>
      <c r="F140" s="412">
        <v>0.66666666666666663</v>
      </c>
      <c r="G140" s="309">
        <v>1</v>
      </c>
      <c r="H140" s="309">
        <v>8</v>
      </c>
      <c r="I140" s="413"/>
      <c r="K140" s="454" t="s">
        <v>370</v>
      </c>
      <c r="L140" s="455" t="s">
        <v>389</v>
      </c>
      <c r="M140" s="455" t="s">
        <v>389</v>
      </c>
      <c r="N140" s="455" t="s">
        <v>389</v>
      </c>
      <c r="O140" s="455" t="s">
        <v>389</v>
      </c>
      <c r="P140" s="455" t="s">
        <v>389</v>
      </c>
      <c r="Q140" s="455" t="s">
        <v>389</v>
      </c>
      <c r="R140" s="456" t="s">
        <v>389</v>
      </c>
      <c r="S140" s="668"/>
      <c r="T140" s="669"/>
      <c r="U140" s="671"/>
    </row>
    <row r="141" spans="2:37" ht="17.100000000000001" customHeight="1">
      <c r="C141" s="648"/>
      <c r="D141" s="411" t="s">
        <v>93</v>
      </c>
      <c r="E141" s="412">
        <v>0.375</v>
      </c>
      <c r="F141" s="412">
        <v>0.75</v>
      </c>
      <c r="G141" s="309">
        <v>1</v>
      </c>
      <c r="H141" s="309">
        <v>8</v>
      </c>
      <c r="I141" s="413"/>
      <c r="K141" s="257" t="s">
        <v>79</v>
      </c>
      <c r="L141" s="35" t="s">
        <v>73</v>
      </c>
      <c r="M141" s="35"/>
      <c r="N141" s="35"/>
      <c r="O141" s="35" t="s">
        <v>93</v>
      </c>
      <c r="P141" s="35" t="s">
        <v>95</v>
      </c>
      <c r="Q141" s="35" t="s">
        <v>93</v>
      </c>
      <c r="R141" s="47" t="s">
        <v>123</v>
      </c>
      <c r="S141" s="537">
        <v>5</v>
      </c>
      <c r="T141" s="537">
        <v>43</v>
      </c>
      <c r="U141" s="537">
        <v>3</v>
      </c>
    </row>
    <row r="142" spans="2:37" ht="17.100000000000001" customHeight="1">
      <c r="C142" s="648"/>
      <c r="D142" s="411" t="s">
        <v>95</v>
      </c>
      <c r="E142" s="412">
        <v>0.5</v>
      </c>
      <c r="F142" s="412">
        <v>0.875</v>
      </c>
      <c r="G142" s="309">
        <v>1</v>
      </c>
      <c r="H142" s="309">
        <v>8</v>
      </c>
      <c r="I142" s="413"/>
      <c r="K142" s="257" t="s">
        <v>180</v>
      </c>
      <c r="L142" s="35"/>
      <c r="M142" s="35" t="s">
        <v>123</v>
      </c>
      <c r="N142" s="35" t="s">
        <v>95</v>
      </c>
      <c r="O142" s="35" t="s">
        <v>73</v>
      </c>
      <c r="P142" s="35"/>
      <c r="Q142" s="35"/>
      <c r="R142" s="47" t="s">
        <v>93</v>
      </c>
      <c r="S142" s="537">
        <v>4</v>
      </c>
      <c r="T142" s="537">
        <v>35</v>
      </c>
      <c r="U142" s="537">
        <v>3</v>
      </c>
    </row>
    <row r="143" spans="2:37" ht="17.100000000000001" customHeight="1">
      <c r="C143" s="648"/>
      <c r="D143" s="411"/>
      <c r="E143" s="412"/>
      <c r="F143" s="412"/>
      <c r="G143" s="309">
        <v>0</v>
      </c>
      <c r="H143" s="309" t="s">
        <v>105</v>
      </c>
      <c r="I143" s="413"/>
      <c r="K143" s="257" t="s">
        <v>110</v>
      </c>
      <c r="L143" s="35" t="s">
        <v>95</v>
      </c>
      <c r="M143" s="35" t="s">
        <v>93</v>
      </c>
      <c r="N143" s="35" t="s">
        <v>123</v>
      </c>
      <c r="O143" s="35"/>
      <c r="P143" s="35" t="s">
        <v>123</v>
      </c>
      <c r="Q143" s="35" t="s">
        <v>95</v>
      </c>
      <c r="R143" s="47" t="s">
        <v>73</v>
      </c>
      <c r="S143" s="537">
        <v>6</v>
      </c>
      <c r="T143" s="537">
        <v>51</v>
      </c>
      <c r="U143" s="537">
        <v>3</v>
      </c>
    </row>
    <row r="144" spans="2:37" ht="17.100000000000001" customHeight="1">
      <c r="C144" s="648"/>
      <c r="D144" s="411"/>
      <c r="E144" s="412"/>
      <c r="F144" s="412"/>
      <c r="G144" s="309">
        <v>0</v>
      </c>
      <c r="H144" s="309" t="s">
        <v>105</v>
      </c>
      <c r="I144" s="413"/>
      <c r="K144" s="257" t="s">
        <v>114</v>
      </c>
      <c r="L144" s="35"/>
      <c r="M144" s="35"/>
      <c r="N144" s="35" t="s">
        <v>93</v>
      </c>
      <c r="O144" s="35" t="s">
        <v>95</v>
      </c>
      <c r="P144" s="35" t="s">
        <v>93</v>
      </c>
      <c r="Q144" s="35" t="s">
        <v>123</v>
      </c>
      <c r="R144" s="47"/>
      <c r="S144" s="537">
        <v>4</v>
      </c>
      <c r="T144" s="537">
        <v>32</v>
      </c>
      <c r="U144" s="537">
        <v>0</v>
      </c>
    </row>
    <row r="145" spans="2:37" ht="17.100000000000001" customHeight="1">
      <c r="C145" s="648"/>
      <c r="D145" s="411"/>
      <c r="E145" s="412"/>
      <c r="F145" s="412"/>
      <c r="G145" s="309">
        <v>0</v>
      </c>
      <c r="H145" s="309" t="s">
        <v>105</v>
      </c>
      <c r="I145" s="413"/>
      <c r="K145" s="257" t="s">
        <v>127</v>
      </c>
      <c r="L145" s="35" t="s">
        <v>123</v>
      </c>
      <c r="M145" s="35" t="s">
        <v>95</v>
      </c>
      <c r="N145" s="35" t="s">
        <v>73</v>
      </c>
      <c r="O145" s="35"/>
      <c r="P145" s="35"/>
      <c r="Q145" s="35" t="s">
        <v>93</v>
      </c>
      <c r="R145" s="47" t="s">
        <v>95</v>
      </c>
      <c r="S145" s="537">
        <v>5</v>
      </c>
      <c r="T145" s="537">
        <v>43</v>
      </c>
      <c r="U145" s="537">
        <v>3</v>
      </c>
    </row>
    <row r="146" spans="2:37" ht="17.100000000000001" customHeight="1">
      <c r="C146" s="649"/>
      <c r="D146" s="411"/>
      <c r="E146" s="412"/>
      <c r="F146" s="412"/>
      <c r="G146" s="309">
        <v>0</v>
      </c>
      <c r="H146" s="309" t="s">
        <v>105</v>
      </c>
      <c r="I146" s="413"/>
      <c r="K146" s="257" t="s">
        <v>94</v>
      </c>
      <c r="L146" s="35" t="s">
        <v>93</v>
      </c>
      <c r="M146" s="35" t="s">
        <v>123</v>
      </c>
      <c r="N146" s="35"/>
      <c r="O146" s="35" t="s">
        <v>123</v>
      </c>
      <c r="P146" s="35" t="s">
        <v>95</v>
      </c>
      <c r="Q146" s="35" t="s">
        <v>73</v>
      </c>
      <c r="R146" s="492"/>
      <c r="S146" s="555">
        <v>5</v>
      </c>
      <c r="T146" s="537">
        <v>43</v>
      </c>
      <c r="U146" s="537">
        <v>3</v>
      </c>
      <c r="V146" s="502"/>
    </row>
    <row r="147" spans="2:37" ht="17.100000000000001" customHeight="1">
      <c r="C147" s="650" t="s">
        <v>92</v>
      </c>
      <c r="D147" s="411" t="s">
        <v>73</v>
      </c>
      <c r="E147" s="412">
        <v>0.875</v>
      </c>
      <c r="F147" s="412">
        <v>0.375</v>
      </c>
      <c r="G147" s="453">
        <v>1</v>
      </c>
      <c r="H147" s="107">
        <v>11</v>
      </c>
      <c r="I147" s="414">
        <v>8</v>
      </c>
      <c r="K147" s="257" t="s">
        <v>111</v>
      </c>
      <c r="L147" s="493"/>
      <c r="M147" s="35" t="s">
        <v>93</v>
      </c>
      <c r="N147" s="35" t="s">
        <v>95</v>
      </c>
      <c r="O147" s="35" t="s">
        <v>93</v>
      </c>
      <c r="P147" s="35" t="s">
        <v>123</v>
      </c>
      <c r="Q147" s="35"/>
      <c r="R147" s="47" t="s">
        <v>123</v>
      </c>
      <c r="S147" s="537">
        <v>5</v>
      </c>
      <c r="T147" s="537">
        <v>40</v>
      </c>
      <c r="U147" s="537">
        <v>0</v>
      </c>
    </row>
    <row r="148" spans="2:37" ht="17.100000000000001" customHeight="1">
      <c r="C148" s="650"/>
      <c r="D148" s="415"/>
      <c r="E148" s="415"/>
      <c r="F148" s="415"/>
      <c r="G148" s="309"/>
      <c r="H148" s="309"/>
      <c r="I148" s="413"/>
      <c r="K148" s="257" t="s">
        <v>80</v>
      </c>
      <c r="L148" s="35" t="s">
        <v>95</v>
      </c>
      <c r="M148" s="35" t="s">
        <v>73</v>
      </c>
      <c r="N148" s="35"/>
      <c r="O148" s="35"/>
      <c r="P148" s="35" t="s">
        <v>93</v>
      </c>
      <c r="Q148" s="35" t="s">
        <v>95</v>
      </c>
      <c r="R148" s="47" t="s">
        <v>93</v>
      </c>
      <c r="S148" s="537">
        <v>5</v>
      </c>
      <c r="T148" s="537">
        <v>43</v>
      </c>
      <c r="U148" s="537">
        <v>3</v>
      </c>
    </row>
    <row r="149" spans="2:37" ht="17.100000000000001" customHeight="1">
      <c r="C149" s="651"/>
      <c r="D149" s="416"/>
      <c r="E149" s="416"/>
      <c r="F149" s="416"/>
      <c r="G149" s="312"/>
      <c r="H149" s="312"/>
      <c r="I149" s="417"/>
      <c r="K149" s="257" t="s">
        <v>121</v>
      </c>
      <c r="L149" s="35" t="s">
        <v>123</v>
      </c>
      <c r="M149" s="35"/>
      <c r="N149" s="35" t="s">
        <v>123</v>
      </c>
      <c r="O149" s="35" t="s">
        <v>95</v>
      </c>
      <c r="P149" s="35" t="s">
        <v>73</v>
      </c>
      <c r="Q149" s="35"/>
      <c r="R149" s="47"/>
      <c r="S149" s="537">
        <v>4</v>
      </c>
      <c r="T149" s="537">
        <v>35</v>
      </c>
      <c r="U149" s="537">
        <v>3</v>
      </c>
    </row>
    <row r="150" spans="2:37" ht="17.100000000000001" customHeight="1">
      <c r="C150" s="523" t="s">
        <v>593</v>
      </c>
      <c r="K150" s="584" t="s">
        <v>651</v>
      </c>
      <c r="L150" s="585" t="s">
        <v>93</v>
      </c>
      <c r="M150" s="585" t="s">
        <v>95</v>
      </c>
      <c r="N150" s="585" t="s">
        <v>93</v>
      </c>
      <c r="O150" s="585" t="s">
        <v>123</v>
      </c>
      <c r="P150" s="585"/>
      <c r="Q150" s="585" t="s">
        <v>123</v>
      </c>
      <c r="R150" s="586" t="s">
        <v>95</v>
      </c>
      <c r="S150" s="537">
        <v>6</v>
      </c>
      <c r="T150" s="537">
        <v>48</v>
      </c>
      <c r="U150" s="537">
        <v>0</v>
      </c>
    </row>
    <row r="151" spans="2:37" ht="17.100000000000001" customHeight="1">
      <c r="C151" s="402" t="s">
        <v>680</v>
      </c>
      <c r="K151" s="589" t="s">
        <v>791</v>
      </c>
      <c r="L151" s="590"/>
      <c r="M151" s="590" t="s">
        <v>467</v>
      </c>
      <c r="N151" s="590" t="s">
        <v>467</v>
      </c>
      <c r="O151" s="590" t="s">
        <v>467</v>
      </c>
      <c r="P151" s="590" t="s">
        <v>467</v>
      </c>
      <c r="Q151" s="590" t="s">
        <v>467</v>
      </c>
      <c r="R151" s="591"/>
    </row>
    <row r="152" spans="2:37" ht="17.100000000000001" customHeight="1">
      <c r="C152" s="402"/>
      <c r="K152" s="272" t="s">
        <v>385</v>
      </c>
      <c r="L152" s="103"/>
      <c r="M152" s="103" t="s">
        <v>467</v>
      </c>
      <c r="N152" s="103" t="s">
        <v>467</v>
      </c>
      <c r="O152" s="103" t="s">
        <v>467</v>
      </c>
      <c r="P152" s="103" t="s">
        <v>467</v>
      </c>
      <c r="Q152" s="103" t="s">
        <v>467</v>
      </c>
      <c r="R152" s="104"/>
    </row>
    <row r="153" spans="2:37" ht="17.100000000000001" customHeight="1">
      <c r="C153" s="402"/>
    </row>
    <row r="154" spans="2:37" ht="17.100000000000001" customHeight="1">
      <c r="C154" s="523"/>
      <c r="K154" s="145" t="s">
        <v>671</v>
      </c>
    </row>
    <row r="155" spans="2:37" ht="17.100000000000001" customHeight="1">
      <c r="C155" s="433"/>
    </row>
    <row r="156" spans="2:37" s="349" customFormat="1" ht="17.100000000000001" customHeight="1">
      <c r="B156" s="123"/>
      <c r="C156"/>
      <c r="D156"/>
      <c r="E156"/>
      <c r="F156"/>
      <c r="G156"/>
      <c r="H156"/>
      <c r="I156"/>
      <c r="J156"/>
      <c r="K156" s="75" t="s">
        <v>83</v>
      </c>
      <c r="L156" s="146" t="s">
        <v>96</v>
      </c>
      <c r="M156" s="146" t="s">
        <v>104</v>
      </c>
      <c r="N156" s="146" t="s">
        <v>82</v>
      </c>
      <c r="O156" s="146" t="s">
        <v>112</v>
      </c>
      <c r="P156" s="146" t="s">
        <v>97</v>
      </c>
      <c r="Q156" s="146" t="s">
        <v>117</v>
      </c>
      <c r="R156" s="147" t="s">
        <v>132</v>
      </c>
      <c r="S156" s="667" t="s">
        <v>515</v>
      </c>
      <c r="T156" s="669" t="s">
        <v>486</v>
      </c>
      <c r="U156" s="670" t="s">
        <v>487</v>
      </c>
      <c r="V156" s="537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2:37" ht="17.100000000000001" customHeight="1">
      <c r="C157"/>
      <c r="D157"/>
      <c r="E157"/>
      <c r="F157"/>
      <c r="G157"/>
      <c r="H157"/>
      <c r="I157"/>
      <c r="J157"/>
      <c r="K157" s="454" t="s">
        <v>370</v>
      </c>
      <c r="L157" s="455" t="s">
        <v>389</v>
      </c>
      <c r="M157" s="455" t="s">
        <v>389</v>
      </c>
      <c r="N157" s="455" t="s">
        <v>389</v>
      </c>
      <c r="O157" s="455" t="s">
        <v>389</v>
      </c>
      <c r="P157" s="455" t="s">
        <v>389</v>
      </c>
      <c r="Q157" s="518" t="s">
        <v>652</v>
      </c>
      <c r="R157" s="456" t="s">
        <v>389</v>
      </c>
      <c r="S157" s="668"/>
      <c r="T157" s="669"/>
      <c r="U157" s="671"/>
    </row>
    <row r="158" spans="2:37" ht="17.100000000000001" customHeight="1">
      <c r="C158"/>
      <c r="D158"/>
      <c r="E158"/>
      <c r="F158"/>
      <c r="G158"/>
      <c r="H158"/>
      <c r="I158"/>
      <c r="J158"/>
      <c r="K158" s="257" t="s">
        <v>79</v>
      </c>
      <c r="L158" s="35" t="s">
        <v>73</v>
      </c>
      <c r="M158" s="35"/>
      <c r="N158" s="35"/>
      <c r="O158" s="35" t="s">
        <v>93</v>
      </c>
      <c r="P158" s="35" t="s">
        <v>95</v>
      </c>
      <c r="Q158" s="35" t="s">
        <v>93</v>
      </c>
      <c r="R158" s="47" t="s">
        <v>123</v>
      </c>
      <c r="S158" s="537">
        <v>5</v>
      </c>
      <c r="T158" s="537">
        <v>43</v>
      </c>
      <c r="U158" s="537">
        <v>3</v>
      </c>
    </row>
    <row r="159" spans="2:37" ht="17.100000000000001" customHeight="1">
      <c r="C159"/>
      <c r="D159"/>
      <c r="E159"/>
      <c r="F159"/>
      <c r="G159"/>
      <c r="H159"/>
      <c r="I159"/>
      <c r="J159"/>
      <c r="K159" s="257" t="s">
        <v>180</v>
      </c>
      <c r="L159" s="35"/>
      <c r="M159" s="35" t="s">
        <v>123</v>
      </c>
      <c r="N159" s="35" t="s">
        <v>95</v>
      </c>
      <c r="O159" s="35" t="s">
        <v>73</v>
      </c>
      <c r="P159" s="35"/>
      <c r="Q159" s="35" t="s">
        <v>93</v>
      </c>
      <c r="R159" s="47" t="s">
        <v>93</v>
      </c>
      <c r="S159" s="537">
        <v>5</v>
      </c>
      <c r="T159" s="537">
        <v>43</v>
      </c>
      <c r="U159" s="537">
        <v>3</v>
      </c>
    </row>
    <row r="160" spans="2:37" ht="17.100000000000001" customHeight="1">
      <c r="C160"/>
      <c r="D160"/>
      <c r="E160"/>
      <c r="F160"/>
      <c r="G160"/>
      <c r="H160"/>
      <c r="I160"/>
      <c r="J160"/>
      <c r="K160" s="257" t="s">
        <v>110</v>
      </c>
      <c r="L160" s="35" t="s">
        <v>95</v>
      </c>
      <c r="M160" s="35"/>
      <c r="N160" s="35" t="s">
        <v>123</v>
      </c>
      <c r="O160" s="35"/>
      <c r="P160" s="35" t="s">
        <v>123</v>
      </c>
      <c r="Q160" s="35" t="s">
        <v>95</v>
      </c>
      <c r="R160" s="47" t="s">
        <v>73</v>
      </c>
      <c r="S160" s="537">
        <v>5</v>
      </c>
      <c r="T160" s="537">
        <v>43</v>
      </c>
      <c r="U160" s="537">
        <v>3</v>
      </c>
    </row>
    <row r="161" spans="2:37" ht="17.100000000000001" customHeight="1">
      <c r="C161"/>
      <c r="D161"/>
      <c r="E161"/>
      <c r="F161"/>
      <c r="G161"/>
      <c r="H161"/>
      <c r="I161"/>
      <c r="J161"/>
      <c r="K161" s="257" t="s">
        <v>114</v>
      </c>
      <c r="L161" s="35"/>
      <c r="M161" s="35" t="s">
        <v>93</v>
      </c>
      <c r="N161" s="35" t="s">
        <v>93</v>
      </c>
      <c r="O161" s="35" t="s">
        <v>95</v>
      </c>
      <c r="P161" s="35" t="s">
        <v>93</v>
      </c>
      <c r="Q161" s="35" t="s">
        <v>123</v>
      </c>
      <c r="R161" s="47"/>
      <c r="S161" s="537">
        <v>5</v>
      </c>
      <c r="T161" s="537">
        <v>40</v>
      </c>
      <c r="U161" s="537">
        <v>0</v>
      </c>
    </row>
    <row r="162" spans="2:37" ht="17.100000000000001" customHeight="1">
      <c r="C162"/>
      <c r="D162"/>
      <c r="E162"/>
      <c r="F162"/>
      <c r="G162"/>
      <c r="H162"/>
      <c r="I162"/>
      <c r="J162"/>
      <c r="K162" s="257" t="s">
        <v>127</v>
      </c>
      <c r="L162" s="35" t="s">
        <v>123</v>
      </c>
      <c r="M162" s="35" t="s">
        <v>95</v>
      </c>
      <c r="N162" s="35" t="s">
        <v>73</v>
      </c>
      <c r="O162" s="35"/>
      <c r="P162" s="35"/>
      <c r="Q162" s="35" t="s">
        <v>93</v>
      </c>
      <c r="R162" s="47" t="s">
        <v>95</v>
      </c>
      <c r="S162" s="537">
        <v>5</v>
      </c>
      <c r="T162" s="537">
        <v>43</v>
      </c>
      <c r="U162" s="537">
        <v>3</v>
      </c>
    </row>
    <row r="163" spans="2:37" ht="17.100000000000001" customHeight="1">
      <c r="C163"/>
      <c r="D163"/>
      <c r="E163"/>
      <c r="F163"/>
      <c r="G163"/>
      <c r="H163"/>
      <c r="I163"/>
      <c r="J163"/>
      <c r="K163" s="257" t="s">
        <v>94</v>
      </c>
      <c r="L163" s="35" t="s">
        <v>93</v>
      </c>
      <c r="M163" s="35" t="s">
        <v>123</v>
      </c>
      <c r="N163" s="35"/>
      <c r="O163" s="35" t="s">
        <v>123</v>
      </c>
      <c r="P163" s="35" t="s">
        <v>95</v>
      </c>
      <c r="Q163" s="35" t="s">
        <v>73</v>
      </c>
      <c r="R163" s="499"/>
      <c r="S163" s="555">
        <v>5</v>
      </c>
      <c r="T163" s="537">
        <v>43</v>
      </c>
      <c r="U163" s="537">
        <v>3</v>
      </c>
      <c r="V163" s="502"/>
    </row>
    <row r="164" spans="2:37" ht="17.100000000000001" customHeight="1">
      <c r="C164"/>
      <c r="D164"/>
      <c r="E164"/>
      <c r="F164"/>
      <c r="G164"/>
      <c r="H164"/>
      <c r="I164"/>
      <c r="J164"/>
      <c r="K164" s="257" t="s">
        <v>111</v>
      </c>
      <c r="L164" s="498"/>
      <c r="M164" s="35" t="s">
        <v>93</v>
      </c>
      <c r="N164" s="35" t="s">
        <v>95</v>
      </c>
      <c r="O164" s="35" t="s">
        <v>93</v>
      </c>
      <c r="P164" s="35" t="s">
        <v>123</v>
      </c>
      <c r="Q164" s="35"/>
      <c r="R164" s="47" t="s">
        <v>123</v>
      </c>
      <c r="S164" s="537">
        <v>5</v>
      </c>
      <c r="T164" s="537">
        <v>40</v>
      </c>
      <c r="U164" s="537">
        <v>0</v>
      </c>
    </row>
    <row r="165" spans="2:37" ht="17.100000000000001" customHeight="1">
      <c r="C165"/>
      <c r="D165"/>
      <c r="E165"/>
      <c r="F165"/>
      <c r="G165"/>
      <c r="H165"/>
      <c r="I165"/>
      <c r="J165"/>
      <c r="K165" s="257" t="s">
        <v>80</v>
      </c>
      <c r="L165" s="35" t="s">
        <v>95</v>
      </c>
      <c r="M165" s="35" t="s">
        <v>73</v>
      </c>
      <c r="N165" s="35"/>
      <c r="O165" s="35"/>
      <c r="P165" s="35" t="s">
        <v>93</v>
      </c>
      <c r="Q165" s="35" t="s">
        <v>95</v>
      </c>
      <c r="R165" s="47" t="s">
        <v>93</v>
      </c>
      <c r="S165" s="537">
        <v>5</v>
      </c>
      <c r="T165" s="537">
        <v>43</v>
      </c>
      <c r="U165" s="537">
        <v>3</v>
      </c>
    </row>
    <row r="166" spans="2:37" ht="17.100000000000001" customHeight="1">
      <c r="C166"/>
      <c r="D166"/>
      <c r="E166"/>
      <c r="F166"/>
      <c r="G166"/>
      <c r="H166"/>
      <c r="I166"/>
      <c r="J166"/>
      <c r="K166" s="257" t="s">
        <v>121</v>
      </c>
      <c r="L166" s="35" t="s">
        <v>123</v>
      </c>
      <c r="M166" s="35"/>
      <c r="N166" s="35" t="s">
        <v>123</v>
      </c>
      <c r="O166" s="35" t="s">
        <v>95</v>
      </c>
      <c r="P166" s="35" t="s">
        <v>73</v>
      </c>
      <c r="Q166" s="35"/>
      <c r="R166" s="47" t="s">
        <v>95</v>
      </c>
      <c r="S166" s="537">
        <v>5</v>
      </c>
      <c r="T166" s="537">
        <v>43</v>
      </c>
      <c r="U166" s="537">
        <v>3</v>
      </c>
    </row>
    <row r="167" spans="2:37" ht="17.100000000000001" customHeight="1">
      <c r="C167"/>
      <c r="D167"/>
      <c r="E167"/>
      <c r="F167"/>
      <c r="G167"/>
      <c r="H167"/>
      <c r="I167"/>
      <c r="J167"/>
      <c r="K167" s="584" t="s">
        <v>401</v>
      </c>
      <c r="L167" s="585" t="s">
        <v>93</v>
      </c>
      <c r="M167" s="585" t="s">
        <v>95</v>
      </c>
      <c r="N167" s="585" t="s">
        <v>93</v>
      </c>
      <c r="O167" s="585" t="s">
        <v>123</v>
      </c>
      <c r="P167" s="585"/>
      <c r="Q167" s="585" t="s">
        <v>123</v>
      </c>
      <c r="R167" s="586"/>
      <c r="S167" s="537">
        <v>5</v>
      </c>
      <c r="T167" s="537">
        <v>40</v>
      </c>
      <c r="U167" s="537">
        <v>0</v>
      </c>
    </row>
    <row r="168" spans="2:37" ht="17.100000000000001" customHeight="1">
      <c r="C168"/>
      <c r="D168"/>
      <c r="E168"/>
      <c r="F168"/>
      <c r="G168"/>
      <c r="H168"/>
      <c r="I168"/>
      <c r="J168"/>
      <c r="K168" s="589" t="s">
        <v>791</v>
      </c>
      <c r="L168" s="590"/>
      <c r="M168" s="590" t="s">
        <v>467</v>
      </c>
      <c r="N168" s="590" t="s">
        <v>467</v>
      </c>
      <c r="O168" s="590" t="s">
        <v>467</v>
      </c>
      <c r="P168" s="590" t="s">
        <v>467</v>
      </c>
      <c r="Q168" s="590" t="s">
        <v>467</v>
      </c>
      <c r="R168" s="591"/>
    </row>
    <row r="169" spans="2:37" ht="17.100000000000001" customHeight="1">
      <c r="C169"/>
      <c r="D169"/>
      <c r="E169"/>
      <c r="F169"/>
      <c r="G169"/>
      <c r="H169"/>
      <c r="I169"/>
      <c r="J169"/>
      <c r="K169" s="272" t="s">
        <v>385</v>
      </c>
      <c r="L169" s="103"/>
      <c r="M169" s="103" t="s">
        <v>467</v>
      </c>
      <c r="N169" s="103" t="s">
        <v>467</v>
      </c>
      <c r="O169" s="103" t="s">
        <v>467</v>
      </c>
      <c r="P169" s="103" t="s">
        <v>467</v>
      </c>
      <c r="Q169" s="103" t="s">
        <v>467</v>
      </c>
      <c r="R169" s="104"/>
    </row>
    <row r="170" spans="2:37" ht="17.100000000000001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2" spans="2:37" ht="17.100000000000001" customHeight="1">
      <c r="C172" s="481" t="s">
        <v>625</v>
      </c>
      <c r="D172" s="481"/>
      <c r="E172" s="145"/>
      <c r="K172"/>
    </row>
    <row r="174" spans="2:37" s="349" customFormat="1" ht="17.100000000000001" customHeight="1">
      <c r="B174" s="123"/>
      <c r="C174" s="70" t="s">
        <v>156</v>
      </c>
      <c r="D174" s="410" t="s">
        <v>136</v>
      </c>
      <c r="E174" s="410" t="s">
        <v>134</v>
      </c>
      <c r="F174" s="410" t="s">
        <v>109</v>
      </c>
      <c r="G174" s="410" t="s">
        <v>131</v>
      </c>
      <c r="H174" s="451" t="s">
        <v>75</v>
      </c>
      <c r="I174" s="452" t="s">
        <v>92</v>
      </c>
      <c r="K174" s="75" t="s">
        <v>83</v>
      </c>
      <c r="L174" s="146" t="s">
        <v>96</v>
      </c>
      <c r="M174" s="146" t="s">
        <v>104</v>
      </c>
      <c r="N174" s="146" t="s">
        <v>82</v>
      </c>
      <c r="O174" s="146" t="s">
        <v>112</v>
      </c>
      <c r="P174" s="146" t="s">
        <v>97</v>
      </c>
      <c r="Q174" s="146" t="s">
        <v>117</v>
      </c>
      <c r="R174" s="147" t="s">
        <v>132</v>
      </c>
      <c r="S174" s="667" t="s">
        <v>515</v>
      </c>
      <c r="T174" s="669" t="s">
        <v>486</v>
      </c>
      <c r="U174" s="670" t="s">
        <v>487</v>
      </c>
      <c r="V174" s="537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2:37" ht="17.100000000000001" customHeight="1">
      <c r="C175" s="647" t="s">
        <v>138</v>
      </c>
      <c r="D175" s="411" t="s">
        <v>123</v>
      </c>
      <c r="E175" s="412">
        <v>0.29166666666666669</v>
      </c>
      <c r="F175" s="412">
        <v>0.66666666666666663</v>
      </c>
      <c r="G175" s="309">
        <v>1</v>
      </c>
      <c r="H175" s="309">
        <v>8</v>
      </c>
      <c r="I175" s="413"/>
      <c r="K175" s="454" t="s">
        <v>370</v>
      </c>
      <c r="L175" s="496" t="s">
        <v>398</v>
      </c>
      <c r="M175" s="455" t="s">
        <v>589</v>
      </c>
      <c r="N175" s="455" t="s">
        <v>589</v>
      </c>
      <c r="O175" s="455" t="s">
        <v>589</v>
      </c>
      <c r="P175" s="455" t="s">
        <v>589</v>
      </c>
      <c r="Q175" s="455" t="s">
        <v>589</v>
      </c>
      <c r="R175" s="497" t="s">
        <v>398</v>
      </c>
      <c r="S175" s="668"/>
      <c r="T175" s="669"/>
      <c r="U175" s="671"/>
    </row>
    <row r="176" spans="2:37" ht="17.100000000000001" customHeight="1">
      <c r="C176" s="648"/>
      <c r="D176" s="411" t="s">
        <v>93</v>
      </c>
      <c r="E176" s="412">
        <v>0.375</v>
      </c>
      <c r="F176" s="412">
        <v>0.75</v>
      </c>
      <c r="G176" s="309">
        <v>1</v>
      </c>
      <c r="H176" s="309">
        <v>8</v>
      </c>
      <c r="I176" s="413"/>
      <c r="K176" s="257" t="s">
        <v>79</v>
      </c>
      <c r="L176" s="35" t="s">
        <v>123</v>
      </c>
      <c r="M176" s="35" t="s">
        <v>93</v>
      </c>
      <c r="N176" s="35" t="s">
        <v>95</v>
      </c>
      <c r="O176" s="35" t="s">
        <v>73</v>
      </c>
      <c r="P176" s="35"/>
      <c r="Q176" s="35"/>
      <c r="R176" s="47" t="s">
        <v>123</v>
      </c>
      <c r="S176" s="537">
        <v>5</v>
      </c>
      <c r="T176" s="537">
        <v>41</v>
      </c>
      <c r="U176" s="537">
        <v>1</v>
      </c>
    </row>
    <row r="177" spans="3:22" ht="17.100000000000001" customHeight="1">
      <c r="C177" s="648"/>
      <c r="D177" s="411" t="s">
        <v>95</v>
      </c>
      <c r="E177" s="412">
        <v>0.5</v>
      </c>
      <c r="F177" s="412">
        <v>0.875</v>
      </c>
      <c r="G177" s="309">
        <v>1</v>
      </c>
      <c r="H177" s="309">
        <v>8</v>
      </c>
      <c r="I177" s="413"/>
      <c r="K177" s="257" t="s">
        <v>180</v>
      </c>
      <c r="L177" s="35" t="s">
        <v>93</v>
      </c>
      <c r="M177" s="35" t="s">
        <v>95</v>
      </c>
      <c r="N177" s="35" t="s">
        <v>73</v>
      </c>
      <c r="O177" s="35"/>
      <c r="P177" s="35"/>
      <c r="Q177" s="35" t="s">
        <v>123</v>
      </c>
      <c r="R177" s="47" t="s">
        <v>93</v>
      </c>
      <c r="S177" s="537">
        <v>5</v>
      </c>
      <c r="T177" s="537">
        <v>41</v>
      </c>
      <c r="U177" s="537">
        <v>1</v>
      </c>
    </row>
    <row r="178" spans="3:22" ht="17.100000000000001" customHeight="1">
      <c r="C178" s="648"/>
      <c r="D178" s="411"/>
      <c r="E178" s="412"/>
      <c r="F178" s="412"/>
      <c r="G178" s="309">
        <v>0</v>
      </c>
      <c r="H178" s="309" t="s">
        <v>105</v>
      </c>
      <c r="I178" s="413"/>
      <c r="K178" s="257" t="s">
        <v>110</v>
      </c>
      <c r="L178" s="35" t="s">
        <v>95</v>
      </c>
      <c r="M178" s="35" t="s">
        <v>73</v>
      </c>
      <c r="N178" s="35"/>
      <c r="O178" s="35"/>
      <c r="P178" s="35" t="s">
        <v>123</v>
      </c>
      <c r="Q178" s="35" t="s">
        <v>93</v>
      </c>
      <c r="R178" s="47" t="s">
        <v>95</v>
      </c>
      <c r="S178" s="537">
        <v>5</v>
      </c>
      <c r="T178" s="537">
        <v>41</v>
      </c>
      <c r="U178" s="537">
        <v>1</v>
      </c>
    </row>
    <row r="179" spans="3:22" ht="17.100000000000001" customHeight="1">
      <c r="C179" s="648"/>
      <c r="D179" s="411"/>
      <c r="E179" s="412"/>
      <c r="F179" s="412"/>
      <c r="G179" s="309">
        <v>0</v>
      </c>
      <c r="H179" s="309" t="s">
        <v>105</v>
      </c>
      <c r="I179" s="413"/>
      <c r="K179" s="257" t="s">
        <v>114</v>
      </c>
      <c r="L179" s="35" t="s">
        <v>73</v>
      </c>
      <c r="M179" s="35"/>
      <c r="N179" s="35"/>
      <c r="O179" s="35" t="s">
        <v>123</v>
      </c>
      <c r="P179" s="35" t="s">
        <v>93</v>
      </c>
      <c r="Q179" s="35" t="s">
        <v>95</v>
      </c>
      <c r="R179" s="47" t="s">
        <v>73</v>
      </c>
      <c r="S179" s="537">
        <v>5</v>
      </c>
      <c r="T179" s="537">
        <v>42</v>
      </c>
      <c r="U179" s="537">
        <v>2</v>
      </c>
    </row>
    <row r="180" spans="3:22" ht="17.100000000000001" customHeight="1">
      <c r="C180" s="648"/>
      <c r="D180" s="411"/>
      <c r="E180" s="412"/>
      <c r="F180" s="412"/>
      <c r="G180" s="309">
        <v>0</v>
      </c>
      <c r="H180" s="309" t="s">
        <v>105</v>
      </c>
      <c r="I180" s="413"/>
      <c r="K180" s="257" t="s">
        <v>127</v>
      </c>
      <c r="L180" s="35"/>
      <c r="M180" s="35"/>
      <c r="N180" s="35" t="s">
        <v>123</v>
      </c>
      <c r="O180" s="35" t="s">
        <v>93</v>
      </c>
      <c r="P180" s="35" t="s">
        <v>95</v>
      </c>
      <c r="Q180" s="35" t="s">
        <v>73</v>
      </c>
      <c r="R180" s="47"/>
      <c r="S180" s="537">
        <v>4</v>
      </c>
      <c r="T180" s="537">
        <v>33</v>
      </c>
      <c r="U180" s="537">
        <v>1</v>
      </c>
    </row>
    <row r="181" spans="3:22" ht="17.100000000000001" customHeight="1">
      <c r="C181" s="649"/>
      <c r="D181" s="411"/>
      <c r="E181" s="412"/>
      <c r="F181" s="412"/>
      <c r="G181" s="309">
        <v>0</v>
      </c>
      <c r="H181" s="309" t="s">
        <v>105</v>
      </c>
      <c r="I181" s="413"/>
      <c r="K181" s="257" t="s">
        <v>94</v>
      </c>
      <c r="L181" s="35"/>
      <c r="M181" s="35" t="s">
        <v>123</v>
      </c>
      <c r="N181" s="35" t="s">
        <v>93</v>
      </c>
      <c r="O181" s="35" t="s">
        <v>95</v>
      </c>
      <c r="P181" s="35" t="s">
        <v>73</v>
      </c>
      <c r="Q181" s="35"/>
      <c r="R181" s="492"/>
      <c r="S181" s="555">
        <v>4</v>
      </c>
      <c r="T181" s="537">
        <v>33</v>
      </c>
      <c r="U181" s="537">
        <v>1</v>
      </c>
      <c r="V181" s="502"/>
    </row>
    <row r="182" spans="3:22" ht="17.100000000000001" customHeight="1">
      <c r="C182" s="650" t="s">
        <v>92</v>
      </c>
      <c r="D182" s="411" t="s">
        <v>73</v>
      </c>
      <c r="E182" s="412">
        <v>0.875</v>
      </c>
      <c r="F182" s="412">
        <v>0.29166666666666669</v>
      </c>
      <c r="G182" s="453">
        <v>1</v>
      </c>
      <c r="H182" s="107">
        <v>9</v>
      </c>
      <c r="I182" s="414">
        <v>8</v>
      </c>
      <c r="K182" s="257" t="s">
        <v>111</v>
      </c>
      <c r="L182" s="493"/>
      <c r="M182" s="35" t="s">
        <v>123</v>
      </c>
      <c r="N182" s="35" t="s">
        <v>123</v>
      </c>
      <c r="O182" s="35" t="s">
        <v>123</v>
      </c>
      <c r="P182" s="35" t="s">
        <v>123</v>
      </c>
      <c r="Q182" s="35" t="s">
        <v>123</v>
      </c>
      <c r="R182" s="47"/>
      <c r="S182" s="537">
        <v>5</v>
      </c>
      <c r="T182" s="537">
        <v>40</v>
      </c>
      <c r="U182" s="537">
        <v>0</v>
      </c>
    </row>
    <row r="183" spans="3:22" ht="17.100000000000001" customHeight="1">
      <c r="C183" s="650"/>
      <c r="D183" s="415"/>
      <c r="E183" s="415"/>
      <c r="F183" s="415"/>
      <c r="G183" s="309"/>
      <c r="H183" s="309"/>
      <c r="I183" s="413"/>
      <c r="K183" s="257" t="s">
        <v>80</v>
      </c>
      <c r="L183" s="35"/>
      <c r="M183" s="35" t="s">
        <v>95</v>
      </c>
      <c r="N183" s="35" t="s">
        <v>95</v>
      </c>
      <c r="O183" s="35" t="s">
        <v>95</v>
      </c>
      <c r="P183" s="35" t="s">
        <v>95</v>
      </c>
      <c r="Q183" s="35" t="s">
        <v>95</v>
      </c>
      <c r="R183" s="47"/>
      <c r="S183" s="537">
        <v>5</v>
      </c>
      <c r="T183" s="537">
        <v>40</v>
      </c>
      <c r="U183" s="537">
        <v>0</v>
      </c>
    </row>
    <row r="184" spans="3:22" ht="17.100000000000001" customHeight="1">
      <c r="C184" s="651"/>
      <c r="D184" s="416"/>
      <c r="E184" s="416"/>
      <c r="F184" s="416"/>
      <c r="G184" s="312"/>
      <c r="H184" s="312"/>
      <c r="I184" s="417"/>
      <c r="K184" s="257" t="s">
        <v>121</v>
      </c>
      <c r="L184" s="35"/>
      <c r="M184" s="35" t="s">
        <v>93</v>
      </c>
      <c r="N184" s="35" t="s">
        <v>93</v>
      </c>
      <c r="O184" s="35" t="s">
        <v>93</v>
      </c>
      <c r="P184" s="35" t="s">
        <v>93</v>
      </c>
      <c r="Q184" s="35" t="s">
        <v>93</v>
      </c>
      <c r="R184" s="47"/>
      <c r="S184" s="537">
        <v>5</v>
      </c>
      <c r="T184" s="537">
        <v>40</v>
      </c>
      <c r="U184" s="537">
        <v>0</v>
      </c>
    </row>
    <row r="185" spans="3:22" ht="17.100000000000001" customHeight="1">
      <c r="C185" s="523" t="s">
        <v>593</v>
      </c>
      <c r="K185" s="584" t="s">
        <v>401</v>
      </c>
      <c r="L185" s="585"/>
      <c r="M185" s="585" t="s">
        <v>123</v>
      </c>
      <c r="N185" s="585" t="s">
        <v>123</v>
      </c>
      <c r="O185" s="585" t="s">
        <v>123</v>
      </c>
      <c r="P185" s="585" t="s">
        <v>123</v>
      </c>
      <c r="Q185" s="585" t="s">
        <v>123</v>
      </c>
      <c r="R185" s="586"/>
      <c r="S185" s="537">
        <v>5</v>
      </c>
      <c r="T185" s="537">
        <v>40</v>
      </c>
      <c r="U185" s="537">
        <v>0</v>
      </c>
    </row>
    <row r="186" spans="3:22" ht="17.100000000000001" customHeight="1">
      <c r="C186" s="402" t="s">
        <v>637</v>
      </c>
      <c r="K186" s="589" t="s">
        <v>791</v>
      </c>
      <c r="L186" s="590"/>
      <c r="M186" s="590" t="s">
        <v>467</v>
      </c>
      <c r="N186" s="590" t="s">
        <v>467</v>
      </c>
      <c r="O186" s="590" t="s">
        <v>467</v>
      </c>
      <c r="P186" s="590" t="s">
        <v>467</v>
      </c>
      <c r="Q186" s="590" t="s">
        <v>467</v>
      </c>
      <c r="R186" s="591"/>
    </row>
    <row r="187" spans="3:22" ht="17.100000000000001" customHeight="1">
      <c r="C187" s="402"/>
      <c r="K187" s="272" t="s">
        <v>385</v>
      </c>
      <c r="L187" s="103"/>
      <c r="M187" s="103" t="s">
        <v>467</v>
      </c>
      <c r="N187" s="103" t="s">
        <v>467</v>
      </c>
      <c r="O187" s="103" t="s">
        <v>467</v>
      </c>
      <c r="P187" s="103" t="s">
        <v>467</v>
      </c>
      <c r="Q187" s="103" t="s">
        <v>467</v>
      </c>
      <c r="R187" s="104"/>
    </row>
    <row r="188" spans="3:22" ht="17.100000000000001" customHeight="1">
      <c r="C188" s="402"/>
    </row>
    <row r="189" spans="3:22" ht="17.100000000000001" customHeight="1">
      <c r="C189" s="402"/>
      <c r="K189" s="113" t="s">
        <v>681</v>
      </c>
    </row>
    <row r="190" spans="3:22" ht="17.100000000000001" customHeight="1">
      <c r="C190" s="523"/>
      <c r="K190" s="145" t="s">
        <v>624</v>
      </c>
    </row>
    <row r="191" spans="3:22" ht="17.100000000000001" customHeight="1">
      <c r="C191" s="433"/>
    </row>
    <row r="192" spans="3:22" ht="17.100000000000001" customHeight="1">
      <c r="C192"/>
      <c r="D192"/>
      <c r="E192"/>
      <c r="F192"/>
      <c r="G192"/>
      <c r="H192"/>
      <c r="I192"/>
      <c r="J192"/>
    </row>
    <row r="193" spans="2:37" s="463" customFormat="1" ht="17.100000000000001" customHeight="1">
      <c r="B193" s="513"/>
      <c r="C193" s="462"/>
      <c r="G193" s="462"/>
      <c r="H193" s="462"/>
      <c r="S193" s="556"/>
      <c r="T193" s="556"/>
      <c r="U193" s="556"/>
      <c r="V193" s="514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6" spans="2:37" ht="17.100000000000001" customHeight="1">
      <c r="C196" s="481" t="s">
        <v>626</v>
      </c>
      <c r="D196" s="481"/>
      <c r="E196" s="145"/>
      <c r="K196"/>
    </row>
    <row r="197" spans="2:37" ht="17.100000000000001" customHeight="1">
      <c r="C197" s="481"/>
      <c r="D197" s="481"/>
      <c r="E197" s="145"/>
      <c r="K197"/>
    </row>
    <row r="198" spans="2:37" ht="17.100000000000001" customHeight="1">
      <c r="C198" s="123" t="s">
        <v>728</v>
      </c>
      <c r="D198" s="481"/>
      <c r="E198" s="145"/>
      <c r="K198"/>
    </row>
    <row r="200" spans="2:37" s="349" customFormat="1" ht="17.100000000000001" customHeight="1">
      <c r="B200" s="123"/>
      <c r="C200" s="70" t="s">
        <v>156</v>
      </c>
      <c r="D200" s="410" t="s">
        <v>136</v>
      </c>
      <c r="E200" s="410" t="s">
        <v>134</v>
      </c>
      <c r="F200" s="410" t="s">
        <v>109</v>
      </c>
      <c r="G200" s="410" t="s">
        <v>131</v>
      </c>
      <c r="H200" s="451" t="s">
        <v>75</v>
      </c>
      <c r="I200" s="452" t="s">
        <v>92</v>
      </c>
      <c r="K200" s="75" t="s">
        <v>83</v>
      </c>
      <c r="L200" s="146" t="s">
        <v>96</v>
      </c>
      <c r="M200" s="146" t="s">
        <v>104</v>
      </c>
      <c r="N200" s="146" t="s">
        <v>82</v>
      </c>
      <c r="O200" s="146" t="s">
        <v>112</v>
      </c>
      <c r="P200" s="146" t="s">
        <v>97</v>
      </c>
      <c r="Q200" s="146" t="s">
        <v>117</v>
      </c>
      <c r="R200" s="147" t="s">
        <v>132</v>
      </c>
      <c r="S200" s="667" t="s">
        <v>515</v>
      </c>
      <c r="T200" s="669" t="s">
        <v>486</v>
      </c>
      <c r="U200" s="670" t="s">
        <v>487</v>
      </c>
      <c r="V200" s="537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2:37" ht="17.100000000000001" customHeight="1">
      <c r="C201" s="647" t="s">
        <v>138</v>
      </c>
      <c r="D201" s="411" t="s">
        <v>123</v>
      </c>
      <c r="E201" s="412">
        <v>0.29166666666666669</v>
      </c>
      <c r="F201" s="412">
        <v>0.70833333333333337</v>
      </c>
      <c r="G201" s="309">
        <v>1</v>
      </c>
      <c r="H201" s="309">
        <v>9</v>
      </c>
      <c r="I201" s="413"/>
      <c r="K201" s="454" t="s">
        <v>539</v>
      </c>
      <c r="L201" s="496" t="s">
        <v>581</v>
      </c>
      <c r="M201" s="455" t="s">
        <v>683</v>
      </c>
      <c r="N201" s="455" t="s">
        <v>683</v>
      </c>
      <c r="O201" s="455" t="s">
        <v>683</v>
      </c>
      <c r="P201" s="455" t="s">
        <v>683</v>
      </c>
      <c r="Q201" s="455" t="s">
        <v>683</v>
      </c>
      <c r="R201" s="497" t="s">
        <v>432</v>
      </c>
      <c r="S201" s="668"/>
      <c r="T201" s="669"/>
      <c r="U201" s="671"/>
    </row>
    <row r="202" spans="2:37" ht="17.100000000000001" customHeight="1">
      <c r="C202" s="648"/>
      <c r="D202" s="411" t="s">
        <v>93</v>
      </c>
      <c r="E202" s="412">
        <v>0.375</v>
      </c>
      <c r="F202" s="412">
        <v>0.75</v>
      </c>
      <c r="G202" s="309">
        <v>1</v>
      </c>
      <c r="H202" s="309">
        <v>8</v>
      </c>
      <c r="I202" s="413"/>
      <c r="K202" s="257" t="s">
        <v>79</v>
      </c>
      <c r="L202" s="35" t="s">
        <v>123</v>
      </c>
      <c r="M202" s="35" t="s">
        <v>95</v>
      </c>
      <c r="N202" s="35" t="s">
        <v>489</v>
      </c>
      <c r="O202" s="35" t="s">
        <v>490</v>
      </c>
      <c r="P202" s="35"/>
      <c r="Q202" s="35"/>
      <c r="R202" s="47" t="s">
        <v>123</v>
      </c>
      <c r="S202" s="537">
        <v>5</v>
      </c>
      <c r="T202" s="537">
        <v>43</v>
      </c>
      <c r="U202" s="537">
        <v>3</v>
      </c>
    </row>
    <row r="203" spans="2:37" ht="17.100000000000001" customHeight="1">
      <c r="C203" s="648"/>
      <c r="D203" s="411" t="s">
        <v>95</v>
      </c>
      <c r="E203" s="412">
        <v>0.5</v>
      </c>
      <c r="F203" s="412">
        <v>0.875</v>
      </c>
      <c r="G203" s="309">
        <v>1</v>
      </c>
      <c r="H203" s="309">
        <v>8</v>
      </c>
      <c r="I203" s="413"/>
      <c r="K203" s="257" t="s">
        <v>180</v>
      </c>
      <c r="L203" s="35" t="s">
        <v>95</v>
      </c>
      <c r="M203" s="35" t="s">
        <v>489</v>
      </c>
      <c r="N203" s="35" t="s">
        <v>490</v>
      </c>
      <c r="O203" s="35"/>
      <c r="P203" s="35"/>
      <c r="Q203" s="35" t="s">
        <v>123</v>
      </c>
      <c r="R203" s="47" t="s">
        <v>95</v>
      </c>
      <c r="S203" s="537">
        <v>5</v>
      </c>
      <c r="T203" s="537">
        <v>42</v>
      </c>
      <c r="U203" s="537">
        <v>2</v>
      </c>
    </row>
    <row r="204" spans="2:37" ht="17.100000000000001" customHeight="1">
      <c r="C204" s="648"/>
      <c r="D204" s="411"/>
      <c r="E204" s="412"/>
      <c r="F204" s="412"/>
      <c r="G204" s="309">
        <v>0</v>
      </c>
      <c r="H204" s="309" t="s">
        <v>105</v>
      </c>
      <c r="I204" s="413"/>
      <c r="K204" s="257" t="s">
        <v>110</v>
      </c>
      <c r="L204" s="35" t="s">
        <v>489</v>
      </c>
      <c r="M204" s="35" t="s">
        <v>490</v>
      </c>
      <c r="N204" s="35"/>
      <c r="O204" s="35"/>
      <c r="P204" s="35" t="s">
        <v>123</v>
      </c>
      <c r="Q204" s="35" t="s">
        <v>95</v>
      </c>
      <c r="R204" s="47" t="s">
        <v>489</v>
      </c>
      <c r="S204" s="537">
        <v>5</v>
      </c>
      <c r="T204" s="537">
        <v>43</v>
      </c>
      <c r="U204" s="537">
        <v>3</v>
      </c>
    </row>
    <row r="205" spans="2:37" ht="17.100000000000001" customHeight="1">
      <c r="C205" s="648"/>
      <c r="D205" s="411"/>
      <c r="E205" s="412"/>
      <c r="F205" s="412"/>
      <c r="G205" s="309">
        <v>0</v>
      </c>
      <c r="H205" s="309" t="s">
        <v>105</v>
      </c>
      <c r="I205" s="413"/>
      <c r="K205" s="257" t="s">
        <v>114</v>
      </c>
      <c r="L205" s="35" t="s">
        <v>490</v>
      </c>
      <c r="M205" s="35"/>
      <c r="N205" s="35"/>
      <c r="O205" s="35" t="s">
        <v>123</v>
      </c>
      <c r="P205" s="35" t="s">
        <v>95</v>
      </c>
      <c r="Q205" s="35" t="s">
        <v>489</v>
      </c>
      <c r="R205" s="47" t="s">
        <v>490</v>
      </c>
      <c r="S205" s="537">
        <v>5</v>
      </c>
      <c r="T205" s="537">
        <v>42</v>
      </c>
      <c r="U205" s="537">
        <v>2</v>
      </c>
    </row>
    <row r="206" spans="2:37" ht="17.100000000000001" customHeight="1">
      <c r="C206" s="648"/>
      <c r="D206" s="411"/>
      <c r="E206" s="412"/>
      <c r="F206" s="412"/>
      <c r="G206" s="309">
        <v>0</v>
      </c>
      <c r="H206" s="309" t="s">
        <v>105</v>
      </c>
      <c r="I206" s="413"/>
      <c r="K206" s="257" t="s">
        <v>127</v>
      </c>
      <c r="L206" s="35"/>
      <c r="M206" s="35"/>
      <c r="N206" s="35" t="s">
        <v>123</v>
      </c>
      <c r="O206" s="35" t="s">
        <v>95</v>
      </c>
      <c r="P206" s="35" t="s">
        <v>489</v>
      </c>
      <c r="Q206" s="35" t="s">
        <v>490</v>
      </c>
      <c r="R206" s="47"/>
      <c r="S206" s="537">
        <v>4</v>
      </c>
      <c r="T206" s="537">
        <v>34</v>
      </c>
      <c r="U206" s="537">
        <v>2</v>
      </c>
    </row>
    <row r="207" spans="2:37" ht="17.100000000000001" customHeight="1">
      <c r="C207" s="649"/>
      <c r="D207" s="411"/>
      <c r="E207" s="412"/>
      <c r="F207" s="412"/>
      <c r="G207" s="309">
        <v>0</v>
      </c>
      <c r="H207" s="309" t="s">
        <v>105</v>
      </c>
      <c r="I207" s="413"/>
      <c r="K207" s="257" t="s">
        <v>94</v>
      </c>
      <c r="L207" s="35"/>
      <c r="M207" s="35" t="s">
        <v>123</v>
      </c>
      <c r="N207" s="35" t="s">
        <v>95</v>
      </c>
      <c r="O207" s="35" t="s">
        <v>489</v>
      </c>
      <c r="P207" s="35" t="s">
        <v>490</v>
      </c>
      <c r="Q207" s="35"/>
      <c r="R207" s="492"/>
      <c r="S207" s="555">
        <v>4</v>
      </c>
      <c r="T207" s="537">
        <v>34</v>
      </c>
      <c r="U207" s="537">
        <v>2</v>
      </c>
      <c r="V207" s="502"/>
    </row>
    <row r="208" spans="2:37" ht="17.100000000000001" customHeight="1">
      <c r="C208" s="650" t="s">
        <v>92</v>
      </c>
      <c r="D208" s="411" t="s">
        <v>489</v>
      </c>
      <c r="E208" s="412">
        <v>0.70833333333333337</v>
      </c>
      <c r="F208" s="412">
        <v>0.29166666666666669</v>
      </c>
      <c r="G208" s="453">
        <v>5</v>
      </c>
      <c r="H208" s="107">
        <v>9</v>
      </c>
      <c r="I208" s="414">
        <v>4</v>
      </c>
      <c r="K208" s="257" t="s">
        <v>111</v>
      </c>
      <c r="L208" s="493"/>
      <c r="M208" s="35" t="s">
        <v>123</v>
      </c>
      <c r="N208" s="35" t="s">
        <v>123</v>
      </c>
      <c r="O208" s="35" t="s">
        <v>123</v>
      </c>
      <c r="P208" s="35" t="s">
        <v>123</v>
      </c>
      <c r="Q208" s="35" t="s">
        <v>123</v>
      </c>
      <c r="R208" s="47"/>
      <c r="S208" s="537">
        <v>5</v>
      </c>
      <c r="T208" s="537">
        <v>45</v>
      </c>
      <c r="U208" s="537">
        <v>5</v>
      </c>
    </row>
    <row r="209" spans="3:22" ht="17.100000000000001" customHeight="1">
      <c r="C209" s="650"/>
      <c r="D209" s="184" t="s">
        <v>490</v>
      </c>
      <c r="E209" s="185">
        <v>0.875</v>
      </c>
      <c r="F209" s="185">
        <v>0.375</v>
      </c>
      <c r="G209" s="421">
        <v>4</v>
      </c>
      <c r="H209" s="461">
        <v>8</v>
      </c>
      <c r="I209" s="460">
        <v>4</v>
      </c>
      <c r="K209" s="257" t="s">
        <v>80</v>
      </c>
      <c r="L209" s="35"/>
      <c r="M209" s="35" t="s">
        <v>95</v>
      </c>
      <c r="N209" s="35" t="s">
        <v>95</v>
      </c>
      <c r="O209" s="35" t="s">
        <v>95</v>
      </c>
      <c r="P209" s="35" t="s">
        <v>95</v>
      </c>
      <c r="Q209" s="35" t="s">
        <v>95</v>
      </c>
      <c r="R209" s="47"/>
      <c r="S209" s="537">
        <v>5</v>
      </c>
      <c r="T209" s="537">
        <v>40</v>
      </c>
      <c r="U209" s="537">
        <v>0</v>
      </c>
    </row>
    <row r="210" spans="3:22" ht="17.100000000000001" customHeight="1">
      <c r="C210" s="651"/>
      <c r="D210" s="416"/>
      <c r="E210" s="416"/>
      <c r="F210" s="416"/>
      <c r="G210" s="312"/>
      <c r="H210" s="312"/>
      <c r="I210" s="417"/>
      <c r="K210" s="257" t="s">
        <v>121</v>
      </c>
      <c r="L210" s="35"/>
      <c r="M210" s="35" t="s">
        <v>95</v>
      </c>
      <c r="N210" s="35" t="s">
        <v>95</v>
      </c>
      <c r="O210" s="35" t="s">
        <v>95</v>
      </c>
      <c r="P210" s="35" t="s">
        <v>95</v>
      </c>
      <c r="Q210" s="35" t="s">
        <v>95</v>
      </c>
      <c r="R210" s="47"/>
      <c r="S210" s="537">
        <v>5</v>
      </c>
      <c r="T210" s="537">
        <v>40</v>
      </c>
      <c r="U210" s="537">
        <v>0</v>
      </c>
    </row>
    <row r="211" spans="3:22" ht="17.100000000000001" customHeight="1">
      <c r="K211" s="584" t="s">
        <v>401</v>
      </c>
      <c r="L211" s="585"/>
      <c r="M211" s="585" t="s">
        <v>123</v>
      </c>
      <c r="N211" s="585" t="s">
        <v>123</v>
      </c>
      <c r="O211" s="585" t="s">
        <v>123</v>
      </c>
      <c r="P211" s="585" t="s">
        <v>123</v>
      </c>
      <c r="Q211" s="585" t="s">
        <v>123</v>
      </c>
      <c r="R211" s="586"/>
      <c r="S211" s="537">
        <v>5</v>
      </c>
      <c r="T211" s="537">
        <v>45</v>
      </c>
      <c r="U211" s="537">
        <v>5</v>
      </c>
    </row>
    <row r="212" spans="3:22" ht="17.100000000000001" customHeight="1">
      <c r="C212" s="531" t="s">
        <v>606</v>
      </c>
      <c r="K212" s="589" t="s">
        <v>791</v>
      </c>
      <c r="L212" s="590"/>
      <c r="M212" s="590" t="s">
        <v>467</v>
      </c>
      <c r="N212" s="590" t="s">
        <v>467</v>
      </c>
      <c r="O212" s="590" t="s">
        <v>467</v>
      </c>
      <c r="P212" s="590" t="s">
        <v>467</v>
      </c>
      <c r="Q212" s="590" t="s">
        <v>467</v>
      </c>
      <c r="R212" s="591"/>
    </row>
    <row r="213" spans="3:22" ht="17.100000000000001" customHeight="1">
      <c r="C213" s="531"/>
      <c r="K213" s="272" t="s">
        <v>385</v>
      </c>
      <c r="L213" s="103"/>
      <c r="M213" s="103" t="s">
        <v>467</v>
      </c>
      <c r="N213" s="103" t="s">
        <v>467</v>
      </c>
      <c r="O213" s="103" t="s">
        <v>467</v>
      </c>
      <c r="P213" s="103" t="s">
        <v>467</v>
      </c>
      <c r="Q213" s="103" t="s">
        <v>467</v>
      </c>
      <c r="R213" s="104"/>
    </row>
    <row r="214" spans="3:22" ht="17.100000000000001" customHeight="1">
      <c r="C214" s="532" t="s">
        <v>607</v>
      </c>
      <c r="K214"/>
      <c r="L214"/>
      <c r="M214"/>
      <c r="N214"/>
      <c r="O214"/>
      <c r="P214"/>
      <c r="Q214"/>
      <c r="R214"/>
    </row>
    <row r="215" spans="3:22" ht="17.100000000000001" customHeight="1">
      <c r="C215" s="433" t="s">
        <v>648</v>
      </c>
      <c r="D215" s="531"/>
      <c r="K215" s="145" t="s">
        <v>623</v>
      </c>
    </row>
    <row r="216" spans="3:22" ht="17.100000000000001" customHeight="1">
      <c r="C216" s="113"/>
      <c r="D216" s="532"/>
      <c r="K216" s="113" t="s">
        <v>684</v>
      </c>
    </row>
    <row r="219" spans="3:22" ht="17.100000000000001" customHeight="1">
      <c r="C219" s="481" t="s">
        <v>729</v>
      </c>
      <c r="D219" s="481"/>
      <c r="E219" s="145"/>
    </row>
    <row r="220" spans="3:22" ht="17.100000000000001" customHeight="1">
      <c r="K220" s="560"/>
    </row>
    <row r="221" spans="3:22" ht="17.100000000000001" customHeight="1">
      <c r="C221" s="70" t="s">
        <v>156</v>
      </c>
      <c r="D221" s="410" t="s">
        <v>136</v>
      </c>
      <c r="E221" s="410" t="s">
        <v>134</v>
      </c>
      <c r="F221" s="410" t="s">
        <v>109</v>
      </c>
      <c r="G221" s="410" t="s">
        <v>131</v>
      </c>
      <c r="H221" s="451" t="s">
        <v>75</v>
      </c>
      <c r="I221" s="452" t="s">
        <v>92</v>
      </c>
      <c r="K221" s="75" t="s">
        <v>83</v>
      </c>
      <c r="L221" s="146" t="s">
        <v>96</v>
      </c>
      <c r="M221" s="146" t="s">
        <v>104</v>
      </c>
      <c r="N221" s="146" t="s">
        <v>82</v>
      </c>
      <c r="O221" s="146" t="s">
        <v>112</v>
      </c>
      <c r="P221" s="146" t="s">
        <v>97</v>
      </c>
      <c r="Q221" s="146" t="s">
        <v>117</v>
      </c>
      <c r="R221" s="147" t="s">
        <v>132</v>
      </c>
      <c r="S221" s="667" t="s">
        <v>515</v>
      </c>
      <c r="T221" s="669" t="s">
        <v>486</v>
      </c>
      <c r="U221" s="670" t="s">
        <v>487</v>
      </c>
      <c r="V221" s="537"/>
    </row>
    <row r="222" spans="3:22" ht="17.100000000000001" customHeight="1">
      <c r="C222" s="647" t="s">
        <v>138</v>
      </c>
      <c r="D222" s="411" t="s">
        <v>123</v>
      </c>
      <c r="E222" s="412">
        <v>0.29166666666666669</v>
      </c>
      <c r="F222" s="412">
        <v>0.66666666666666663</v>
      </c>
      <c r="G222" s="309">
        <v>1</v>
      </c>
      <c r="H222" s="309">
        <v>8</v>
      </c>
      <c r="I222" s="413"/>
      <c r="K222" s="454" t="s">
        <v>370</v>
      </c>
      <c r="L222" s="455" t="s">
        <v>407</v>
      </c>
      <c r="M222" s="455" t="s">
        <v>734</v>
      </c>
      <c r="N222" s="455" t="s">
        <v>734</v>
      </c>
      <c r="O222" s="455" t="s">
        <v>734</v>
      </c>
      <c r="P222" s="455" t="s">
        <v>734</v>
      </c>
      <c r="Q222" s="455" t="s">
        <v>734</v>
      </c>
      <c r="R222" s="456" t="s">
        <v>407</v>
      </c>
      <c r="S222" s="668"/>
      <c r="T222" s="669"/>
      <c r="U222" s="671"/>
    </row>
    <row r="223" spans="3:22" ht="17.100000000000001" customHeight="1">
      <c r="C223" s="648"/>
      <c r="D223" s="411" t="s">
        <v>93</v>
      </c>
      <c r="E223" s="412">
        <v>0.375</v>
      </c>
      <c r="F223" s="412">
        <v>0.79166666666666663</v>
      </c>
      <c r="G223" s="309">
        <v>1</v>
      </c>
      <c r="H223" s="309">
        <v>9</v>
      </c>
      <c r="I223" s="413"/>
      <c r="K223" s="257" t="s">
        <v>79</v>
      </c>
      <c r="L223" s="35" t="s">
        <v>123</v>
      </c>
      <c r="M223" s="35" t="s">
        <v>95</v>
      </c>
      <c r="N223" s="35" t="s">
        <v>489</v>
      </c>
      <c r="O223" s="35" t="s">
        <v>490</v>
      </c>
      <c r="P223" s="35"/>
      <c r="Q223" s="35"/>
      <c r="R223" s="47" t="s">
        <v>123</v>
      </c>
      <c r="S223" s="537">
        <v>5</v>
      </c>
      <c r="T223" s="537">
        <v>40</v>
      </c>
      <c r="U223" s="537">
        <v>0</v>
      </c>
    </row>
    <row r="224" spans="3:22" ht="17.100000000000001" customHeight="1">
      <c r="C224" s="648"/>
      <c r="D224" s="411" t="s">
        <v>95</v>
      </c>
      <c r="E224" s="412">
        <v>0.45833333333333331</v>
      </c>
      <c r="F224" s="412">
        <v>0.83333333333333337</v>
      </c>
      <c r="G224" s="309">
        <v>1</v>
      </c>
      <c r="H224" s="309">
        <v>8</v>
      </c>
      <c r="I224" s="413"/>
      <c r="K224" s="257" t="s">
        <v>180</v>
      </c>
      <c r="L224" s="35" t="s">
        <v>95</v>
      </c>
      <c r="M224" s="35" t="s">
        <v>489</v>
      </c>
      <c r="N224" s="35" t="s">
        <v>490</v>
      </c>
      <c r="O224" s="35"/>
      <c r="P224" s="35"/>
      <c r="Q224" s="35" t="s">
        <v>123</v>
      </c>
      <c r="R224" s="47" t="s">
        <v>95</v>
      </c>
      <c r="S224" s="537">
        <v>5</v>
      </c>
      <c r="T224" s="537">
        <v>40</v>
      </c>
      <c r="U224" s="537">
        <v>0</v>
      </c>
    </row>
    <row r="225" spans="2:37" ht="17.100000000000001" customHeight="1">
      <c r="C225" s="648"/>
      <c r="D225" s="411"/>
      <c r="E225" s="412"/>
      <c r="F225" s="412"/>
      <c r="G225" s="309"/>
      <c r="H225" s="309"/>
      <c r="I225" s="413"/>
      <c r="K225" s="257" t="s">
        <v>110</v>
      </c>
      <c r="L225" s="35" t="s">
        <v>721</v>
      </c>
      <c r="M225" s="35" t="s">
        <v>490</v>
      </c>
      <c r="N225" s="35"/>
      <c r="O225" s="35"/>
      <c r="P225" s="35" t="s">
        <v>123</v>
      </c>
      <c r="Q225" s="35" t="s">
        <v>95</v>
      </c>
      <c r="R225" s="47" t="s">
        <v>490</v>
      </c>
      <c r="S225" s="537">
        <v>5</v>
      </c>
      <c r="T225" s="537">
        <v>41</v>
      </c>
      <c r="U225" s="537">
        <v>1</v>
      </c>
    </row>
    <row r="226" spans="2:37" ht="17.100000000000001" customHeight="1">
      <c r="C226" s="648"/>
      <c r="D226" s="411"/>
      <c r="E226" s="412"/>
      <c r="F226" s="412"/>
      <c r="G226" s="309"/>
      <c r="H226" s="309"/>
      <c r="I226" s="413"/>
      <c r="K226" s="257" t="s">
        <v>114</v>
      </c>
      <c r="L226" s="35" t="s">
        <v>490</v>
      </c>
      <c r="M226" s="35"/>
      <c r="N226" s="35"/>
      <c r="O226" s="35" t="s">
        <v>123</v>
      </c>
      <c r="P226" s="35" t="s">
        <v>95</v>
      </c>
      <c r="Q226" s="35" t="s">
        <v>489</v>
      </c>
      <c r="R226" s="47" t="s">
        <v>721</v>
      </c>
      <c r="S226" s="537">
        <v>5</v>
      </c>
      <c r="T226" s="537">
        <v>41</v>
      </c>
      <c r="U226" s="537">
        <v>1</v>
      </c>
    </row>
    <row r="227" spans="2:37" ht="17.100000000000001" customHeight="1">
      <c r="C227" s="648"/>
      <c r="D227" s="411"/>
      <c r="E227" s="412"/>
      <c r="F227" s="412"/>
      <c r="G227" s="309"/>
      <c r="H227" s="309"/>
      <c r="I227" s="413"/>
      <c r="K227" s="257" t="s">
        <v>127</v>
      </c>
      <c r="L227" s="35"/>
      <c r="M227" s="35" t="s">
        <v>123</v>
      </c>
      <c r="N227" s="35" t="s">
        <v>123</v>
      </c>
      <c r="O227" s="35" t="s">
        <v>95</v>
      </c>
      <c r="P227" s="35" t="s">
        <v>489</v>
      </c>
      <c r="Q227" s="35" t="s">
        <v>490</v>
      </c>
      <c r="R227" s="47"/>
      <c r="S227" s="537">
        <v>5</v>
      </c>
      <c r="T227" s="537">
        <v>40</v>
      </c>
      <c r="U227" s="537">
        <v>0</v>
      </c>
    </row>
    <row r="228" spans="2:37" ht="17.100000000000001" customHeight="1">
      <c r="C228" s="649"/>
      <c r="D228" s="411"/>
      <c r="E228" s="412"/>
      <c r="F228" s="412"/>
      <c r="G228" s="309"/>
      <c r="H228" s="309"/>
      <c r="I228" s="413"/>
      <c r="K228" s="257" t="s">
        <v>94</v>
      </c>
      <c r="L228" s="35"/>
      <c r="M228" s="35" t="s">
        <v>93</v>
      </c>
      <c r="N228" s="35" t="s">
        <v>95</v>
      </c>
      <c r="O228" s="35" t="s">
        <v>489</v>
      </c>
      <c r="P228" s="35" t="s">
        <v>490</v>
      </c>
      <c r="Q228" s="35"/>
      <c r="R228" s="499" t="s">
        <v>93</v>
      </c>
      <c r="S228" s="555">
        <v>5</v>
      </c>
      <c r="T228" s="537">
        <v>40</v>
      </c>
      <c r="U228" s="537">
        <v>0</v>
      </c>
      <c r="V228" s="502"/>
    </row>
    <row r="229" spans="2:37" ht="17.100000000000001" customHeight="1">
      <c r="C229" s="650" t="s">
        <v>92</v>
      </c>
      <c r="D229" s="411" t="s">
        <v>508</v>
      </c>
      <c r="E229" s="412">
        <v>0.83333333333333337</v>
      </c>
      <c r="F229" s="412">
        <v>0.33333333333333331</v>
      </c>
      <c r="G229" s="453">
        <v>4</v>
      </c>
      <c r="H229" s="107">
        <v>8</v>
      </c>
      <c r="I229" s="414">
        <v>4</v>
      </c>
      <c r="K229" s="257" t="s">
        <v>111</v>
      </c>
      <c r="L229" s="498" t="s">
        <v>93</v>
      </c>
      <c r="M229" s="35"/>
      <c r="N229" s="35" t="s">
        <v>93</v>
      </c>
      <c r="O229" s="35" t="s">
        <v>93</v>
      </c>
      <c r="P229" s="35" t="s">
        <v>93</v>
      </c>
      <c r="Q229" s="35" t="s">
        <v>93</v>
      </c>
      <c r="R229" s="47"/>
      <c r="S229" s="537">
        <v>5</v>
      </c>
      <c r="T229" s="537">
        <v>40</v>
      </c>
      <c r="U229" s="537">
        <v>0</v>
      </c>
    </row>
    <row r="230" spans="2:37" ht="17.100000000000001" customHeight="1">
      <c r="C230" s="650"/>
      <c r="D230" s="184" t="s">
        <v>509</v>
      </c>
      <c r="E230" s="185">
        <v>0.83333333333333337</v>
      </c>
      <c r="F230" s="185">
        <v>0.33333333333333331</v>
      </c>
      <c r="G230" s="421">
        <v>4</v>
      </c>
      <c r="H230" s="461">
        <v>8</v>
      </c>
      <c r="I230" s="460">
        <v>4</v>
      </c>
      <c r="K230" s="257" t="s">
        <v>80</v>
      </c>
      <c r="L230" s="35"/>
      <c r="M230" s="35" t="s">
        <v>93</v>
      </c>
      <c r="N230" s="35" t="s">
        <v>93</v>
      </c>
      <c r="O230" s="35" t="s">
        <v>93</v>
      </c>
      <c r="P230" s="35" t="s">
        <v>93</v>
      </c>
      <c r="Q230" s="35" t="s">
        <v>93</v>
      </c>
      <c r="R230" s="47"/>
      <c r="S230" s="537">
        <v>5</v>
      </c>
      <c r="T230" s="537">
        <v>40</v>
      </c>
      <c r="U230" s="537">
        <v>0</v>
      </c>
    </row>
    <row r="231" spans="2:37" ht="17.100000000000001" customHeight="1">
      <c r="C231" s="651"/>
      <c r="D231" s="408" t="s">
        <v>722</v>
      </c>
      <c r="E231" s="409">
        <v>0.72916666666666663</v>
      </c>
      <c r="F231" s="409">
        <v>0.27083333333333331</v>
      </c>
      <c r="G231" s="422">
        <v>4</v>
      </c>
      <c r="H231" s="567">
        <v>9</v>
      </c>
      <c r="I231" s="568">
        <v>4</v>
      </c>
      <c r="K231" s="257" t="s">
        <v>121</v>
      </c>
      <c r="L231" s="35"/>
      <c r="M231" s="35" t="s">
        <v>93</v>
      </c>
      <c r="N231" s="35" t="s">
        <v>93</v>
      </c>
      <c r="O231" s="35" t="s">
        <v>93</v>
      </c>
      <c r="P231" s="35" t="s">
        <v>93</v>
      </c>
      <c r="Q231" s="35" t="s">
        <v>93</v>
      </c>
      <c r="R231" s="47"/>
      <c r="S231" s="537">
        <v>5</v>
      </c>
      <c r="T231" s="537">
        <v>40</v>
      </c>
      <c r="U231" s="537">
        <v>0</v>
      </c>
    </row>
    <row r="232" spans="2:37" ht="17.100000000000001" customHeight="1">
      <c r="C232" s="569"/>
      <c r="D232" s="532"/>
      <c r="K232" s="584" t="s">
        <v>401</v>
      </c>
      <c r="L232" s="585"/>
      <c r="M232" s="585" t="s">
        <v>93</v>
      </c>
      <c r="N232" s="585" t="s">
        <v>93</v>
      </c>
      <c r="O232" s="585" t="s">
        <v>93</v>
      </c>
      <c r="P232" s="585" t="s">
        <v>93</v>
      </c>
      <c r="Q232" s="585" t="s">
        <v>93</v>
      </c>
      <c r="R232" s="586"/>
      <c r="S232" s="537">
        <v>5</v>
      </c>
      <c r="T232" s="537">
        <v>40</v>
      </c>
      <c r="U232" s="537">
        <v>0</v>
      </c>
    </row>
    <row r="233" spans="2:37" ht="17.100000000000001" customHeight="1">
      <c r="C233" s="569"/>
      <c r="D233" s="532"/>
      <c r="K233" s="589" t="s">
        <v>791</v>
      </c>
      <c r="L233" s="590"/>
      <c r="M233" s="590" t="s">
        <v>467</v>
      </c>
      <c r="N233" s="590" t="s">
        <v>467</v>
      </c>
      <c r="O233" s="590" t="s">
        <v>467</v>
      </c>
      <c r="P233" s="590" t="s">
        <v>467</v>
      </c>
      <c r="Q233" s="590" t="s">
        <v>467</v>
      </c>
      <c r="R233" s="591"/>
    </row>
    <row r="234" spans="2:37" ht="17.100000000000001" customHeight="1">
      <c r="C234" s="569"/>
      <c r="D234" s="532"/>
      <c r="K234" s="272" t="s">
        <v>385</v>
      </c>
      <c r="L234" s="103"/>
      <c r="M234" s="103" t="s">
        <v>467</v>
      </c>
      <c r="N234" s="103" t="s">
        <v>467</v>
      </c>
      <c r="O234" s="103" t="s">
        <v>467</v>
      </c>
      <c r="P234" s="103" t="s">
        <v>467</v>
      </c>
      <c r="Q234" s="103" t="s">
        <v>467</v>
      </c>
      <c r="R234" s="104"/>
    </row>
    <row r="235" spans="2:37" ht="17.100000000000001" customHeight="1">
      <c r="C235" s="672" t="s">
        <v>724</v>
      </c>
      <c r="D235" s="673"/>
      <c r="E235" s="410" t="s">
        <v>508</v>
      </c>
      <c r="F235" s="676" t="s">
        <v>725</v>
      </c>
      <c r="G235" s="677"/>
    </row>
    <row r="236" spans="2:37" ht="17.100000000000001" customHeight="1">
      <c r="C236" s="650"/>
      <c r="D236" s="674"/>
      <c r="E236" s="309" t="s">
        <v>509</v>
      </c>
      <c r="F236" s="606" t="s">
        <v>726</v>
      </c>
      <c r="G236" s="608"/>
      <c r="K236" s="425"/>
      <c r="S236" s="425"/>
      <c r="T236" s="113"/>
    </row>
    <row r="237" spans="2:37" ht="17.100000000000001" customHeight="1">
      <c r="C237" s="651"/>
      <c r="D237" s="675"/>
      <c r="E237" s="312" t="s">
        <v>722</v>
      </c>
      <c r="F237" s="609" t="s">
        <v>725</v>
      </c>
      <c r="G237" s="611"/>
      <c r="S237" s="113"/>
      <c r="T237" s="113"/>
    </row>
    <row r="238" spans="2:37" s="349" customFormat="1" ht="17.100000000000001" customHeight="1">
      <c r="B238" s="123"/>
      <c r="C238"/>
      <c r="D238"/>
      <c r="E238"/>
      <c r="F238"/>
      <c r="G238"/>
      <c r="H238"/>
      <c r="I238"/>
      <c r="J238"/>
      <c r="K238" s="75" t="s">
        <v>83</v>
      </c>
      <c r="L238" s="146" t="s">
        <v>96</v>
      </c>
      <c r="M238" s="146" t="s">
        <v>104</v>
      </c>
      <c r="N238" s="146" t="s">
        <v>82</v>
      </c>
      <c r="O238" s="146" t="s">
        <v>112</v>
      </c>
      <c r="P238" s="146" t="s">
        <v>97</v>
      </c>
      <c r="Q238" s="146" t="s">
        <v>117</v>
      </c>
      <c r="R238" s="147" t="s">
        <v>132</v>
      </c>
      <c r="S238" s="667" t="s">
        <v>515</v>
      </c>
      <c r="T238" s="669" t="s">
        <v>486</v>
      </c>
      <c r="U238" s="670" t="s">
        <v>487</v>
      </c>
      <c r="V238" s="537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7.100000000000001" customHeight="1">
      <c r="C239"/>
      <c r="D239"/>
      <c r="E239"/>
      <c r="F239"/>
      <c r="G239"/>
      <c r="H239"/>
      <c r="I239"/>
      <c r="J239"/>
      <c r="K239" s="454" t="s">
        <v>370</v>
      </c>
      <c r="L239" s="455" t="s">
        <v>737</v>
      </c>
      <c r="M239" s="455" t="s">
        <v>738</v>
      </c>
      <c r="N239" s="515" t="s">
        <v>739</v>
      </c>
      <c r="O239" s="455" t="s">
        <v>738</v>
      </c>
      <c r="P239" s="515" t="s">
        <v>739</v>
      </c>
      <c r="Q239" s="455" t="s">
        <v>738</v>
      </c>
      <c r="R239" s="456" t="s">
        <v>737</v>
      </c>
      <c r="S239" s="668"/>
      <c r="T239" s="669"/>
      <c r="U239" s="671"/>
    </row>
    <row r="240" spans="2:37" ht="17.100000000000001" customHeight="1">
      <c r="C240"/>
      <c r="D240"/>
      <c r="E240"/>
      <c r="F240"/>
      <c r="G240"/>
      <c r="H240"/>
      <c r="I240"/>
      <c r="J240"/>
      <c r="K240" s="257" t="s">
        <v>79</v>
      </c>
      <c r="L240" s="35" t="s">
        <v>123</v>
      </c>
      <c r="M240" s="35" t="s">
        <v>95</v>
      </c>
      <c r="N240" s="35" t="s">
        <v>489</v>
      </c>
      <c r="O240" s="35" t="s">
        <v>490</v>
      </c>
      <c r="P240" s="35"/>
      <c r="Q240" s="35"/>
      <c r="R240" s="47" t="s">
        <v>123</v>
      </c>
      <c r="S240" s="537">
        <v>5</v>
      </c>
      <c r="T240" s="537">
        <v>40</v>
      </c>
      <c r="U240" s="537">
        <v>0</v>
      </c>
    </row>
    <row r="241" spans="2:37" ht="17.100000000000001" customHeight="1">
      <c r="C241"/>
      <c r="D241"/>
      <c r="E241"/>
      <c r="F241"/>
      <c r="G241"/>
      <c r="H241"/>
      <c r="I241"/>
      <c r="J241"/>
      <c r="K241" s="257" t="s">
        <v>180</v>
      </c>
      <c r="L241" s="35" t="s">
        <v>95</v>
      </c>
      <c r="M241" s="35" t="s">
        <v>489</v>
      </c>
      <c r="N241" s="35" t="s">
        <v>490</v>
      </c>
      <c r="O241" s="35"/>
      <c r="P241" s="35"/>
      <c r="Q241" s="35" t="s">
        <v>123</v>
      </c>
      <c r="R241" s="47" t="s">
        <v>95</v>
      </c>
      <c r="S241" s="537">
        <v>5</v>
      </c>
      <c r="T241" s="537">
        <v>40</v>
      </c>
      <c r="U241" s="537">
        <v>0</v>
      </c>
    </row>
    <row r="242" spans="2:37" ht="17.100000000000001" customHeight="1">
      <c r="C242"/>
      <c r="D242"/>
      <c r="E242"/>
      <c r="F242"/>
      <c r="G242"/>
      <c r="H242"/>
      <c r="I242"/>
      <c r="J242"/>
      <c r="K242" s="257" t="s">
        <v>110</v>
      </c>
      <c r="L242" s="35" t="s">
        <v>721</v>
      </c>
      <c r="M242" s="35" t="s">
        <v>490</v>
      </c>
      <c r="N242" s="35"/>
      <c r="O242" s="35"/>
      <c r="P242" s="35" t="s">
        <v>123</v>
      </c>
      <c r="Q242" s="35" t="s">
        <v>95</v>
      </c>
      <c r="R242" s="47" t="s">
        <v>490</v>
      </c>
      <c r="S242" s="537">
        <v>5</v>
      </c>
      <c r="T242" s="537">
        <v>41</v>
      </c>
      <c r="U242" s="537">
        <v>1</v>
      </c>
    </row>
    <row r="243" spans="2:37" ht="17.100000000000001" customHeight="1">
      <c r="C243"/>
      <c r="D243"/>
      <c r="E243"/>
      <c r="F243"/>
      <c r="G243"/>
      <c r="H243"/>
      <c r="I243"/>
      <c r="J243"/>
      <c r="K243" s="257" t="s">
        <v>114</v>
      </c>
      <c r="L243" s="35" t="s">
        <v>490</v>
      </c>
      <c r="M243" s="35"/>
      <c r="N243" s="35"/>
      <c r="O243" s="35" t="s">
        <v>123</v>
      </c>
      <c r="P243" s="35" t="s">
        <v>95</v>
      </c>
      <c r="Q243" s="35" t="s">
        <v>489</v>
      </c>
      <c r="R243" s="47" t="s">
        <v>721</v>
      </c>
      <c r="S243" s="537">
        <v>5</v>
      </c>
      <c r="T243" s="537">
        <v>41</v>
      </c>
      <c r="U243" s="537">
        <v>1</v>
      </c>
    </row>
    <row r="244" spans="2:37" ht="17.100000000000001" customHeight="1">
      <c r="C244"/>
      <c r="D244"/>
      <c r="E244"/>
      <c r="F244"/>
      <c r="G244"/>
      <c r="H244"/>
      <c r="I244"/>
      <c r="J244"/>
      <c r="K244" s="257" t="s">
        <v>127</v>
      </c>
      <c r="L244" s="35"/>
      <c r="M244" s="35" t="s">
        <v>123</v>
      </c>
      <c r="N244" s="35" t="s">
        <v>123</v>
      </c>
      <c r="O244" s="35" t="s">
        <v>95</v>
      </c>
      <c r="P244" s="35" t="s">
        <v>489</v>
      </c>
      <c r="Q244" s="35" t="s">
        <v>490</v>
      </c>
      <c r="R244" s="47"/>
      <c r="S244" s="537">
        <v>5</v>
      </c>
      <c r="T244" s="537">
        <v>40</v>
      </c>
      <c r="U244" s="537">
        <v>0</v>
      </c>
    </row>
    <row r="245" spans="2:37" ht="17.100000000000001" customHeight="1">
      <c r="C245"/>
      <c r="D245"/>
      <c r="E245"/>
      <c r="F245"/>
      <c r="G245"/>
      <c r="H245"/>
      <c r="I245"/>
      <c r="J245"/>
      <c r="K245" s="257" t="s">
        <v>94</v>
      </c>
      <c r="L245" s="35"/>
      <c r="M245" s="35" t="s">
        <v>123</v>
      </c>
      <c r="N245" s="35" t="s">
        <v>95</v>
      </c>
      <c r="O245" s="35" t="s">
        <v>489</v>
      </c>
      <c r="P245" s="35" t="s">
        <v>490</v>
      </c>
      <c r="Q245" s="35"/>
      <c r="R245" s="499" t="s">
        <v>123</v>
      </c>
      <c r="S245" s="555">
        <v>5</v>
      </c>
      <c r="T245" s="537">
        <v>40</v>
      </c>
      <c r="U245" s="537">
        <v>0</v>
      </c>
      <c r="V245" s="502"/>
    </row>
    <row r="246" spans="2:37" ht="17.100000000000001" customHeight="1">
      <c r="C246"/>
      <c r="D246"/>
      <c r="E246"/>
      <c r="F246"/>
      <c r="G246"/>
      <c r="H246"/>
      <c r="I246"/>
      <c r="J246"/>
      <c r="K246" s="257" t="s">
        <v>111</v>
      </c>
      <c r="L246" s="498" t="s">
        <v>123</v>
      </c>
      <c r="M246" s="35"/>
      <c r="N246" s="35" t="s">
        <v>123</v>
      </c>
      <c r="O246" s="35" t="s">
        <v>123</v>
      </c>
      <c r="P246" s="35" t="s">
        <v>123</v>
      </c>
      <c r="Q246" s="35" t="s">
        <v>123</v>
      </c>
      <c r="R246" s="47"/>
      <c r="S246" s="537">
        <v>5</v>
      </c>
      <c r="T246" s="537">
        <v>40</v>
      </c>
      <c r="U246" s="537">
        <v>0</v>
      </c>
    </row>
    <row r="247" spans="2:37" ht="17.100000000000001" customHeight="1">
      <c r="C247"/>
      <c r="D247"/>
      <c r="E247"/>
      <c r="F247"/>
      <c r="G247"/>
      <c r="H247"/>
      <c r="I247"/>
      <c r="J247"/>
      <c r="K247" s="257" t="s">
        <v>80</v>
      </c>
      <c r="L247" s="35"/>
      <c r="M247" s="35" t="s">
        <v>93</v>
      </c>
      <c r="N247" s="35" t="s">
        <v>93</v>
      </c>
      <c r="O247" s="35" t="s">
        <v>93</v>
      </c>
      <c r="P247" s="35" t="s">
        <v>93</v>
      </c>
      <c r="Q247" s="35" t="s">
        <v>93</v>
      </c>
      <c r="R247" s="47"/>
      <c r="S247" s="537">
        <v>5</v>
      </c>
      <c r="T247" s="537">
        <v>40</v>
      </c>
      <c r="U247" s="537">
        <v>0</v>
      </c>
    </row>
    <row r="248" spans="2:37" ht="17.100000000000001" customHeight="1">
      <c r="C248"/>
      <c r="D248"/>
      <c r="E248"/>
      <c r="F248"/>
      <c r="G248"/>
      <c r="H248"/>
      <c r="I248"/>
      <c r="J248"/>
      <c r="K248" s="257" t="s">
        <v>121</v>
      </c>
      <c r="L248" s="35"/>
      <c r="M248" s="35" t="s">
        <v>93</v>
      </c>
      <c r="N248" s="35" t="s">
        <v>93</v>
      </c>
      <c r="O248" s="35" t="s">
        <v>93</v>
      </c>
      <c r="P248" s="35"/>
      <c r="Q248" s="35" t="s">
        <v>93</v>
      </c>
      <c r="R248" s="47" t="s">
        <v>93</v>
      </c>
      <c r="S248" s="537">
        <v>5</v>
      </c>
      <c r="T248" s="537">
        <v>40</v>
      </c>
      <c r="U248" s="537">
        <v>0</v>
      </c>
    </row>
    <row r="249" spans="2:37" ht="17.100000000000001" customHeight="1">
      <c r="C249" s="402"/>
      <c r="D249"/>
      <c r="E249"/>
      <c r="F249"/>
      <c r="G249"/>
      <c r="H249"/>
      <c r="I249"/>
      <c r="J249"/>
      <c r="K249" s="584" t="s">
        <v>401</v>
      </c>
      <c r="L249" s="585" t="s">
        <v>93</v>
      </c>
      <c r="M249" s="585" t="s">
        <v>93</v>
      </c>
      <c r="N249" s="585"/>
      <c r="O249" s="585" t="s">
        <v>93</v>
      </c>
      <c r="P249" s="585" t="s">
        <v>93</v>
      </c>
      <c r="Q249" s="585" t="s">
        <v>93</v>
      </c>
      <c r="R249" s="586"/>
      <c r="S249" s="537">
        <v>5</v>
      </c>
      <c r="T249" s="537">
        <v>40</v>
      </c>
      <c r="U249" s="537">
        <v>0</v>
      </c>
    </row>
    <row r="250" spans="2:37" ht="17.100000000000001" customHeight="1">
      <c r="C250" s="402"/>
      <c r="D250"/>
      <c r="E250"/>
      <c r="F250"/>
      <c r="G250"/>
      <c r="H250"/>
      <c r="I250"/>
      <c r="J250"/>
      <c r="K250" s="589" t="s">
        <v>791</v>
      </c>
      <c r="L250" s="590"/>
      <c r="M250" s="590" t="s">
        <v>467</v>
      </c>
      <c r="N250" s="590" t="s">
        <v>467</v>
      </c>
      <c r="O250" s="590" t="s">
        <v>467</v>
      </c>
      <c r="P250" s="590" t="s">
        <v>467</v>
      </c>
      <c r="Q250" s="590" t="s">
        <v>467</v>
      </c>
      <c r="R250" s="591"/>
    </row>
    <row r="251" spans="2:37" ht="17.100000000000001" customHeight="1">
      <c r="C251" s="402"/>
      <c r="D251"/>
      <c r="E251"/>
      <c r="F251"/>
      <c r="G251"/>
      <c r="H251"/>
      <c r="I251"/>
      <c r="J251"/>
      <c r="K251" s="272" t="s">
        <v>385</v>
      </c>
      <c r="L251" s="103"/>
      <c r="M251" s="103" t="s">
        <v>467</v>
      </c>
      <c r="N251" s="103" t="s">
        <v>467</v>
      </c>
      <c r="O251" s="103" t="s">
        <v>467</v>
      </c>
      <c r="P251" s="103" t="s">
        <v>467</v>
      </c>
      <c r="Q251" s="103" t="s">
        <v>467</v>
      </c>
      <c r="R251" s="104"/>
    </row>
    <row r="252" spans="2:37" ht="17.100000000000001" customHeight="1">
      <c r="C252" s="402"/>
      <c r="D252"/>
      <c r="E252"/>
      <c r="F252"/>
      <c r="G252"/>
      <c r="H252"/>
      <c r="I252"/>
      <c r="J252"/>
      <c r="K252" s="534"/>
      <c r="L252" s="538"/>
      <c r="M252" s="538"/>
      <c r="N252" s="538"/>
      <c r="O252" s="538"/>
      <c r="P252" s="538"/>
      <c r="Q252" s="538"/>
      <c r="R252" s="538"/>
    </row>
    <row r="253" spans="2:37" ht="17.100000000000001" customHeight="1">
      <c r="C253" s="433"/>
      <c r="D253"/>
      <c r="E253"/>
      <c r="F253"/>
      <c r="G253"/>
      <c r="H253"/>
      <c r="I253"/>
      <c r="J253"/>
      <c r="K253" s="145"/>
      <c r="L253"/>
      <c r="M253"/>
      <c r="N253"/>
      <c r="O253"/>
      <c r="P253"/>
      <c r="Q253"/>
      <c r="R253"/>
    </row>
    <row r="254" spans="2:37" s="463" customFormat="1" ht="17.100000000000001" customHeight="1">
      <c r="B254" s="513"/>
      <c r="C254" s="462"/>
      <c r="G254" s="462"/>
      <c r="H254" s="462"/>
      <c r="S254" s="556"/>
      <c r="T254" s="556"/>
      <c r="U254" s="556"/>
      <c r="V254" s="51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7" spans="3:22" ht="17.100000000000001" customHeight="1">
      <c r="C257" s="481" t="s">
        <v>730</v>
      </c>
      <c r="D257" s="481"/>
      <c r="E257" s="145"/>
      <c r="K257"/>
    </row>
    <row r="258" spans="3:22" ht="17.100000000000001" customHeight="1">
      <c r="C258" s="481"/>
      <c r="D258" s="481"/>
      <c r="E258" s="145"/>
      <c r="K258"/>
    </row>
    <row r="259" spans="3:22" ht="17.100000000000001" customHeight="1">
      <c r="C259" s="123" t="s">
        <v>731</v>
      </c>
    </row>
    <row r="260" spans="3:22" ht="17.100000000000001" customHeight="1">
      <c r="K260" s="560"/>
    </row>
    <row r="261" spans="3:22" ht="17.100000000000001" customHeight="1">
      <c r="C261" s="70" t="s">
        <v>156</v>
      </c>
      <c r="D261" s="410" t="s">
        <v>136</v>
      </c>
      <c r="E261" s="410" t="s">
        <v>134</v>
      </c>
      <c r="F261" s="410" t="s">
        <v>109</v>
      </c>
      <c r="G261" s="410" t="s">
        <v>131</v>
      </c>
      <c r="H261" s="451" t="s">
        <v>75</v>
      </c>
      <c r="I261" s="452" t="s">
        <v>92</v>
      </c>
      <c r="J261"/>
      <c r="K261" s="75" t="s">
        <v>83</v>
      </c>
      <c r="L261" s="146" t="s">
        <v>96</v>
      </c>
      <c r="M261" s="146" t="s">
        <v>104</v>
      </c>
      <c r="N261" s="146" t="s">
        <v>82</v>
      </c>
      <c r="O261" s="146" t="s">
        <v>112</v>
      </c>
      <c r="P261" s="146" t="s">
        <v>97</v>
      </c>
      <c r="Q261" s="146" t="s">
        <v>117</v>
      </c>
      <c r="R261" s="147" t="s">
        <v>132</v>
      </c>
      <c r="S261" s="667" t="s">
        <v>515</v>
      </c>
      <c r="T261" s="669" t="s">
        <v>486</v>
      </c>
      <c r="U261" s="670" t="s">
        <v>487</v>
      </c>
      <c r="V261" s="537"/>
    </row>
    <row r="262" spans="3:22" ht="17.100000000000001" customHeight="1">
      <c r="C262" s="647" t="s">
        <v>138</v>
      </c>
      <c r="D262" s="411" t="s">
        <v>123</v>
      </c>
      <c r="E262" s="412">
        <v>0.29166666666666669</v>
      </c>
      <c r="F262" s="412">
        <v>0.66666666666666663</v>
      </c>
      <c r="G262" s="309">
        <v>1</v>
      </c>
      <c r="H262" s="309">
        <v>8</v>
      </c>
      <c r="I262" s="413"/>
      <c r="J262"/>
      <c r="K262" s="454" t="s">
        <v>370</v>
      </c>
      <c r="L262" s="455" t="s">
        <v>407</v>
      </c>
      <c r="M262" s="455" t="s">
        <v>734</v>
      </c>
      <c r="N262" s="455" t="s">
        <v>734</v>
      </c>
      <c r="O262" s="455" t="s">
        <v>734</v>
      </c>
      <c r="P262" s="455" t="s">
        <v>734</v>
      </c>
      <c r="Q262" s="455" t="s">
        <v>734</v>
      </c>
      <c r="R262" s="456" t="s">
        <v>407</v>
      </c>
      <c r="S262" s="668"/>
      <c r="T262" s="669"/>
      <c r="U262" s="671"/>
    </row>
    <row r="263" spans="3:22" ht="17.100000000000001" customHeight="1">
      <c r="C263" s="648"/>
      <c r="D263" s="411" t="s">
        <v>93</v>
      </c>
      <c r="E263" s="412">
        <v>0.375</v>
      </c>
      <c r="F263" s="412">
        <v>0.79166666666666663</v>
      </c>
      <c r="G263" s="309">
        <v>1</v>
      </c>
      <c r="H263" s="309">
        <v>9</v>
      </c>
      <c r="I263" s="413"/>
      <c r="J263"/>
      <c r="K263" s="257" t="s">
        <v>79</v>
      </c>
      <c r="L263" s="498" t="s">
        <v>123</v>
      </c>
      <c r="M263" s="498" t="s">
        <v>95</v>
      </c>
      <c r="N263" s="498" t="s">
        <v>73</v>
      </c>
      <c r="O263" s="498" t="s">
        <v>73</v>
      </c>
      <c r="P263" s="498"/>
      <c r="Q263" s="498"/>
      <c r="R263" s="499" t="s">
        <v>123</v>
      </c>
      <c r="S263" s="537">
        <v>5</v>
      </c>
      <c r="T263" s="537">
        <v>42</v>
      </c>
      <c r="U263" s="537">
        <v>2</v>
      </c>
    </row>
    <row r="264" spans="3:22" ht="17.100000000000001" customHeight="1">
      <c r="C264" s="648"/>
      <c r="D264" s="411" t="s">
        <v>95</v>
      </c>
      <c r="E264" s="412">
        <v>0.45833333333333331</v>
      </c>
      <c r="F264" s="412">
        <v>0.83333333333333337</v>
      </c>
      <c r="G264" s="309">
        <v>1</v>
      </c>
      <c r="H264" s="309">
        <v>8</v>
      </c>
      <c r="I264" s="413"/>
      <c r="J264"/>
      <c r="K264" s="257" t="s">
        <v>180</v>
      </c>
      <c r="L264" s="498" t="s">
        <v>95</v>
      </c>
      <c r="M264" s="498" t="s">
        <v>73</v>
      </c>
      <c r="N264" s="498" t="s">
        <v>73</v>
      </c>
      <c r="O264" s="498"/>
      <c r="P264" s="498"/>
      <c r="Q264" s="498" t="s">
        <v>123</v>
      </c>
      <c r="R264" s="499" t="s">
        <v>95</v>
      </c>
      <c r="S264" s="537">
        <v>5</v>
      </c>
      <c r="T264" s="537">
        <v>42</v>
      </c>
      <c r="U264" s="537">
        <v>2</v>
      </c>
    </row>
    <row r="265" spans="3:22" ht="17.100000000000001" customHeight="1">
      <c r="C265" s="648"/>
      <c r="D265" s="411"/>
      <c r="E265" s="412"/>
      <c r="F265" s="412"/>
      <c r="G265" s="309">
        <v>0</v>
      </c>
      <c r="H265" s="309">
        <v>0</v>
      </c>
      <c r="I265" s="413"/>
      <c r="J265"/>
      <c r="K265" s="257" t="s">
        <v>110</v>
      </c>
      <c r="L265" s="498" t="s">
        <v>73</v>
      </c>
      <c r="M265" s="498" t="s">
        <v>73</v>
      </c>
      <c r="N265" s="498"/>
      <c r="O265" s="498"/>
      <c r="P265" s="498" t="s">
        <v>123</v>
      </c>
      <c r="Q265" s="498" t="s">
        <v>95</v>
      </c>
      <c r="R265" s="499" t="s">
        <v>73</v>
      </c>
      <c r="S265" s="537">
        <v>5</v>
      </c>
      <c r="T265" s="537">
        <v>43</v>
      </c>
      <c r="U265" s="537">
        <v>3</v>
      </c>
    </row>
    <row r="266" spans="3:22" ht="17.100000000000001" customHeight="1">
      <c r="C266" s="648"/>
      <c r="D266" s="411"/>
      <c r="E266" s="412"/>
      <c r="F266" s="412"/>
      <c r="G266" s="309">
        <v>0</v>
      </c>
      <c r="H266" s="309">
        <v>0</v>
      </c>
      <c r="I266" s="413"/>
      <c r="J266"/>
      <c r="K266" s="257" t="s">
        <v>114</v>
      </c>
      <c r="L266" s="498" t="s">
        <v>73</v>
      </c>
      <c r="M266" s="498"/>
      <c r="N266" s="498"/>
      <c r="O266" s="498" t="s">
        <v>123</v>
      </c>
      <c r="P266" s="498" t="s">
        <v>95</v>
      </c>
      <c r="Q266" s="498" t="s">
        <v>73</v>
      </c>
      <c r="R266" s="499" t="s">
        <v>73</v>
      </c>
      <c r="S266" s="537">
        <v>5</v>
      </c>
      <c r="T266" s="537">
        <v>43</v>
      </c>
      <c r="U266" s="537">
        <v>3</v>
      </c>
    </row>
    <row r="267" spans="3:22" ht="17.100000000000001" customHeight="1">
      <c r="C267" s="648"/>
      <c r="D267" s="411"/>
      <c r="E267" s="412"/>
      <c r="F267" s="412"/>
      <c r="G267" s="309">
        <v>0</v>
      </c>
      <c r="H267" s="309">
        <v>0</v>
      </c>
      <c r="I267" s="413"/>
      <c r="J267"/>
      <c r="K267" s="257" t="s">
        <v>127</v>
      </c>
      <c r="L267" s="498"/>
      <c r="M267" s="498" t="s">
        <v>93</v>
      </c>
      <c r="N267" s="498" t="s">
        <v>123</v>
      </c>
      <c r="O267" s="498" t="s">
        <v>95</v>
      </c>
      <c r="P267" s="498" t="s">
        <v>73</v>
      </c>
      <c r="Q267" s="498" t="s">
        <v>73</v>
      </c>
      <c r="R267" s="499"/>
      <c r="S267" s="537">
        <v>5</v>
      </c>
      <c r="T267" s="537">
        <v>42</v>
      </c>
      <c r="U267" s="537">
        <v>2</v>
      </c>
    </row>
    <row r="268" spans="3:22" ht="17.100000000000001" customHeight="1">
      <c r="C268" s="649"/>
      <c r="D268" s="411"/>
      <c r="E268" s="412"/>
      <c r="F268" s="412"/>
      <c r="G268" s="309">
        <v>0</v>
      </c>
      <c r="H268" s="309">
        <v>0</v>
      </c>
      <c r="I268" s="413"/>
      <c r="J268"/>
      <c r="K268" s="257" t="s">
        <v>94</v>
      </c>
      <c r="L268" s="498"/>
      <c r="M268" s="498" t="s">
        <v>123</v>
      </c>
      <c r="N268" s="498" t="s">
        <v>95</v>
      </c>
      <c r="O268" s="498" t="s">
        <v>73</v>
      </c>
      <c r="P268" s="498" t="s">
        <v>73</v>
      </c>
      <c r="Q268" s="498"/>
      <c r="R268" s="499" t="s">
        <v>93</v>
      </c>
      <c r="S268" s="555">
        <v>5</v>
      </c>
      <c r="T268" s="537">
        <v>42</v>
      </c>
      <c r="U268" s="537">
        <v>2</v>
      </c>
      <c r="V268" s="502"/>
    </row>
    <row r="269" spans="3:22" ht="17.100000000000001" customHeight="1">
      <c r="C269" s="650" t="s">
        <v>92</v>
      </c>
      <c r="D269" s="411" t="s">
        <v>73</v>
      </c>
      <c r="E269" s="412">
        <v>0.70833333333333337</v>
      </c>
      <c r="F269" s="412">
        <v>0.33333333333333331</v>
      </c>
      <c r="G269" s="453">
        <v>6</v>
      </c>
      <c r="H269" s="107">
        <v>9</v>
      </c>
      <c r="I269" s="414">
        <v>2</v>
      </c>
      <c r="J269"/>
      <c r="K269" s="257" t="s">
        <v>111</v>
      </c>
      <c r="L269" s="498" t="s">
        <v>93</v>
      </c>
      <c r="M269" s="498"/>
      <c r="N269" s="498" t="s">
        <v>93</v>
      </c>
      <c r="O269" s="498" t="s">
        <v>93</v>
      </c>
      <c r="P269" s="498" t="s">
        <v>93</v>
      </c>
      <c r="Q269" s="498" t="s">
        <v>93</v>
      </c>
      <c r="R269" s="499"/>
      <c r="S269" s="537">
        <v>5</v>
      </c>
      <c r="T269" s="537">
        <v>40</v>
      </c>
      <c r="U269" s="537">
        <v>0</v>
      </c>
    </row>
    <row r="270" spans="3:22" ht="17.100000000000001" customHeight="1">
      <c r="C270" s="650"/>
      <c r="D270" s="415"/>
      <c r="E270" s="415"/>
      <c r="F270" s="415"/>
      <c r="G270" s="309"/>
      <c r="H270" s="309"/>
      <c r="I270" s="413"/>
      <c r="J270"/>
      <c r="K270" s="257" t="s">
        <v>80</v>
      </c>
      <c r="L270" s="498"/>
      <c r="M270" s="498" t="s">
        <v>93</v>
      </c>
      <c r="N270" s="498" t="s">
        <v>93</v>
      </c>
      <c r="O270" s="498" t="s">
        <v>93</v>
      </c>
      <c r="P270" s="498" t="s">
        <v>93</v>
      </c>
      <c r="Q270" s="498" t="s">
        <v>93</v>
      </c>
      <c r="R270" s="499"/>
      <c r="S270" s="537">
        <v>5</v>
      </c>
      <c r="T270" s="537">
        <v>40</v>
      </c>
      <c r="U270" s="537">
        <v>0</v>
      </c>
    </row>
    <row r="271" spans="3:22" ht="17.100000000000001" customHeight="1">
      <c r="C271" s="651"/>
      <c r="D271" s="416"/>
      <c r="E271" s="416"/>
      <c r="F271" s="416"/>
      <c r="G271" s="312"/>
      <c r="H271" s="312"/>
      <c r="I271" s="417"/>
      <c r="J271"/>
      <c r="K271" s="257" t="s">
        <v>121</v>
      </c>
      <c r="L271" s="498"/>
      <c r="M271" s="498" t="s">
        <v>93</v>
      </c>
      <c r="N271" s="498" t="s">
        <v>93</v>
      </c>
      <c r="O271" s="498" t="s">
        <v>93</v>
      </c>
      <c r="P271" s="498" t="s">
        <v>93</v>
      </c>
      <c r="Q271" s="498" t="s">
        <v>93</v>
      </c>
      <c r="R271" s="499"/>
      <c r="S271" s="537">
        <v>5</v>
      </c>
      <c r="T271" s="537">
        <v>40</v>
      </c>
      <c r="U271" s="537">
        <v>0</v>
      </c>
    </row>
    <row r="272" spans="3:22" ht="17.100000000000001" customHeight="1">
      <c r="C272" s="402"/>
      <c r="D272"/>
      <c r="E272"/>
      <c r="F272"/>
      <c r="G272"/>
      <c r="H272"/>
      <c r="I272"/>
      <c r="J272"/>
      <c r="K272" s="584" t="s">
        <v>401</v>
      </c>
      <c r="L272" s="587"/>
      <c r="M272" s="587" t="s">
        <v>93</v>
      </c>
      <c r="N272" s="587" t="s">
        <v>93</v>
      </c>
      <c r="O272" s="587" t="s">
        <v>93</v>
      </c>
      <c r="P272" s="587" t="s">
        <v>93</v>
      </c>
      <c r="Q272" s="587" t="s">
        <v>93</v>
      </c>
      <c r="R272" s="588"/>
      <c r="S272" s="537">
        <v>5</v>
      </c>
      <c r="T272" s="537">
        <v>40</v>
      </c>
      <c r="U272" s="537">
        <v>0</v>
      </c>
    </row>
    <row r="273" spans="2:37" ht="17.100000000000001" customHeight="1">
      <c r="C273" s="402"/>
      <c r="D273"/>
      <c r="E273"/>
      <c r="F273"/>
      <c r="G273"/>
      <c r="H273"/>
      <c r="I273"/>
      <c r="J273"/>
      <c r="K273" s="589" t="s">
        <v>791</v>
      </c>
      <c r="L273" s="590"/>
      <c r="M273" s="590" t="s">
        <v>467</v>
      </c>
      <c r="N273" s="590" t="s">
        <v>467</v>
      </c>
      <c r="O273" s="590" t="s">
        <v>467</v>
      </c>
      <c r="P273" s="590" t="s">
        <v>467</v>
      </c>
      <c r="Q273" s="590" t="s">
        <v>467</v>
      </c>
      <c r="R273" s="591"/>
    </row>
    <row r="274" spans="2:37" ht="17.100000000000001" customHeight="1">
      <c r="C274" s="402"/>
      <c r="D274"/>
      <c r="E274"/>
      <c r="F274"/>
      <c r="G274"/>
      <c r="H274"/>
      <c r="I274"/>
      <c r="J274"/>
      <c r="K274" s="272" t="s">
        <v>385</v>
      </c>
      <c r="L274" s="103"/>
      <c r="M274" s="103" t="s">
        <v>467</v>
      </c>
      <c r="N274" s="103" t="s">
        <v>467</v>
      </c>
      <c r="O274" s="103" t="s">
        <v>467</v>
      </c>
      <c r="P274" s="103" t="s">
        <v>467</v>
      </c>
      <c r="Q274" s="103" t="s">
        <v>467</v>
      </c>
      <c r="R274" s="104"/>
    </row>
    <row r="275" spans="2:37" ht="17.100000000000001" customHeight="1">
      <c r="C275" s="402"/>
      <c r="D275"/>
      <c r="E275"/>
      <c r="F275"/>
      <c r="G275"/>
      <c r="H275"/>
      <c r="I275"/>
      <c r="J275"/>
      <c r="K275" s="534"/>
      <c r="L275" s="538"/>
      <c r="M275" s="538"/>
      <c r="N275" s="538"/>
      <c r="O275" s="538"/>
      <c r="P275" s="538"/>
      <c r="Q275" s="538"/>
      <c r="R275" s="538"/>
    </row>
    <row r="277" spans="2:37" ht="17.100000000000001" customHeight="1">
      <c r="K277" s="560"/>
    </row>
    <row r="278" spans="2:37" s="349" customFormat="1" ht="17.100000000000001" customHeight="1">
      <c r="B278" s="123"/>
      <c r="C278"/>
      <c r="D278"/>
      <c r="E278"/>
      <c r="F278"/>
      <c r="G278"/>
      <c r="H278"/>
      <c r="I278"/>
      <c r="J278"/>
      <c r="K278" s="75" t="s">
        <v>83</v>
      </c>
      <c r="L278" s="146" t="s">
        <v>96</v>
      </c>
      <c r="M278" s="146" t="s">
        <v>104</v>
      </c>
      <c r="N278" s="146" t="s">
        <v>82</v>
      </c>
      <c r="O278" s="146" t="s">
        <v>112</v>
      </c>
      <c r="P278" s="146" t="s">
        <v>97</v>
      </c>
      <c r="Q278" s="146" t="s">
        <v>117</v>
      </c>
      <c r="R278" s="147" t="s">
        <v>132</v>
      </c>
      <c r="S278" s="667" t="s">
        <v>515</v>
      </c>
      <c r="T278" s="669" t="s">
        <v>486</v>
      </c>
      <c r="U278" s="670" t="s">
        <v>487</v>
      </c>
      <c r="V278" s="537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2:37" ht="17.100000000000001" customHeight="1">
      <c r="C279"/>
      <c r="D279"/>
      <c r="E279"/>
      <c r="F279"/>
      <c r="G279"/>
      <c r="H279"/>
      <c r="I279"/>
      <c r="J279"/>
      <c r="K279" s="454" t="s">
        <v>370</v>
      </c>
      <c r="L279" s="455" t="s">
        <v>737</v>
      </c>
      <c r="M279" s="455" t="s">
        <v>738</v>
      </c>
      <c r="N279" s="515" t="s">
        <v>739</v>
      </c>
      <c r="O279" s="455" t="s">
        <v>738</v>
      </c>
      <c r="P279" s="515" t="s">
        <v>739</v>
      </c>
      <c r="Q279" s="455" t="s">
        <v>738</v>
      </c>
      <c r="R279" s="456" t="s">
        <v>737</v>
      </c>
      <c r="S279" s="668"/>
      <c r="T279" s="669"/>
      <c r="U279" s="671"/>
    </row>
    <row r="280" spans="2:37" ht="17.100000000000001" customHeight="1">
      <c r="C280"/>
      <c r="D280"/>
      <c r="E280"/>
      <c r="F280"/>
      <c r="G280"/>
      <c r="H280"/>
      <c r="I280"/>
      <c r="J280"/>
      <c r="K280" s="257" t="s">
        <v>79</v>
      </c>
      <c r="L280" s="498" t="s">
        <v>123</v>
      </c>
      <c r="M280" s="498" t="s">
        <v>95</v>
      </c>
      <c r="N280" s="498" t="s">
        <v>73</v>
      </c>
      <c r="O280" s="498" t="s">
        <v>73</v>
      </c>
      <c r="P280" s="498"/>
      <c r="Q280" s="498"/>
      <c r="R280" s="499" t="s">
        <v>123</v>
      </c>
      <c r="S280" s="537">
        <v>5</v>
      </c>
      <c r="T280" s="537">
        <v>42</v>
      </c>
      <c r="U280" s="537">
        <v>2</v>
      </c>
    </row>
    <row r="281" spans="2:37" ht="17.100000000000001" customHeight="1">
      <c r="C281"/>
      <c r="D281"/>
      <c r="E281"/>
      <c r="F281"/>
      <c r="G281"/>
      <c r="H281"/>
      <c r="I281"/>
      <c r="J281"/>
      <c r="K281" s="257" t="s">
        <v>180</v>
      </c>
      <c r="L281" s="498" t="s">
        <v>95</v>
      </c>
      <c r="M281" s="498" t="s">
        <v>73</v>
      </c>
      <c r="N281" s="498" t="s">
        <v>73</v>
      </c>
      <c r="O281" s="498"/>
      <c r="P281" s="498"/>
      <c r="Q281" s="498" t="s">
        <v>123</v>
      </c>
      <c r="R281" s="499" t="s">
        <v>95</v>
      </c>
      <c r="S281" s="537">
        <v>5</v>
      </c>
      <c r="T281" s="537">
        <v>42</v>
      </c>
      <c r="U281" s="537">
        <v>2</v>
      </c>
    </row>
    <row r="282" spans="2:37" ht="17.100000000000001" customHeight="1">
      <c r="C282"/>
      <c r="D282"/>
      <c r="E282"/>
      <c r="F282"/>
      <c r="G282"/>
      <c r="H282"/>
      <c r="I282"/>
      <c r="J282"/>
      <c r="K282" s="257" t="s">
        <v>110</v>
      </c>
      <c r="L282" s="498" t="s">
        <v>73</v>
      </c>
      <c r="M282" s="498" t="s">
        <v>73</v>
      </c>
      <c r="N282" s="498"/>
      <c r="O282" s="498"/>
      <c r="P282" s="498" t="s">
        <v>123</v>
      </c>
      <c r="Q282" s="498" t="s">
        <v>95</v>
      </c>
      <c r="R282" s="499" t="s">
        <v>73</v>
      </c>
      <c r="S282" s="537">
        <v>5</v>
      </c>
      <c r="T282" s="537">
        <v>43</v>
      </c>
      <c r="U282" s="537">
        <v>3</v>
      </c>
    </row>
    <row r="283" spans="2:37" ht="17.100000000000001" customHeight="1">
      <c r="C283"/>
      <c r="D283"/>
      <c r="E283"/>
      <c r="F283"/>
      <c r="G283"/>
      <c r="H283"/>
      <c r="I283"/>
      <c r="J283"/>
      <c r="K283" s="257" t="s">
        <v>114</v>
      </c>
      <c r="L283" s="498" t="s">
        <v>73</v>
      </c>
      <c r="M283" s="498"/>
      <c r="N283" s="498"/>
      <c r="O283" s="498" t="s">
        <v>123</v>
      </c>
      <c r="P283" s="498" t="s">
        <v>95</v>
      </c>
      <c r="Q283" s="498" t="s">
        <v>73</v>
      </c>
      <c r="R283" s="499" t="s">
        <v>73</v>
      </c>
      <c r="S283" s="537">
        <v>5</v>
      </c>
      <c r="T283" s="537">
        <v>43</v>
      </c>
      <c r="U283" s="537">
        <v>3</v>
      </c>
    </row>
    <row r="284" spans="2:37" ht="17.100000000000001" customHeight="1">
      <c r="C284"/>
      <c r="D284"/>
      <c r="E284"/>
      <c r="F284"/>
      <c r="G284"/>
      <c r="H284"/>
      <c r="I284"/>
      <c r="J284"/>
      <c r="K284" s="257" t="s">
        <v>127</v>
      </c>
      <c r="L284" s="498"/>
      <c r="M284" s="498" t="s">
        <v>123</v>
      </c>
      <c r="N284" s="498" t="s">
        <v>123</v>
      </c>
      <c r="O284" s="498" t="s">
        <v>95</v>
      </c>
      <c r="P284" s="498" t="s">
        <v>73</v>
      </c>
      <c r="Q284" s="498" t="s">
        <v>73</v>
      </c>
      <c r="R284" s="499"/>
      <c r="S284" s="537">
        <v>5</v>
      </c>
      <c r="T284" s="537">
        <v>42</v>
      </c>
      <c r="U284" s="537">
        <v>2</v>
      </c>
    </row>
    <row r="285" spans="2:37" ht="17.100000000000001" customHeight="1">
      <c r="C285"/>
      <c r="D285"/>
      <c r="E285"/>
      <c r="F285"/>
      <c r="G285"/>
      <c r="H285"/>
      <c r="I285"/>
      <c r="J285"/>
      <c r="K285" s="257" t="s">
        <v>94</v>
      </c>
      <c r="L285" s="498"/>
      <c r="M285" s="498" t="s">
        <v>123</v>
      </c>
      <c r="N285" s="498" t="s">
        <v>95</v>
      </c>
      <c r="O285" s="498" t="s">
        <v>73</v>
      </c>
      <c r="P285" s="498" t="s">
        <v>73</v>
      </c>
      <c r="Q285" s="498"/>
      <c r="R285" s="499" t="s">
        <v>123</v>
      </c>
      <c r="S285" s="555">
        <v>5</v>
      </c>
      <c r="T285" s="537">
        <v>42</v>
      </c>
      <c r="U285" s="537">
        <v>2</v>
      </c>
      <c r="V285" s="502"/>
    </row>
    <row r="286" spans="2:37" ht="17.100000000000001" customHeight="1">
      <c r="C286"/>
      <c r="D286"/>
      <c r="E286"/>
      <c r="F286"/>
      <c r="G286"/>
      <c r="H286"/>
      <c r="I286"/>
      <c r="J286"/>
      <c r="K286" s="257" t="s">
        <v>111</v>
      </c>
      <c r="L286" s="498" t="s">
        <v>123</v>
      </c>
      <c r="M286" s="498"/>
      <c r="N286" s="498" t="s">
        <v>123</v>
      </c>
      <c r="O286" s="498" t="s">
        <v>123</v>
      </c>
      <c r="P286" s="498" t="s">
        <v>123</v>
      </c>
      <c r="Q286" s="498" t="s">
        <v>123</v>
      </c>
      <c r="R286" s="499"/>
      <c r="S286" s="537">
        <v>5</v>
      </c>
      <c r="T286" s="537">
        <v>40</v>
      </c>
      <c r="U286" s="537">
        <v>0</v>
      </c>
    </row>
    <row r="287" spans="2:37" ht="17.100000000000001" customHeight="1">
      <c r="C287"/>
      <c r="D287"/>
      <c r="E287"/>
      <c r="F287"/>
      <c r="G287"/>
      <c r="H287"/>
      <c r="I287"/>
      <c r="J287"/>
      <c r="K287" s="257" t="s">
        <v>80</v>
      </c>
      <c r="L287" s="498"/>
      <c r="M287" s="498" t="s">
        <v>93</v>
      </c>
      <c r="N287" s="498" t="s">
        <v>93</v>
      </c>
      <c r="O287" s="498" t="s">
        <v>93</v>
      </c>
      <c r="P287" s="498" t="s">
        <v>93</v>
      </c>
      <c r="Q287" s="498" t="s">
        <v>93</v>
      </c>
      <c r="R287" s="499"/>
      <c r="S287" s="537">
        <v>5</v>
      </c>
      <c r="T287" s="537">
        <v>40</v>
      </c>
      <c r="U287" s="537">
        <v>0</v>
      </c>
    </row>
    <row r="288" spans="2:37" ht="17.100000000000001" customHeight="1">
      <c r="C288"/>
      <c r="D288"/>
      <c r="E288"/>
      <c r="F288"/>
      <c r="G288"/>
      <c r="H288"/>
      <c r="I288"/>
      <c r="J288"/>
      <c r="K288" s="257" t="s">
        <v>121</v>
      </c>
      <c r="L288" s="498"/>
      <c r="M288" s="498" t="s">
        <v>93</v>
      </c>
      <c r="N288" s="498" t="s">
        <v>93</v>
      </c>
      <c r="O288" s="498" t="s">
        <v>93</v>
      </c>
      <c r="P288" s="498"/>
      <c r="Q288" s="498" t="s">
        <v>93</v>
      </c>
      <c r="R288" s="499" t="s">
        <v>93</v>
      </c>
      <c r="S288" s="537">
        <v>5</v>
      </c>
      <c r="T288" s="537">
        <v>40</v>
      </c>
      <c r="U288" s="537">
        <v>0</v>
      </c>
    </row>
    <row r="289" spans="3:22" ht="17.100000000000001" customHeight="1">
      <c r="C289" s="402"/>
      <c r="D289"/>
      <c r="E289"/>
      <c r="F289"/>
      <c r="G289"/>
      <c r="H289"/>
      <c r="I289"/>
      <c r="J289"/>
      <c r="K289" s="584" t="s">
        <v>401</v>
      </c>
      <c r="L289" s="587" t="s">
        <v>93</v>
      </c>
      <c r="M289" s="587" t="s">
        <v>93</v>
      </c>
      <c r="N289" s="587"/>
      <c r="O289" s="587" t="s">
        <v>93</v>
      </c>
      <c r="P289" s="587" t="s">
        <v>93</v>
      </c>
      <c r="Q289" s="587" t="s">
        <v>93</v>
      </c>
      <c r="R289" s="588"/>
      <c r="S289" s="537">
        <v>5</v>
      </c>
      <c r="T289" s="537">
        <v>40</v>
      </c>
      <c r="U289" s="537">
        <v>0</v>
      </c>
    </row>
    <row r="290" spans="3:22" ht="17.100000000000001" customHeight="1">
      <c r="C290" s="402"/>
      <c r="D290"/>
      <c r="E290"/>
      <c r="F290"/>
      <c r="G290"/>
      <c r="H290"/>
      <c r="I290"/>
      <c r="J290"/>
      <c r="K290" s="589" t="s">
        <v>791</v>
      </c>
      <c r="L290" s="590"/>
      <c r="M290" s="590" t="s">
        <v>467</v>
      </c>
      <c r="N290" s="590" t="s">
        <v>467</v>
      </c>
      <c r="O290" s="590" t="s">
        <v>467</v>
      </c>
      <c r="P290" s="590" t="s">
        <v>467</v>
      </c>
      <c r="Q290" s="590" t="s">
        <v>467</v>
      </c>
      <c r="R290" s="591"/>
    </row>
    <row r="291" spans="3:22" ht="17.100000000000001" customHeight="1">
      <c r="C291" s="402"/>
      <c r="D291"/>
      <c r="E291"/>
      <c r="F291"/>
      <c r="G291"/>
      <c r="H291"/>
      <c r="I291"/>
      <c r="J291"/>
      <c r="K291" s="272" t="s">
        <v>385</v>
      </c>
      <c r="L291" s="103"/>
      <c r="M291" s="103" t="s">
        <v>467</v>
      </c>
      <c r="N291" s="103" t="s">
        <v>467</v>
      </c>
      <c r="O291" s="103" t="s">
        <v>467</v>
      </c>
      <c r="P291" s="103" t="s">
        <v>467</v>
      </c>
      <c r="Q291" s="103" t="s">
        <v>467</v>
      </c>
      <c r="R291" s="104"/>
    </row>
    <row r="292" spans="3:22" ht="17.100000000000001" customHeight="1">
      <c r="C292" s="402"/>
      <c r="D292"/>
      <c r="E292"/>
      <c r="F292"/>
      <c r="G292"/>
      <c r="H292"/>
      <c r="I292"/>
      <c r="J292"/>
      <c r="K292" s="534"/>
      <c r="L292" s="538"/>
      <c r="M292" s="538"/>
      <c r="N292" s="538"/>
      <c r="O292" s="538"/>
      <c r="P292" s="538"/>
      <c r="Q292" s="538"/>
      <c r="R292" s="538"/>
    </row>
    <row r="293" spans="3:22" ht="17.100000000000001" customHeight="1">
      <c r="C293" s="433"/>
      <c r="D293"/>
      <c r="E293"/>
      <c r="F293"/>
      <c r="G293"/>
      <c r="H293"/>
      <c r="I293"/>
      <c r="J293"/>
      <c r="L293" s="145"/>
      <c r="M293"/>
      <c r="N293"/>
      <c r="O293"/>
      <c r="P293"/>
      <c r="Q293"/>
      <c r="R293"/>
    </row>
    <row r="294" spans="3:22" ht="17.100000000000001" customHeight="1">
      <c r="C294" s="433"/>
      <c r="D294"/>
      <c r="E294"/>
      <c r="F294"/>
      <c r="G294"/>
      <c r="H294"/>
      <c r="I294"/>
      <c r="J294"/>
      <c r="K294" s="145"/>
      <c r="L294"/>
      <c r="M294"/>
      <c r="N294"/>
      <c r="O294"/>
      <c r="P294"/>
      <c r="Q294"/>
      <c r="R294"/>
    </row>
    <row r="295" spans="3:22" ht="17.100000000000001" customHeight="1">
      <c r="C295" s="123" t="s">
        <v>732</v>
      </c>
    </row>
    <row r="296" spans="3:22" ht="17.100000000000001" customHeight="1">
      <c r="K296" s="560"/>
    </row>
    <row r="297" spans="3:22" ht="17.100000000000001" customHeight="1">
      <c r="C297" s="70" t="s">
        <v>156</v>
      </c>
      <c r="D297" s="410" t="s">
        <v>136</v>
      </c>
      <c r="E297" s="410" t="s">
        <v>134</v>
      </c>
      <c r="F297" s="410" t="s">
        <v>109</v>
      </c>
      <c r="G297" s="410" t="s">
        <v>131</v>
      </c>
      <c r="H297" s="451" t="s">
        <v>75</v>
      </c>
      <c r="I297" s="452" t="s">
        <v>92</v>
      </c>
      <c r="J297"/>
      <c r="K297" s="75" t="s">
        <v>83</v>
      </c>
      <c r="L297" s="146" t="s">
        <v>96</v>
      </c>
      <c r="M297" s="146" t="s">
        <v>104</v>
      </c>
      <c r="N297" s="146" t="s">
        <v>82</v>
      </c>
      <c r="O297" s="146" t="s">
        <v>112</v>
      </c>
      <c r="P297" s="146" t="s">
        <v>97</v>
      </c>
      <c r="Q297" s="146" t="s">
        <v>117</v>
      </c>
      <c r="R297" s="147" t="s">
        <v>132</v>
      </c>
      <c r="S297" s="667" t="s">
        <v>515</v>
      </c>
      <c r="T297" s="669" t="s">
        <v>486</v>
      </c>
      <c r="U297" s="670" t="s">
        <v>487</v>
      </c>
      <c r="V297" s="537"/>
    </row>
    <row r="298" spans="3:22" ht="17.100000000000001" customHeight="1">
      <c r="C298" s="647" t="s">
        <v>138</v>
      </c>
      <c r="D298" s="411" t="s">
        <v>123</v>
      </c>
      <c r="E298" s="412">
        <v>0.29166666666666669</v>
      </c>
      <c r="F298" s="412">
        <v>0.66666666666666663</v>
      </c>
      <c r="G298" s="309">
        <v>1</v>
      </c>
      <c r="H298" s="309">
        <v>8</v>
      </c>
      <c r="I298" s="413"/>
      <c r="J298"/>
      <c r="K298" s="454" t="s">
        <v>370</v>
      </c>
      <c r="L298" s="455" t="s">
        <v>407</v>
      </c>
      <c r="M298" s="455" t="s">
        <v>734</v>
      </c>
      <c r="N298" s="455" t="s">
        <v>734</v>
      </c>
      <c r="O298" s="455" t="s">
        <v>734</v>
      </c>
      <c r="P298" s="455" t="s">
        <v>734</v>
      </c>
      <c r="Q298" s="455" t="s">
        <v>734</v>
      </c>
      <c r="R298" s="456" t="s">
        <v>407</v>
      </c>
      <c r="S298" s="668"/>
      <c r="T298" s="669"/>
      <c r="U298" s="671"/>
    </row>
    <row r="299" spans="3:22" ht="17.100000000000001" customHeight="1">
      <c r="C299" s="648"/>
      <c r="D299" s="411" t="s">
        <v>93</v>
      </c>
      <c r="E299" s="412">
        <v>0.375</v>
      </c>
      <c r="F299" s="412">
        <v>0.79166666666666663</v>
      </c>
      <c r="G299" s="309">
        <v>1</v>
      </c>
      <c r="H299" s="309">
        <v>9</v>
      </c>
      <c r="I299" s="413"/>
      <c r="J299"/>
      <c r="K299" s="257" t="s">
        <v>79</v>
      </c>
      <c r="L299" s="498" t="s">
        <v>123</v>
      </c>
      <c r="M299" s="498" t="s">
        <v>95</v>
      </c>
      <c r="N299" s="498" t="s">
        <v>73</v>
      </c>
      <c r="O299" s="498" t="s">
        <v>73</v>
      </c>
      <c r="P299" s="498"/>
      <c r="Q299" s="498"/>
      <c r="R299" s="499" t="s">
        <v>123</v>
      </c>
      <c r="S299" s="537">
        <v>5</v>
      </c>
      <c r="T299" s="537">
        <v>42</v>
      </c>
      <c r="U299" s="537">
        <v>2</v>
      </c>
    </row>
    <row r="300" spans="3:22" ht="17.100000000000001" customHeight="1">
      <c r="C300" s="648"/>
      <c r="D300" s="411" t="s">
        <v>95</v>
      </c>
      <c r="E300" s="412">
        <v>0.45833333333333331</v>
      </c>
      <c r="F300" s="412">
        <v>0.83333333333333337</v>
      </c>
      <c r="G300" s="309">
        <v>1</v>
      </c>
      <c r="H300" s="309">
        <v>8</v>
      </c>
      <c r="I300" s="413"/>
      <c r="J300"/>
      <c r="K300" s="257" t="s">
        <v>180</v>
      </c>
      <c r="L300" s="498" t="s">
        <v>95</v>
      </c>
      <c r="M300" s="498" t="s">
        <v>73</v>
      </c>
      <c r="N300" s="498" t="s">
        <v>73</v>
      </c>
      <c r="O300" s="498"/>
      <c r="P300" s="498"/>
      <c r="Q300" s="498" t="s">
        <v>123</v>
      </c>
      <c r="R300" s="499" t="s">
        <v>95</v>
      </c>
      <c r="S300" s="537">
        <v>5</v>
      </c>
      <c r="T300" s="537">
        <v>42</v>
      </c>
      <c r="U300" s="537">
        <v>2</v>
      </c>
    </row>
    <row r="301" spans="3:22" ht="17.100000000000001" customHeight="1">
      <c r="C301" s="648"/>
      <c r="D301" s="411"/>
      <c r="E301" s="412"/>
      <c r="F301" s="412"/>
      <c r="G301" s="309">
        <v>0</v>
      </c>
      <c r="H301" s="309">
        <v>0</v>
      </c>
      <c r="I301" s="413"/>
      <c r="J301"/>
      <c r="K301" s="257" t="s">
        <v>110</v>
      </c>
      <c r="L301" s="498" t="s">
        <v>73</v>
      </c>
      <c r="M301" s="498" t="s">
        <v>73</v>
      </c>
      <c r="N301" s="498"/>
      <c r="O301" s="498"/>
      <c r="P301" s="498" t="s">
        <v>123</v>
      </c>
      <c r="Q301" s="498" t="s">
        <v>95</v>
      </c>
      <c r="R301" s="499" t="s">
        <v>73</v>
      </c>
      <c r="S301" s="537">
        <v>5</v>
      </c>
      <c r="T301" s="537">
        <v>43</v>
      </c>
      <c r="U301" s="537">
        <v>3</v>
      </c>
    </row>
    <row r="302" spans="3:22" ht="17.100000000000001" customHeight="1">
      <c r="C302" s="648"/>
      <c r="D302" s="411"/>
      <c r="E302" s="412"/>
      <c r="F302" s="412"/>
      <c r="G302" s="309">
        <v>0</v>
      </c>
      <c r="H302" s="309">
        <v>0</v>
      </c>
      <c r="I302" s="413"/>
      <c r="J302"/>
      <c r="K302" s="257" t="s">
        <v>114</v>
      </c>
      <c r="L302" s="498" t="s">
        <v>73</v>
      </c>
      <c r="M302" s="498"/>
      <c r="N302" s="498"/>
      <c r="O302" s="498" t="s">
        <v>123</v>
      </c>
      <c r="P302" s="498" t="s">
        <v>95</v>
      </c>
      <c r="Q302" s="498" t="s">
        <v>73</v>
      </c>
      <c r="R302" s="499" t="s">
        <v>73</v>
      </c>
      <c r="S302" s="537">
        <v>5</v>
      </c>
      <c r="T302" s="537">
        <v>43</v>
      </c>
      <c r="U302" s="537">
        <v>3</v>
      </c>
    </row>
    <row r="303" spans="3:22" ht="17.100000000000001" customHeight="1">
      <c r="C303" s="648"/>
      <c r="D303" s="411"/>
      <c r="E303" s="412"/>
      <c r="F303" s="412"/>
      <c r="G303" s="309">
        <v>0</v>
      </c>
      <c r="H303" s="309">
        <v>0</v>
      </c>
      <c r="I303" s="413"/>
      <c r="J303"/>
      <c r="K303" s="257" t="s">
        <v>127</v>
      </c>
      <c r="L303" s="498"/>
      <c r="M303" s="498" t="s">
        <v>93</v>
      </c>
      <c r="N303" s="498" t="s">
        <v>123</v>
      </c>
      <c r="O303" s="498" t="s">
        <v>95</v>
      </c>
      <c r="P303" s="498" t="s">
        <v>73</v>
      </c>
      <c r="Q303" s="498" t="s">
        <v>73</v>
      </c>
      <c r="R303" s="499"/>
      <c r="S303" s="537">
        <v>5</v>
      </c>
      <c r="T303" s="537">
        <v>42</v>
      </c>
      <c r="U303" s="537">
        <v>2</v>
      </c>
    </row>
    <row r="304" spans="3:22" ht="17.100000000000001" customHeight="1">
      <c r="C304" s="649"/>
      <c r="D304" s="411"/>
      <c r="E304" s="412"/>
      <c r="F304" s="412"/>
      <c r="G304" s="309">
        <v>0</v>
      </c>
      <c r="H304" s="309">
        <v>0</v>
      </c>
      <c r="I304" s="413"/>
      <c r="J304"/>
      <c r="K304" s="257" t="s">
        <v>94</v>
      </c>
      <c r="L304" s="498"/>
      <c r="M304" s="498" t="s">
        <v>123</v>
      </c>
      <c r="N304" s="498" t="s">
        <v>95</v>
      </c>
      <c r="O304" s="498" t="s">
        <v>73</v>
      </c>
      <c r="P304" s="498" t="s">
        <v>73</v>
      </c>
      <c r="Q304" s="498"/>
      <c r="R304" s="499" t="s">
        <v>93</v>
      </c>
      <c r="S304" s="555">
        <v>5</v>
      </c>
      <c r="T304" s="537">
        <v>42</v>
      </c>
      <c r="U304" s="537">
        <v>2</v>
      </c>
      <c r="V304" s="502"/>
    </row>
    <row r="305" spans="3:22" ht="17.100000000000001" customHeight="1">
      <c r="C305" s="650" t="s">
        <v>92</v>
      </c>
      <c r="D305" s="411" t="s">
        <v>73</v>
      </c>
      <c r="E305" s="412">
        <v>0.70833333333333337</v>
      </c>
      <c r="F305" s="412">
        <v>0.33333333333333331</v>
      </c>
      <c r="G305" s="453">
        <v>6</v>
      </c>
      <c r="H305" s="107">
        <v>9</v>
      </c>
      <c r="I305" s="414">
        <v>3</v>
      </c>
      <c r="J305"/>
      <c r="K305" s="257" t="s">
        <v>111</v>
      </c>
      <c r="L305" s="498" t="s">
        <v>93</v>
      </c>
      <c r="M305" s="498"/>
      <c r="N305" s="498" t="s">
        <v>93</v>
      </c>
      <c r="O305" s="498" t="s">
        <v>93</v>
      </c>
      <c r="P305" s="498" t="s">
        <v>93</v>
      </c>
      <c r="Q305" s="498" t="s">
        <v>93</v>
      </c>
      <c r="R305" s="499"/>
      <c r="S305" s="537">
        <v>5</v>
      </c>
      <c r="T305" s="537">
        <v>40</v>
      </c>
      <c r="U305" s="537">
        <v>0</v>
      </c>
    </row>
    <row r="306" spans="3:22" ht="17.100000000000001" customHeight="1">
      <c r="C306" s="650"/>
      <c r="D306" s="415"/>
      <c r="E306" s="415"/>
      <c r="F306" s="415"/>
      <c r="G306" s="309"/>
      <c r="H306" s="309"/>
      <c r="I306" s="413"/>
      <c r="J306"/>
      <c r="K306" s="257" t="s">
        <v>80</v>
      </c>
      <c r="L306" s="498"/>
      <c r="M306" s="498" t="s">
        <v>93</v>
      </c>
      <c r="N306" s="498" t="s">
        <v>93</v>
      </c>
      <c r="O306" s="498" t="s">
        <v>93</v>
      </c>
      <c r="P306" s="498" t="s">
        <v>93</v>
      </c>
      <c r="Q306" s="498" t="s">
        <v>93</v>
      </c>
      <c r="R306" s="499"/>
      <c r="S306" s="537">
        <v>5</v>
      </c>
      <c r="T306" s="537">
        <v>40</v>
      </c>
      <c r="U306" s="537">
        <v>0</v>
      </c>
    </row>
    <row r="307" spans="3:22" ht="17.100000000000001" customHeight="1">
      <c r="C307" s="651"/>
      <c r="D307" s="416"/>
      <c r="E307" s="416"/>
      <c r="F307" s="416"/>
      <c r="G307" s="312"/>
      <c r="H307" s="312"/>
      <c r="I307" s="417"/>
      <c r="J307"/>
      <c r="K307" s="257" t="s">
        <v>121</v>
      </c>
      <c r="L307" s="498"/>
      <c r="M307" s="498" t="s">
        <v>93</v>
      </c>
      <c r="N307" s="498" t="s">
        <v>93</v>
      </c>
      <c r="O307" s="498" t="s">
        <v>93</v>
      </c>
      <c r="P307" s="498" t="s">
        <v>93</v>
      </c>
      <c r="Q307" s="498" t="s">
        <v>93</v>
      </c>
      <c r="R307" s="499"/>
      <c r="S307" s="537">
        <v>5</v>
      </c>
      <c r="T307" s="537">
        <v>40</v>
      </c>
      <c r="U307" s="537">
        <v>0</v>
      </c>
    </row>
    <row r="308" spans="3:22" ht="17.100000000000001" customHeight="1">
      <c r="C308" s="549" t="s">
        <v>720</v>
      </c>
      <c r="D308"/>
      <c r="E308"/>
      <c r="F308"/>
      <c r="G308"/>
      <c r="H308"/>
      <c r="I308"/>
      <c r="J308"/>
      <c r="K308" s="584" t="s">
        <v>401</v>
      </c>
      <c r="L308" s="587"/>
      <c r="M308" s="587" t="s">
        <v>93</v>
      </c>
      <c r="N308" s="587" t="s">
        <v>93</v>
      </c>
      <c r="O308" s="587" t="s">
        <v>93</v>
      </c>
      <c r="P308" s="587" t="s">
        <v>93</v>
      </c>
      <c r="Q308" s="587" t="s">
        <v>93</v>
      </c>
      <c r="R308" s="588"/>
      <c r="S308" s="537">
        <v>5</v>
      </c>
      <c r="T308" s="537">
        <v>40</v>
      </c>
      <c r="U308" s="537">
        <v>0</v>
      </c>
    </row>
    <row r="309" spans="3:22" ht="17.100000000000001" customHeight="1">
      <c r="C309" s="549"/>
      <c r="D309"/>
      <c r="E309"/>
      <c r="F309"/>
      <c r="G309"/>
      <c r="H309"/>
      <c r="I309"/>
      <c r="J309"/>
      <c r="K309" s="589" t="s">
        <v>791</v>
      </c>
      <c r="L309" s="590"/>
      <c r="M309" s="590" t="s">
        <v>467</v>
      </c>
      <c r="N309" s="590" t="s">
        <v>467</v>
      </c>
      <c r="O309" s="590" t="s">
        <v>467</v>
      </c>
      <c r="P309" s="590" t="s">
        <v>467</v>
      </c>
      <c r="Q309" s="590" t="s">
        <v>467</v>
      </c>
      <c r="R309" s="591"/>
    </row>
    <row r="310" spans="3:22" ht="17.100000000000001" customHeight="1">
      <c r="C310" s="549"/>
      <c r="D310"/>
      <c r="E310"/>
      <c r="F310"/>
      <c r="G310"/>
      <c r="H310"/>
      <c r="I310"/>
      <c r="J310"/>
      <c r="K310" s="272" t="s">
        <v>385</v>
      </c>
      <c r="L310" s="103"/>
      <c r="M310" s="103" t="s">
        <v>467</v>
      </c>
      <c r="N310" s="103" t="s">
        <v>467</v>
      </c>
      <c r="O310" s="103" t="s">
        <v>467</v>
      </c>
      <c r="P310" s="103" t="s">
        <v>467</v>
      </c>
      <c r="Q310" s="103" t="s">
        <v>467</v>
      </c>
      <c r="R310" s="104"/>
    </row>
    <row r="311" spans="3:22" ht="17.100000000000001" customHeight="1">
      <c r="C311" s="549"/>
      <c r="D311"/>
      <c r="E311"/>
      <c r="F311"/>
      <c r="G311"/>
      <c r="H311"/>
      <c r="I311"/>
      <c r="J311"/>
      <c r="K311" s="402" t="s">
        <v>735</v>
      </c>
      <c r="L311"/>
      <c r="M311"/>
      <c r="N311"/>
      <c r="O311"/>
      <c r="P311"/>
      <c r="Q311"/>
      <c r="R311"/>
    </row>
    <row r="312" spans="3:22" ht="17.100000000000001" customHeight="1">
      <c r="C312" s="549"/>
    </row>
    <row r="313" spans="3:22" ht="17.100000000000001" customHeight="1">
      <c r="C313" s="549"/>
      <c r="K313" s="560"/>
    </row>
    <row r="314" spans="3:22" ht="17.100000000000001" customHeight="1">
      <c r="C314" s="549"/>
      <c r="K314" s="75" t="s">
        <v>83</v>
      </c>
      <c r="L314" s="146" t="s">
        <v>96</v>
      </c>
      <c r="M314" s="146" t="s">
        <v>104</v>
      </c>
      <c r="N314" s="146" t="s">
        <v>82</v>
      </c>
      <c r="O314" s="146" t="s">
        <v>112</v>
      </c>
      <c r="P314" s="146" t="s">
        <v>97</v>
      </c>
      <c r="Q314" s="146" t="s">
        <v>117</v>
      </c>
      <c r="R314" s="147" t="s">
        <v>132</v>
      </c>
      <c r="S314" s="667" t="s">
        <v>515</v>
      </c>
      <c r="T314" s="669" t="s">
        <v>486</v>
      </c>
      <c r="U314" s="670" t="s">
        <v>487</v>
      </c>
      <c r="V314" s="537"/>
    </row>
    <row r="315" spans="3:22" ht="17.100000000000001" customHeight="1">
      <c r="K315" s="454" t="s">
        <v>370</v>
      </c>
      <c r="L315" s="455" t="s">
        <v>737</v>
      </c>
      <c r="M315" s="455" t="s">
        <v>738</v>
      </c>
      <c r="N315" s="515" t="s">
        <v>739</v>
      </c>
      <c r="O315" s="455" t="s">
        <v>738</v>
      </c>
      <c r="P315" s="515" t="s">
        <v>739</v>
      </c>
      <c r="Q315" s="455" t="s">
        <v>738</v>
      </c>
      <c r="R315" s="456" t="s">
        <v>737</v>
      </c>
      <c r="S315" s="668"/>
      <c r="T315" s="669"/>
      <c r="U315" s="671"/>
    </row>
    <row r="316" spans="3:22" ht="17.100000000000001" customHeight="1">
      <c r="K316" s="257" t="s">
        <v>79</v>
      </c>
      <c r="L316" s="498" t="s">
        <v>123</v>
      </c>
      <c r="M316" s="498" t="s">
        <v>95</v>
      </c>
      <c r="N316" s="498" t="s">
        <v>73</v>
      </c>
      <c r="O316" s="498" t="s">
        <v>73</v>
      </c>
      <c r="P316" s="498"/>
      <c r="Q316" s="498"/>
      <c r="R316" s="499" t="s">
        <v>123</v>
      </c>
      <c r="S316" s="537">
        <v>5</v>
      </c>
      <c r="T316" s="537">
        <v>42</v>
      </c>
      <c r="U316" s="537">
        <v>2</v>
      </c>
    </row>
    <row r="317" spans="3:22" ht="17.100000000000001" customHeight="1">
      <c r="K317" s="257" t="s">
        <v>180</v>
      </c>
      <c r="L317" s="498" t="s">
        <v>95</v>
      </c>
      <c r="M317" s="498" t="s">
        <v>73</v>
      </c>
      <c r="N317" s="498" t="s">
        <v>73</v>
      </c>
      <c r="O317" s="498"/>
      <c r="P317" s="498"/>
      <c r="Q317" s="498" t="s">
        <v>123</v>
      </c>
      <c r="R317" s="499" t="s">
        <v>95</v>
      </c>
      <c r="S317" s="537">
        <v>5</v>
      </c>
      <c r="T317" s="537">
        <v>42</v>
      </c>
      <c r="U317" s="537">
        <v>2</v>
      </c>
    </row>
    <row r="318" spans="3:22" ht="17.100000000000001" customHeight="1">
      <c r="K318" s="257" t="s">
        <v>110</v>
      </c>
      <c r="L318" s="498" t="s">
        <v>73</v>
      </c>
      <c r="M318" s="498" t="s">
        <v>73</v>
      </c>
      <c r="N318" s="498"/>
      <c r="O318" s="498"/>
      <c r="P318" s="498" t="s">
        <v>123</v>
      </c>
      <c r="Q318" s="498" t="s">
        <v>95</v>
      </c>
      <c r="R318" s="499" t="s">
        <v>73</v>
      </c>
      <c r="S318" s="537">
        <v>5</v>
      </c>
      <c r="T318" s="537">
        <v>43</v>
      </c>
      <c r="U318" s="537">
        <v>3</v>
      </c>
    </row>
    <row r="319" spans="3:22" ht="17.100000000000001" customHeight="1">
      <c r="K319" s="257" t="s">
        <v>114</v>
      </c>
      <c r="L319" s="498" t="s">
        <v>73</v>
      </c>
      <c r="M319" s="498"/>
      <c r="N319" s="498"/>
      <c r="O319" s="498" t="s">
        <v>123</v>
      </c>
      <c r="P319" s="498" t="s">
        <v>95</v>
      </c>
      <c r="Q319" s="498" t="s">
        <v>73</v>
      </c>
      <c r="R319" s="499" t="s">
        <v>73</v>
      </c>
      <c r="S319" s="537">
        <v>5</v>
      </c>
      <c r="T319" s="537">
        <v>43</v>
      </c>
      <c r="U319" s="537">
        <v>3</v>
      </c>
    </row>
    <row r="320" spans="3:22" ht="17.100000000000001" customHeight="1">
      <c r="K320" s="257" t="s">
        <v>127</v>
      </c>
      <c r="L320" s="498"/>
      <c r="M320" s="498" t="s">
        <v>123</v>
      </c>
      <c r="N320" s="498" t="s">
        <v>123</v>
      </c>
      <c r="O320" s="498" t="s">
        <v>95</v>
      </c>
      <c r="P320" s="498" t="s">
        <v>73</v>
      </c>
      <c r="Q320" s="498" t="s">
        <v>73</v>
      </c>
      <c r="R320" s="499"/>
      <c r="S320" s="537">
        <v>5</v>
      </c>
      <c r="T320" s="537">
        <v>42</v>
      </c>
      <c r="U320" s="537">
        <v>2</v>
      </c>
    </row>
    <row r="321" spans="11:22" ht="17.100000000000001" customHeight="1">
      <c r="K321" s="257" t="s">
        <v>94</v>
      </c>
      <c r="L321" s="498"/>
      <c r="M321" s="498" t="s">
        <v>123</v>
      </c>
      <c r="N321" s="498" t="s">
        <v>95</v>
      </c>
      <c r="O321" s="498" t="s">
        <v>73</v>
      </c>
      <c r="P321" s="498" t="s">
        <v>73</v>
      </c>
      <c r="Q321" s="498"/>
      <c r="R321" s="499" t="s">
        <v>123</v>
      </c>
      <c r="S321" s="555">
        <v>5</v>
      </c>
      <c r="T321" s="537">
        <v>42</v>
      </c>
      <c r="U321" s="537">
        <v>2</v>
      </c>
      <c r="V321" s="502"/>
    </row>
    <row r="322" spans="11:22" ht="17.100000000000001" customHeight="1">
      <c r="K322" s="257" t="s">
        <v>111</v>
      </c>
      <c r="L322" s="498" t="s">
        <v>123</v>
      </c>
      <c r="M322" s="498"/>
      <c r="N322" s="498" t="s">
        <v>123</v>
      </c>
      <c r="O322" s="498" t="s">
        <v>123</v>
      </c>
      <c r="P322" s="498" t="s">
        <v>123</v>
      </c>
      <c r="Q322" s="498" t="s">
        <v>123</v>
      </c>
      <c r="R322" s="499"/>
      <c r="S322" s="537">
        <v>5</v>
      </c>
      <c r="T322" s="537">
        <v>40</v>
      </c>
      <c r="U322" s="537">
        <v>0</v>
      </c>
    </row>
    <row r="323" spans="11:22" ht="17.100000000000001" customHeight="1">
      <c r="K323" s="257" t="s">
        <v>80</v>
      </c>
      <c r="L323" s="498"/>
      <c r="M323" s="498" t="s">
        <v>93</v>
      </c>
      <c r="N323" s="498" t="s">
        <v>93</v>
      </c>
      <c r="O323" s="498" t="s">
        <v>93</v>
      </c>
      <c r="P323" s="498" t="s">
        <v>93</v>
      </c>
      <c r="Q323" s="498" t="s">
        <v>93</v>
      </c>
      <c r="R323" s="499"/>
      <c r="S323" s="537">
        <v>5</v>
      </c>
      <c r="T323" s="537">
        <v>40</v>
      </c>
      <c r="U323" s="537">
        <v>0</v>
      </c>
    </row>
    <row r="324" spans="11:22" ht="17.100000000000001" customHeight="1">
      <c r="K324" s="257" t="s">
        <v>121</v>
      </c>
      <c r="L324" s="498"/>
      <c r="M324" s="498" t="s">
        <v>93</v>
      </c>
      <c r="N324" s="498" t="s">
        <v>93</v>
      </c>
      <c r="O324" s="498" t="s">
        <v>93</v>
      </c>
      <c r="P324" s="498"/>
      <c r="Q324" s="498" t="s">
        <v>93</v>
      </c>
      <c r="R324" s="499" t="s">
        <v>93</v>
      </c>
      <c r="S324" s="537">
        <v>5</v>
      </c>
      <c r="T324" s="537">
        <v>40</v>
      </c>
      <c r="U324" s="537">
        <v>0</v>
      </c>
    </row>
    <row r="325" spans="11:22" ht="17.100000000000001" customHeight="1">
      <c r="K325" s="584" t="s">
        <v>401</v>
      </c>
      <c r="L325" s="587" t="s">
        <v>93</v>
      </c>
      <c r="M325" s="587" t="s">
        <v>93</v>
      </c>
      <c r="N325" s="587"/>
      <c r="O325" s="587" t="s">
        <v>93</v>
      </c>
      <c r="P325" s="587" t="s">
        <v>93</v>
      </c>
      <c r="Q325" s="587" t="s">
        <v>93</v>
      </c>
      <c r="R325" s="588"/>
      <c r="S325" s="537">
        <v>5</v>
      </c>
      <c r="T325" s="537">
        <v>40</v>
      </c>
      <c r="U325" s="537">
        <v>0</v>
      </c>
    </row>
    <row r="326" spans="11:22" ht="17.100000000000001" customHeight="1">
      <c r="K326" s="589" t="s">
        <v>791</v>
      </c>
      <c r="L326" s="590"/>
      <c r="M326" s="590" t="s">
        <v>467</v>
      </c>
      <c r="N326" s="590" t="s">
        <v>467</v>
      </c>
      <c r="O326" s="590" t="s">
        <v>467</v>
      </c>
      <c r="P326" s="590" t="s">
        <v>467</v>
      </c>
      <c r="Q326" s="590" t="s">
        <v>467</v>
      </c>
      <c r="R326" s="591"/>
    </row>
    <row r="327" spans="11:22" ht="17.100000000000001" customHeight="1">
      <c r="K327" s="272" t="s">
        <v>385</v>
      </c>
      <c r="L327" s="103"/>
      <c r="M327" s="103" t="s">
        <v>467</v>
      </c>
      <c r="N327" s="103" t="s">
        <v>467</v>
      </c>
      <c r="O327" s="103" t="s">
        <v>467</v>
      </c>
      <c r="P327" s="103" t="s">
        <v>467</v>
      </c>
      <c r="Q327" s="103" t="s">
        <v>467</v>
      </c>
      <c r="R327" s="104"/>
    </row>
    <row r="328" spans="11:22" ht="17.100000000000001" customHeight="1">
      <c r="K328" s="402" t="s">
        <v>735</v>
      </c>
    </row>
  </sheetData>
  <mergeCells count="76">
    <mergeCell ref="S28:S29"/>
    <mergeCell ref="T28:T29"/>
    <mergeCell ref="U28:U29"/>
    <mergeCell ref="C29:C35"/>
    <mergeCell ref="S9:S10"/>
    <mergeCell ref="T9:T10"/>
    <mergeCell ref="U9:U10"/>
    <mergeCell ref="C10:C16"/>
    <mergeCell ref="C17:C19"/>
    <mergeCell ref="S95:S96"/>
    <mergeCell ref="T95:T96"/>
    <mergeCell ref="U95:U96"/>
    <mergeCell ref="C96:C102"/>
    <mergeCell ref="C36:C38"/>
    <mergeCell ref="S51:S52"/>
    <mergeCell ref="T51:T52"/>
    <mergeCell ref="U51:U52"/>
    <mergeCell ref="C52:C58"/>
    <mergeCell ref="C59:C61"/>
    <mergeCell ref="S70:S71"/>
    <mergeCell ref="T70:T71"/>
    <mergeCell ref="U70:U71"/>
    <mergeCell ref="C71:C77"/>
    <mergeCell ref="C78:C80"/>
    <mergeCell ref="S156:S157"/>
    <mergeCell ref="T156:T157"/>
    <mergeCell ref="U156:U157"/>
    <mergeCell ref="C103:C105"/>
    <mergeCell ref="S117:S118"/>
    <mergeCell ref="T117:T118"/>
    <mergeCell ref="U117:U118"/>
    <mergeCell ref="C118:C124"/>
    <mergeCell ref="C125:C127"/>
    <mergeCell ref="S139:S140"/>
    <mergeCell ref="T139:T140"/>
    <mergeCell ref="U139:U140"/>
    <mergeCell ref="C140:C146"/>
    <mergeCell ref="C147:C149"/>
    <mergeCell ref="C229:C231"/>
    <mergeCell ref="S174:S175"/>
    <mergeCell ref="T174:T175"/>
    <mergeCell ref="U174:U175"/>
    <mergeCell ref="C175:C181"/>
    <mergeCell ref="C182:C184"/>
    <mergeCell ref="S200:S201"/>
    <mergeCell ref="T200:T201"/>
    <mergeCell ref="U200:U201"/>
    <mergeCell ref="C201:C207"/>
    <mergeCell ref="C208:C210"/>
    <mergeCell ref="S221:S222"/>
    <mergeCell ref="T221:T222"/>
    <mergeCell ref="U221:U222"/>
    <mergeCell ref="C222:C228"/>
    <mergeCell ref="C269:C271"/>
    <mergeCell ref="C235:D237"/>
    <mergeCell ref="F235:G235"/>
    <mergeCell ref="F236:G236"/>
    <mergeCell ref="F237:G237"/>
    <mergeCell ref="U238:U239"/>
    <mergeCell ref="S261:S262"/>
    <mergeCell ref="T261:T262"/>
    <mergeCell ref="U261:U262"/>
    <mergeCell ref="C262:C268"/>
    <mergeCell ref="S238:S239"/>
    <mergeCell ref="T238:T239"/>
    <mergeCell ref="S278:S279"/>
    <mergeCell ref="T278:T279"/>
    <mergeCell ref="U278:U279"/>
    <mergeCell ref="S297:S298"/>
    <mergeCell ref="T297:T298"/>
    <mergeCell ref="U297:U298"/>
    <mergeCell ref="C298:C304"/>
    <mergeCell ref="C305:C307"/>
    <mergeCell ref="S314:S315"/>
    <mergeCell ref="T314:T315"/>
    <mergeCell ref="U314:U315"/>
  </mergeCells>
  <phoneticPr fontId="22" type="noConversion"/>
  <conditionalFormatting sqref="T95:T114 T88:T92 T1:T62 T128:T220 T328:T1048576 T276 T295:T296 T64:T67">
    <cfRule type="cellIs" dxfId="977" priority="240" operator="lessThan">
      <formula>40</formula>
    </cfRule>
  </conditionalFormatting>
  <conditionalFormatting sqref="L95:R106 L88:R92 L128:R128 L328:R1048576 L276:R276 L295:R296 L109:R114 L131:R150 L153:R167 L170:R185 L188:R211 L214:R220 L1:R62 L64:R67">
    <cfRule type="cellIs" dxfId="976" priority="237" operator="equal">
      <formula>"일"</formula>
    </cfRule>
    <cfRule type="containsText" dxfId="975" priority="238" operator="containsText" text="야">
      <formula>NOT(ISERROR(SEARCH("야",L1)))</formula>
    </cfRule>
    <cfRule type="cellIs" dxfId="974" priority="239" operator="equal">
      <formula>"토"</formula>
    </cfRule>
  </conditionalFormatting>
  <conditionalFormatting sqref="L158:R167">
    <cfRule type="cellIs" dxfId="973" priority="241" operator="notEqual">
      <formula>L141</formula>
    </cfRule>
  </conditionalFormatting>
  <conditionalFormatting sqref="G1:V2 G95:V106 G128:V128 G67:V67 G66:J66 L66:V66 G43:J43 L43:V43 G24:J24 L24:V24 G154:J154 L154:V154 G87:J87 G88:V92 G133:V150 G132:J132 L132:V132 G44:V62 G155:V167 J221:J237 G276:V276 G259:J259 L259:V259 G260:V260 G295:I295 K295:V295 K311 G296:V296 G315:J327 J219:V220 G328:V1048576 H3:V3 C212:C214 G109:V114 G107:J108 S107:V108 G131:V131 G129:J130 S129:V130 G153:V153 G151:J152 S151:V152 G170:V185 G168:J169 S168:V169 G188:V211 G186:J187 S186:V187 G214:V218 G212:J213 S212:V213 G4:V23 G25:V42 G64:V65">
    <cfRule type="cellIs" dxfId="972" priority="236" operator="equal">
      <formula>0</formula>
    </cfRule>
  </conditionalFormatting>
  <conditionalFormatting sqref="G9:I19">
    <cfRule type="cellIs" dxfId="971" priority="235" operator="equal">
      <formula>0</formula>
    </cfRule>
  </conditionalFormatting>
  <conditionalFormatting sqref="T117:T127">
    <cfRule type="cellIs" dxfId="970" priority="234" operator="lessThan">
      <formula>40</formula>
    </cfRule>
  </conditionalFormatting>
  <conditionalFormatting sqref="L117:R127">
    <cfRule type="cellIs" dxfId="969" priority="231" operator="equal">
      <formula>"일"</formula>
    </cfRule>
    <cfRule type="containsText" dxfId="968" priority="232" operator="containsText" text="야">
      <formula>NOT(ISERROR(SEARCH("야",L117)))</formula>
    </cfRule>
    <cfRule type="cellIs" dxfId="967" priority="233" operator="equal">
      <formula>"토"</formula>
    </cfRule>
  </conditionalFormatting>
  <conditionalFormatting sqref="G117:V127">
    <cfRule type="cellIs" dxfId="966" priority="230" operator="equal">
      <formula>0</formula>
    </cfRule>
  </conditionalFormatting>
  <conditionalFormatting sqref="T93:T94">
    <cfRule type="cellIs" dxfId="965" priority="229" operator="lessThan">
      <formula>40</formula>
    </cfRule>
  </conditionalFormatting>
  <conditionalFormatting sqref="L93:R94">
    <cfRule type="cellIs" dxfId="964" priority="226" operator="equal">
      <formula>"일"</formula>
    </cfRule>
    <cfRule type="containsText" dxfId="963" priority="227" operator="containsText" text="야">
      <formula>NOT(ISERROR(SEARCH("야",L93)))</formula>
    </cfRule>
    <cfRule type="cellIs" dxfId="962" priority="228" operator="equal">
      <formula>"토"</formula>
    </cfRule>
  </conditionalFormatting>
  <conditionalFormatting sqref="G93:V94">
    <cfRule type="cellIs" dxfId="961" priority="225" operator="equal">
      <formula>0</formula>
    </cfRule>
  </conditionalFormatting>
  <conditionalFormatting sqref="T115:T116">
    <cfRule type="cellIs" dxfId="960" priority="224" operator="lessThan">
      <formula>40</formula>
    </cfRule>
  </conditionalFormatting>
  <conditionalFormatting sqref="S1:S62 S88:S220 S328:S1048576 S276 S295:S296 S64:S67">
    <cfRule type="cellIs" dxfId="959" priority="223" operator="lessThan">
      <formula>5</formula>
    </cfRule>
  </conditionalFormatting>
  <conditionalFormatting sqref="L115:R116">
    <cfRule type="cellIs" dxfId="958" priority="220" operator="equal">
      <formula>"일"</formula>
    </cfRule>
    <cfRule type="containsText" dxfId="957" priority="221" operator="containsText" text="야">
      <formula>NOT(ISERROR(SEARCH("야",L115)))</formula>
    </cfRule>
    <cfRule type="cellIs" dxfId="956" priority="222" operator="equal">
      <formula>"토"</formula>
    </cfRule>
  </conditionalFormatting>
  <conditionalFormatting sqref="G115:V116">
    <cfRule type="cellIs" dxfId="955" priority="219" operator="equal">
      <formula>0</formula>
    </cfRule>
  </conditionalFormatting>
  <conditionalFormatting sqref="C215">
    <cfRule type="cellIs" dxfId="954" priority="218" operator="equal">
      <formula>0</formula>
    </cfRule>
  </conditionalFormatting>
  <conditionalFormatting sqref="C21:C23">
    <cfRule type="cellIs" dxfId="953" priority="217" operator="equal">
      <formula>0</formula>
    </cfRule>
  </conditionalFormatting>
  <conditionalFormatting sqref="C62 C64">
    <cfRule type="cellIs" dxfId="952" priority="216" operator="equal">
      <formula>0</formula>
    </cfRule>
  </conditionalFormatting>
  <conditionalFormatting sqref="K66">
    <cfRule type="cellIs" dxfId="951" priority="215" operator="equal">
      <formula>0</formula>
    </cfRule>
  </conditionalFormatting>
  <conditionalFormatting sqref="K43">
    <cfRule type="cellIs" dxfId="950" priority="214" operator="equal">
      <formula>0</formula>
    </cfRule>
  </conditionalFormatting>
  <conditionalFormatting sqref="K24">
    <cfRule type="cellIs" dxfId="949" priority="213" operator="equal">
      <formula>0</formula>
    </cfRule>
  </conditionalFormatting>
  <conditionalFormatting sqref="K154">
    <cfRule type="cellIs" dxfId="948" priority="212" operator="equal">
      <formula>0</formula>
    </cfRule>
  </conditionalFormatting>
  <conditionalFormatting sqref="T68:T81 T84:T86">
    <cfRule type="cellIs" dxfId="947" priority="211" operator="lessThan">
      <formula>40</formula>
    </cfRule>
  </conditionalFormatting>
  <conditionalFormatting sqref="L68:R81 L84:R86">
    <cfRule type="cellIs" dxfId="946" priority="208" operator="equal">
      <formula>"일"</formula>
    </cfRule>
    <cfRule type="containsText" dxfId="945" priority="209" operator="containsText" text="야">
      <formula>NOT(ISERROR(SEARCH("야",L68)))</formula>
    </cfRule>
    <cfRule type="cellIs" dxfId="944" priority="210" operator="equal">
      <formula>"토"</formula>
    </cfRule>
  </conditionalFormatting>
  <conditionalFormatting sqref="G68:V81 G86:V86 G85:J85 L85:V85 G84:V84">
    <cfRule type="cellIs" dxfId="943" priority="207" operator="equal">
      <formula>0</formula>
    </cfRule>
  </conditionalFormatting>
  <conditionalFormatting sqref="S68:S81 S84:S86">
    <cfRule type="cellIs" dxfId="942" priority="206" operator="lessThan">
      <formula>5</formula>
    </cfRule>
  </conditionalFormatting>
  <conditionalFormatting sqref="C84">
    <cfRule type="cellIs" dxfId="941" priority="205" operator="equal">
      <formula>0</formula>
    </cfRule>
  </conditionalFormatting>
  <conditionalFormatting sqref="C68">
    <cfRule type="cellIs" dxfId="940" priority="204" operator="equal">
      <formula>0</formula>
    </cfRule>
  </conditionalFormatting>
  <conditionalFormatting sqref="C81">
    <cfRule type="cellIs" dxfId="939" priority="203" operator="equal">
      <formula>0</formula>
    </cfRule>
  </conditionalFormatting>
  <conditionalFormatting sqref="K85">
    <cfRule type="cellIs" dxfId="938" priority="201" operator="equal">
      <formula>0</formula>
    </cfRule>
  </conditionalFormatting>
  <conditionalFormatting sqref="K85">
    <cfRule type="cellIs" dxfId="937" priority="202" operator="equal">
      <formula>0</formula>
    </cfRule>
  </conditionalFormatting>
  <conditionalFormatting sqref="C107:C109">
    <cfRule type="cellIs" dxfId="936" priority="200" operator="equal">
      <formula>0</formula>
    </cfRule>
  </conditionalFormatting>
  <conditionalFormatting sqref="S1:S62 S328:S1048576 S276 S295:S296 S64:S81 S84:S220">
    <cfRule type="cellIs" dxfId="935" priority="199" operator="equal">
      <formula>6</formula>
    </cfRule>
  </conditionalFormatting>
  <conditionalFormatting sqref="K132">
    <cfRule type="cellIs" dxfId="934" priority="198" operator="equal">
      <formula>0</formula>
    </cfRule>
  </conditionalFormatting>
  <conditionalFormatting sqref="C198">
    <cfRule type="cellIs" dxfId="933" priority="197" operator="equal">
      <formula>0</formula>
    </cfRule>
  </conditionalFormatting>
  <conditionalFormatting sqref="G220:I220">
    <cfRule type="cellIs" dxfId="932" priority="196" operator="equal">
      <formula>0</formula>
    </cfRule>
  </conditionalFormatting>
  <conditionalFormatting sqref="C232:C234">
    <cfRule type="cellIs" dxfId="931" priority="195" operator="equal">
      <formula>0</formula>
    </cfRule>
  </conditionalFormatting>
  <conditionalFormatting sqref="C235">
    <cfRule type="cellIs" dxfId="930" priority="194" operator="equal">
      <formula>0</formula>
    </cfRule>
  </conditionalFormatting>
  <conditionalFormatting sqref="G231:I231">
    <cfRule type="cellIs" dxfId="929" priority="193" operator="equal">
      <formula>0</formula>
    </cfRule>
  </conditionalFormatting>
  <conditionalFormatting sqref="T235">
    <cfRule type="cellIs" dxfId="928" priority="192" operator="lessThan">
      <formula>40</formula>
    </cfRule>
  </conditionalFormatting>
  <conditionalFormatting sqref="M235:V235 U236:V237">
    <cfRule type="cellIs" dxfId="927" priority="191" operator="equal">
      <formula>0</formula>
    </cfRule>
  </conditionalFormatting>
  <conditionalFormatting sqref="S235">
    <cfRule type="cellIs" dxfId="926" priority="190" operator="lessThan">
      <formula>5</formula>
    </cfRule>
  </conditionalFormatting>
  <conditionalFormatting sqref="M235:R235">
    <cfRule type="cellIs" dxfId="925" priority="187" operator="equal">
      <formula>"일"</formula>
    </cfRule>
    <cfRule type="containsText" dxfId="924" priority="188" operator="containsText" text="야">
      <formula>NOT(ISERROR(SEARCH("야",M235)))</formula>
    </cfRule>
    <cfRule type="cellIs" dxfId="923" priority="189" operator="equal">
      <formula>"토"</formula>
    </cfRule>
  </conditionalFormatting>
  <conditionalFormatting sqref="S235">
    <cfRule type="cellIs" dxfId="922" priority="186" operator="equal">
      <formula>6</formula>
    </cfRule>
  </conditionalFormatting>
  <conditionalFormatting sqref="T221:T234">
    <cfRule type="cellIs" dxfId="921" priority="185" operator="lessThan">
      <formula>40</formula>
    </cfRule>
  </conditionalFormatting>
  <conditionalFormatting sqref="L221:R232">
    <cfRule type="cellIs" dxfId="920" priority="182" operator="equal">
      <formula>"일"</formula>
    </cfRule>
    <cfRule type="containsText" dxfId="919" priority="183" operator="containsText" text="야">
      <formula>NOT(ISERROR(SEARCH("야",L221)))</formula>
    </cfRule>
    <cfRule type="cellIs" dxfId="918" priority="184" operator="equal">
      <formula>"토"</formula>
    </cfRule>
  </conditionalFormatting>
  <conditionalFormatting sqref="K221:V232 S233:V234">
    <cfRule type="cellIs" dxfId="917" priority="181" operator="equal">
      <formula>0</formula>
    </cfRule>
  </conditionalFormatting>
  <conditionalFormatting sqref="S221:S234">
    <cfRule type="cellIs" dxfId="916" priority="180" operator="lessThan">
      <formula>5</formula>
    </cfRule>
  </conditionalFormatting>
  <conditionalFormatting sqref="S221:S234">
    <cfRule type="cellIs" dxfId="915" priority="179" operator="equal">
      <formula>6</formula>
    </cfRule>
  </conditionalFormatting>
  <conditionalFormatting sqref="T259:T260">
    <cfRule type="cellIs" dxfId="914" priority="178" operator="lessThan">
      <formula>40</formula>
    </cfRule>
  </conditionalFormatting>
  <conditionalFormatting sqref="L259:R260">
    <cfRule type="cellIs" dxfId="913" priority="175" operator="equal">
      <formula>"일"</formula>
    </cfRule>
    <cfRule type="containsText" dxfId="912" priority="176" operator="containsText" text="야">
      <formula>NOT(ISERROR(SEARCH("야",L259)))</formula>
    </cfRule>
    <cfRule type="cellIs" dxfId="911" priority="177" operator="equal">
      <formula>"토"</formula>
    </cfRule>
  </conditionalFormatting>
  <conditionalFormatting sqref="S259:S260">
    <cfRule type="cellIs" dxfId="910" priority="174" operator="lessThan">
      <formula>5</formula>
    </cfRule>
  </conditionalFormatting>
  <conditionalFormatting sqref="L259:R260">
    <cfRule type="cellIs" dxfId="909" priority="171" operator="equal">
      <formula>"일"</formula>
    </cfRule>
    <cfRule type="cellIs" dxfId="908" priority="173" operator="equal">
      <formula>"토"</formula>
    </cfRule>
  </conditionalFormatting>
  <conditionalFormatting sqref="K260">
    <cfRule type="cellIs" dxfId="907" priority="170" operator="equal">
      <formula>0</formula>
    </cfRule>
  </conditionalFormatting>
  <conditionalFormatting sqref="C259">
    <cfRule type="cellIs" dxfId="906" priority="169" operator="equal">
      <formula>0</formula>
    </cfRule>
  </conditionalFormatting>
  <conditionalFormatting sqref="L259:R260">
    <cfRule type="containsText" dxfId="905" priority="172" operator="containsText" text="야">
      <formula>NOT(ISERROR(SEARCH("야",L259)))</formula>
    </cfRule>
  </conditionalFormatting>
  <conditionalFormatting sqref="L254:R258">
    <cfRule type="cellIs" dxfId="904" priority="166" operator="equal">
      <formula>"일"</formula>
    </cfRule>
    <cfRule type="containsText" dxfId="903" priority="167" operator="containsText" text="야">
      <formula>NOT(ISERROR(SEARCH("야",L254)))</formula>
    </cfRule>
    <cfRule type="cellIs" dxfId="902" priority="168" operator="equal">
      <formula>"토"</formula>
    </cfRule>
  </conditionalFormatting>
  <conditionalFormatting sqref="G254:V258">
    <cfRule type="cellIs" dxfId="901" priority="165" operator="equal">
      <formula>0</formula>
    </cfRule>
  </conditionalFormatting>
  <conditionalFormatting sqref="S254:S258">
    <cfRule type="cellIs" dxfId="900" priority="164" operator="lessThan">
      <formula>5</formula>
    </cfRule>
  </conditionalFormatting>
  <conditionalFormatting sqref="G261:J275">
    <cfRule type="cellIs" dxfId="899" priority="162" operator="equal">
      <formula>0</formula>
    </cfRule>
  </conditionalFormatting>
  <conditionalFormatting sqref="G261:I271">
    <cfRule type="cellIs" dxfId="898" priority="163" operator="equal">
      <formula>0</formula>
    </cfRule>
  </conditionalFormatting>
  <conditionalFormatting sqref="T261:T275">
    <cfRule type="cellIs" dxfId="897" priority="161" operator="lessThan">
      <formula>40</formula>
    </cfRule>
  </conditionalFormatting>
  <conditionalFormatting sqref="L261:R272 L275:R275">
    <cfRule type="cellIs" dxfId="896" priority="158" operator="equal">
      <formula>"일"</formula>
    </cfRule>
    <cfRule type="containsText" dxfId="895" priority="159" operator="containsText" text="야">
      <formula>NOT(ISERROR(SEARCH("야",L261)))</formula>
    </cfRule>
    <cfRule type="cellIs" dxfId="894" priority="160" operator="equal">
      <formula>"토"</formula>
    </cfRule>
  </conditionalFormatting>
  <conditionalFormatting sqref="K275:V275 K261:V272 S273:V274">
    <cfRule type="cellIs" dxfId="893" priority="157" operator="equal">
      <formula>0</formula>
    </cfRule>
  </conditionalFormatting>
  <conditionalFormatting sqref="S261:S275">
    <cfRule type="cellIs" dxfId="892" priority="156" operator="lessThan">
      <formula>5</formula>
    </cfRule>
  </conditionalFormatting>
  <conditionalFormatting sqref="S261:S275">
    <cfRule type="cellIs" dxfId="891" priority="155" operator="equal">
      <formula>6</formula>
    </cfRule>
  </conditionalFormatting>
  <conditionalFormatting sqref="G311:V311 G297:J310">
    <cfRule type="cellIs" dxfId="890" priority="152" operator="equal">
      <formula>0</formula>
    </cfRule>
  </conditionalFormatting>
  <conditionalFormatting sqref="C295">
    <cfRule type="cellIs" dxfId="889" priority="154" operator="equal">
      <formula>0</formula>
    </cfRule>
  </conditionalFormatting>
  <conditionalFormatting sqref="T311">
    <cfRule type="cellIs" dxfId="888" priority="153" operator="lessThan">
      <formula>40</formula>
    </cfRule>
  </conditionalFormatting>
  <conditionalFormatting sqref="S311">
    <cfRule type="cellIs" dxfId="887" priority="151" operator="lessThan">
      <formula>5</formula>
    </cfRule>
  </conditionalFormatting>
  <conditionalFormatting sqref="L311:R311">
    <cfRule type="cellIs" dxfId="886" priority="148" operator="equal">
      <formula>"일"</formula>
    </cfRule>
    <cfRule type="containsText" dxfId="885" priority="149" operator="containsText" text="야">
      <formula>NOT(ISERROR(SEARCH("야",L311)))</formula>
    </cfRule>
    <cfRule type="cellIs" dxfId="884" priority="150" operator="equal">
      <formula>"토"</formula>
    </cfRule>
  </conditionalFormatting>
  <conditionalFormatting sqref="S311">
    <cfRule type="cellIs" dxfId="883" priority="147" operator="equal">
      <formula>6</formula>
    </cfRule>
  </conditionalFormatting>
  <conditionalFormatting sqref="G297:I307">
    <cfRule type="cellIs" dxfId="882" priority="146" operator="equal">
      <formula>0</formula>
    </cfRule>
  </conditionalFormatting>
  <conditionalFormatting sqref="C308:C311">
    <cfRule type="cellIs" dxfId="881" priority="145" operator="equal">
      <formula>0</formula>
    </cfRule>
  </conditionalFormatting>
  <conditionalFormatting sqref="T312">
    <cfRule type="cellIs" dxfId="880" priority="144" operator="lessThan">
      <formula>40</formula>
    </cfRule>
  </conditionalFormatting>
  <conditionalFormatting sqref="L312:R312">
    <cfRule type="cellIs" dxfId="879" priority="141" operator="equal">
      <formula>"일"</formula>
    </cfRule>
    <cfRule type="cellIs" dxfId="878" priority="143" operator="equal">
      <formula>"토"</formula>
    </cfRule>
  </conditionalFormatting>
  <conditionalFormatting sqref="S312">
    <cfRule type="cellIs" dxfId="877" priority="140" operator="lessThan">
      <formula>5</formula>
    </cfRule>
  </conditionalFormatting>
  <conditionalFormatting sqref="G312:I314">
    <cfRule type="cellIs" dxfId="876" priority="139" operator="equal">
      <formula>0</formula>
    </cfRule>
  </conditionalFormatting>
  <conditionalFormatting sqref="C312:C314">
    <cfRule type="cellIs" dxfId="875" priority="138" operator="equal">
      <formula>0</formula>
    </cfRule>
  </conditionalFormatting>
  <conditionalFormatting sqref="L312:R312">
    <cfRule type="containsText" dxfId="874" priority="142" operator="containsText" text="야">
      <formula>NOT(ISERROR(SEARCH("야",L312)))</formula>
    </cfRule>
  </conditionalFormatting>
  <conditionalFormatting sqref="K297:V297 K299:V308 K298 S298:V298 S309:V310">
    <cfRule type="cellIs" dxfId="873" priority="133" operator="equal">
      <formula>0</formula>
    </cfRule>
  </conditionalFormatting>
  <conditionalFormatting sqref="T297:T310">
    <cfRule type="cellIs" dxfId="872" priority="137" operator="lessThan">
      <formula>40</formula>
    </cfRule>
  </conditionalFormatting>
  <conditionalFormatting sqref="L297:R297 L299:R308">
    <cfRule type="cellIs" dxfId="871" priority="134" operator="equal">
      <formula>"일"</formula>
    </cfRule>
    <cfRule type="containsText" dxfId="870" priority="135" operator="containsText" text="야">
      <formula>NOT(ISERROR(SEARCH("야",L297)))</formula>
    </cfRule>
    <cfRule type="cellIs" dxfId="869" priority="136" operator="equal">
      <formula>"토"</formula>
    </cfRule>
  </conditionalFormatting>
  <conditionalFormatting sqref="S297:S310">
    <cfRule type="cellIs" dxfId="868" priority="132" operator="lessThan">
      <formula>5</formula>
    </cfRule>
  </conditionalFormatting>
  <conditionalFormatting sqref="S297:S310">
    <cfRule type="cellIs" dxfId="867" priority="131" operator="equal">
      <formula>6</formula>
    </cfRule>
  </conditionalFormatting>
  <conditionalFormatting sqref="L298:R298">
    <cfRule type="cellIs" dxfId="866" priority="127" operator="equal">
      <formula>0</formula>
    </cfRule>
  </conditionalFormatting>
  <conditionalFormatting sqref="L298:R298">
    <cfRule type="cellIs" dxfId="865" priority="128" operator="equal">
      <formula>"일"</formula>
    </cfRule>
    <cfRule type="containsText" dxfId="864" priority="129" operator="containsText" text="야">
      <formula>NOT(ISERROR(SEARCH("야",L298)))</formula>
    </cfRule>
    <cfRule type="cellIs" dxfId="863" priority="130" operator="equal">
      <formula>"토"</formula>
    </cfRule>
  </conditionalFormatting>
  <conditionalFormatting sqref="T277">
    <cfRule type="cellIs" dxfId="862" priority="126" operator="lessThan">
      <formula>40</formula>
    </cfRule>
  </conditionalFormatting>
  <conditionalFormatting sqref="L277:R277">
    <cfRule type="cellIs" dxfId="861" priority="123" operator="equal">
      <formula>"일"</formula>
    </cfRule>
    <cfRule type="containsText" dxfId="860" priority="124" operator="containsText" text="야">
      <formula>NOT(ISERROR(SEARCH("야",L277)))</formula>
    </cfRule>
    <cfRule type="cellIs" dxfId="859" priority="125" operator="equal">
      <formula>"토"</formula>
    </cfRule>
  </conditionalFormatting>
  <conditionalFormatting sqref="G277:J277 L277:V277">
    <cfRule type="cellIs" dxfId="858" priority="122" operator="equal">
      <formula>0</formula>
    </cfRule>
  </conditionalFormatting>
  <conditionalFormatting sqref="S277">
    <cfRule type="cellIs" dxfId="857" priority="121" operator="lessThan">
      <formula>5</formula>
    </cfRule>
  </conditionalFormatting>
  <conditionalFormatting sqref="S277">
    <cfRule type="cellIs" dxfId="856" priority="120" operator="equal">
      <formula>6</formula>
    </cfRule>
  </conditionalFormatting>
  <conditionalFormatting sqref="L279:R279">
    <cfRule type="cellIs" dxfId="855" priority="93" operator="equal">
      <formula>0</formula>
    </cfRule>
  </conditionalFormatting>
  <conditionalFormatting sqref="T294">
    <cfRule type="cellIs" dxfId="854" priority="119" operator="lessThan">
      <formula>40</formula>
    </cfRule>
  </conditionalFormatting>
  <conditionalFormatting sqref="G294:V294 G289:J292 J278:J288">
    <cfRule type="cellIs" dxfId="853" priority="118" operator="equal">
      <formula>0</formula>
    </cfRule>
  </conditionalFormatting>
  <conditionalFormatting sqref="S294">
    <cfRule type="cellIs" dxfId="852" priority="117" operator="lessThan">
      <formula>5</formula>
    </cfRule>
  </conditionalFormatting>
  <conditionalFormatting sqref="C294">
    <cfRule type="cellIs" dxfId="851" priority="116" operator="equal">
      <formula>0</formula>
    </cfRule>
  </conditionalFormatting>
  <conditionalFormatting sqref="L294:R294">
    <cfRule type="cellIs" dxfId="850" priority="113" operator="equal">
      <formula>"일"</formula>
    </cfRule>
    <cfRule type="containsText" dxfId="849" priority="114" operator="containsText" text="야">
      <formula>NOT(ISERROR(SEARCH("야",L294)))</formula>
    </cfRule>
    <cfRule type="cellIs" dxfId="848" priority="115" operator="equal">
      <formula>"토"</formula>
    </cfRule>
  </conditionalFormatting>
  <conditionalFormatting sqref="S294">
    <cfRule type="cellIs" dxfId="847" priority="112" operator="equal">
      <formula>6</formula>
    </cfRule>
  </conditionalFormatting>
  <conditionalFormatting sqref="T278:T292">
    <cfRule type="cellIs" dxfId="846" priority="111" operator="lessThan">
      <formula>40</formula>
    </cfRule>
  </conditionalFormatting>
  <conditionalFormatting sqref="L278:R278 L280:R289 L292:R292">
    <cfRule type="cellIs" dxfId="845" priority="108" operator="equal">
      <formula>"일"</formula>
    </cfRule>
    <cfRule type="containsText" dxfId="844" priority="109" operator="containsText" text="야">
      <formula>NOT(ISERROR(SEARCH("야",L278)))</formula>
    </cfRule>
    <cfRule type="cellIs" dxfId="843" priority="110" operator="equal">
      <formula>"토"</formula>
    </cfRule>
  </conditionalFormatting>
  <conditionalFormatting sqref="K278:V278 K292:V292 K279 S279:V279 K280:V289 S290:V291">
    <cfRule type="cellIs" dxfId="842" priority="107" operator="equal">
      <formula>0</formula>
    </cfRule>
  </conditionalFormatting>
  <conditionalFormatting sqref="S278:S292">
    <cfRule type="cellIs" dxfId="841" priority="106" operator="lessThan">
      <formula>5</formula>
    </cfRule>
  </conditionalFormatting>
  <conditionalFormatting sqref="S278:S292">
    <cfRule type="cellIs" dxfId="840" priority="105" operator="equal">
      <formula>6</formula>
    </cfRule>
  </conditionalFormatting>
  <conditionalFormatting sqref="T293">
    <cfRule type="cellIs" dxfId="839" priority="104" operator="lessThan">
      <formula>40</formula>
    </cfRule>
  </conditionalFormatting>
  <conditionalFormatting sqref="G293:J293 L293:V293">
    <cfRule type="cellIs" dxfId="838" priority="103" operator="equal">
      <formula>0</formula>
    </cfRule>
  </conditionalFormatting>
  <conditionalFormatting sqref="S293">
    <cfRule type="cellIs" dxfId="837" priority="102" operator="lessThan">
      <formula>5</formula>
    </cfRule>
  </conditionalFormatting>
  <conditionalFormatting sqref="L293:R293">
    <cfRule type="cellIs" dxfId="836" priority="99" operator="equal">
      <formula>"일"</formula>
    </cfRule>
    <cfRule type="containsText" dxfId="835" priority="100" operator="containsText" text="야">
      <formula>NOT(ISERROR(SEARCH("야",L293)))</formula>
    </cfRule>
    <cfRule type="cellIs" dxfId="834" priority="101" operator="equal">
      <formula>"토"</formula>
    </cfRule>
  </conditionalFormatting>
  <conditionalFormatting sqref="S293">
    <cfRule type="cellIs" dxfId="833" priority="98" operator="equal">
      <formula>6</formula>
    </cfRule>
  </conditionalFormatting>
  <conditionalFormatting sqref="C293">
    <cfRule type="cellIs" dxfId="832" priority="97" operator="equal">
      <formula>0</formula>
    </cfRule>
  </conditionalFormatting>
  <conditionalFormatting sqref="L279:R279">
    <cfRule type="cellIs" dxfId="831" priority="94" operator="equal">
      <formula>"일"</formula>
    </cfRule>
    <cfRule type="containsText" dxfId="830" priority="95" operator="containsText" text="야">
      <formula>NOT(ISERROR(SEARCH("야",L279)))</formula>
    </cfRule>
    <cfRule type="cellIs" dxfId="829" priority="96" operator="equal">
      <formula>"토"</formula>
    </cfRule>
  </conditionalFormatting>
  <conditionalFormatting sqref="K277">
    <cfRule type="cellIs" dxfId="828" priority="92" operator="equal">
      <formula>0</formula>
    </cfRule>
  </conditionalFormatting>
  <conditionalFormatting sqref="K277">
    <cfRule type="cellIs" dxfId="827" priority="91" operator="equal">
      <formula>0</formula>
    </cfRule>
  </conditionalFormatting>
  <conditionalFormatting sqref="T236:T237">
    <cfRule type="cellIs" dxfId="826" priority="90" operator="lessThan">
      <formula>40</formula>
    </cfRule>
  </conditionalFormatting>
  <conditionalFormatting sqref="M236:T237">
    <cfRule type="cellIs" dxfId="825" priority="89" operator="equal">
      <formula>0</formula>
    </cfRule>
  </conditionalFormatting>
  <conditionalFormatting sqref="S236:S237">
    <cfRule type="cellIs" dxfId="824" priority="88" operator="lessThan">
      <formula>5</formula>
    </cfRule>
  </conditionalFormatting>
  <conditionalFormatting sqref="M236:R237">
    <cfRule type="cellIs" dxfId="823" priority="85" operator="equal">
      <formula>"일"</formula>
    </cfRule>
    <cfRule type="containsText" dxfId="822" priority="86" operator="containsText" text="야">
      <formula>NOT(ISERROR(SEARCH("야",M236)))</formula>
    </cfRule>
    <cfRule type="cellIs" dxfId="821" priority="87" operator="equal">
      <formula>"토"</formula>
    </cfRule>
  </conditionalFormatting>
  <conditionalFormatting sqref="S236:S237">
    <cfRule type="cellIs" dxfId="820" priority="84" operator="equal">
      <formula>6</formula>
    </cfRule>
  </conditionalFormatting>
  <conditionalFormatting sqref="L236:L237 T236:T237">
    <cfRule type="cellIs" dxfId="819" priority="82" operator="equal">
      <formula>"일"</formula>
    </cfRule>
    <cfRule type="cellIs" dxfId="818" priority="83" operator="equal">
      <formula>"토"</formula>
    </cfRule>
  </conditionalFormatting>
  <conditionalFormatting sqref="K296">
    <cfRule type="cellIs" dxfId="817" priority="81" operator="equal">
      <formula>0</formula>
    </cfRule>
  </conditionalFormatting>
  <conditionalFormatting sqref="T313">
    <cfRule type="cellIs" dxfId="816" priority="80" operator="lessThan">
      <formula>40</formula>
    </cfRule>
  </conditionalFormatting>
  <conditionalFormatting sqref="L313:R313">
    <cfRule type="cellIs" dxfId="815" priority="77" operator="equal">
      <formula>"일"</formula>
    </cfRule>
    <cfRule type="containsText" dxfId="814" priority="78" operator="containsText" text="야">
      <formula>NOT(ISERROR(SEARCH("야",L313)))</formula>
    </cfRule>
    <cfRule type="cellIs" dxfId="813" priority="79" operator="equal">
      <formula>"토"</formula>
    </cfRule>
  </conditionalFormatting>
  <conditionalFormatting sqref="L313:V313">
    <cfRule type="cellIs" dxfId="812" priority="76" operator="equal">
      <formula>0</formula>
    </cfRule>
  </conditionalFormatting>
  <conditionalFormatting sqref="S313">
    <cfRule type="cellIs" dxfId="811" priority="75" operator="lessThan">
      <formula>5</formula>
    </cfRule>
  </conditionalFormatting>
  <conditionalFormatting sqref="S313">
    <cfRule type="cellIs" dxfId="810" priority="74" operator="equal">
      <formula>6</formula>
    </cfRule>
  </conditionalFormatting>
  <conditionalFormatting sqref="L315:R315">
    <cfRule type="cellIs" dxfId="809" priority="63" operator="equal">
      <formula>0</formula>
    </cfRule>
  </conditionalFormatting>
  <conditionalFormatting sqref="K314:V314 K316:V325 K315 S315:V315 S326:V327">
    <cfRule type="cellIs" dxfId="808" priority="69" operator="equal">
      <formula>0</formula>
    </cfRule>
  </conditionalFormatting>
  <conditionalFormatting sqref="T314:T327">
    <cfRule type="cellIs" dxfId="807" priority="73" operator="lessThan">
      <formula>40</formula>
    </cfRule>
  </conditionalFormatting>
  <conditionalFormatting sqref="L314:R314 L316:R325">
    <cfRule type="cellIs" dxfId="806" priority="70" operator="equal">
      <formula>"일"</formula>
    </cfRule>
    <cfRule type="containsText" dxfId="805" priority="71" operator="containsText" text="야">
      <formula>NOT(ISERROR(SEARCH("야",L314)))</formula>
    </cfRule>
    <cfRule type="cellIs" dxfId="804" priority="72" operator="equal">
      <formula>"토"</formula>
    </cfRule>
  </conditionalFormatting>
  <conditionalFormatting sqref="S314:S327">
    <cfRule type="cellIs" dxfId="803" priority="68" operator="lessThan">
      <formula>5</formula>
    </cfRule>
  </conditionalFormatting>
  <conditionalFormatting sqref="S314:S327">
    <cfRule type="cellIs" dxfId="802" priority="67" operator="equal">
      <formula>6</formula>
    </cfRule>
  </conditionalFormatting>
  <conditionalFormatting sqref="K313">
    <cfRule type="cellIs" dxfId="801" priority="62" operator="equal">
      <formula>0</formula>
    </cfRule>
  </conditionalFormatting>
  <conditionalFormatting sqref="L315:R315">
    <cfRule type="cellIs" dxfId="800" priority="64" operator="equal">
      <formula>"일"</formula>
    </cfRule>
    <cfRule type="containsText" dxfId="799" priority="65" operator="containsText" text="야">
      <formula>NOT(ISERROR(SEARCH("야",L315)))</formula>
    </cfRule>
    <cfRule type="cellIs" dxfId="798" priority="66" operator="equal">
      <formula>"토"</formula>
    </cfRule>
  </conditionalFormatting>
  <conditionalFormatting sqref="K313">
    <cfRule type="cellIs" dxfId="797" priority="61" operator="equal">
      <formula>0</formula>
    </cfRule>
  </conditionalFormatting>
  <conditionalFormatting sqref="K220">
    <cfRule type="cellIs" dxfId="796" priority="60" operator="equal">
      <formula>0</formula>
    </cfRule>
  </conditionalFormatting>
  <conditionalFormatting sqref="T253">
    <cfRule type="cellIs" dxfId="795" priority="59" operator="lessThan">
      <formula>40</formula>
    </cfRule>
  </conditionalFormatting>
  <conditionalFormatting sqref="G253:V253 G249:J252 J238:J248">
    <cfRule type="cellIs" dxfId="794" priority="58" operator="equal">
      <formula>0</formula>
    </cfRule>
  </conditionalFormatting>
  <conditionalFormatting sqref="S253">
    <cfRule type="cellIs" dxfId="793" priority="57" operator="lessThan">
      <formula>5</formula>
    </cfRule>
  </conditionalFormatting>
  <conditionalFormatting sqref="C253">
    <cfRule type="cellIs" dxfId="792" priority="56" operator="equal">
      <formula>0</formula>
    </cfRule>
  </conditionalFormatting>
  <conditionalFormatting sqref="L253:R253">
    <cfRule type="cellIs" dxfId="791" priority="53" operator="equal">
      <formula>"일"</formula>
    </cfRule>
    <cfRule type="containsText" dxfId="790" priority="54" operator="containsText" text="야">
      <formula>NOT(ISERROR(SEARCH("야",L253)))</formula>
    </cfRule>
    <cfRule type="cellIs" dxfId="789" priority="55" operator="equal">
      <formula>"토"</formula>
    </cfRule>
  </conditionalFormatting>
  <conditionalFormatting sqref="S253">
    <cfRule type="cellIs" dxfId="788" priority="52" operator="equal">
      <formula>6</formula>
    </cfRule>
  </conditionalFormatting>
  <conditionalFormatting sqref="T252">
    <cfRule type="cellIs" dxfId="787" priority="51" operator="lessThan">
      <formula>40</formula>
    </cfRule>
  </conditionalFormatting>
  <conditionalFormatting sqref="L252:R252">
    <cfRule type="cellIs" dxfId="786" priority="48" operator="equal">
      <formula>"일"</formula>
    </cfRule>
    <cfRule type="containsText" dxfId="785" priority="49" operator="containsText" text="야">
      <formula>NOT(ISERROR(SEARCH("야",L252)))</formula>
    </cfRule>
    <cfRule type="cellIs" dxfId="784" priority="50" operator="equal">
      <formula>"토"</formula>
    </cfRule>
  </conditionalFormatting>
  <conditionalFormatting sqref="K252:V252">
    <cfRule type="cellIs" dxfId="783" priority="47" operator="equal">
      <formula>0</formula>
    </cfRule>
  </conditionalFormatting>
  <conditionalFormatting sqref="S252">
    <cfRule type="cellIs" dxfId="782" priority="46" operator="lessThan">
      <formula>5</formula>
    </cfRule>
  </conditionalFormatting>
  <conditionalFormatting sqref="S252">
    <cfRule type="cellIs" dxfId="781" priority="45" operator="equal">
      <formula>6</formula>
    </cfRule>
  </conditionalFormatting>
  <conditionalFormatting sqref="T238:T251">
    <cfRule type="cellIs" dxfId="780" priority="44" operator="lessThan">
      <formula>40</formula>
    </cfRule>
  </conditionalFormatting>
  <conditionalFormatting sqref="L238:R238 L240:R249">
    <cfRule type="cellIs" dxfId="779" priority="41" operator="equal">
      <formula>"일"</formula>
    </cfRule>
    <cfRule type="containsText" dxfId="778" priority="42" operator="containsText" text="야">
      <formula>NOT(ISERROR(SEARCH("야",L238)))</formula>
    </cfRule>
    <cfRule type="cellIs" dxfId="777" priority="43" operator="equal">
      <formula>"토"</formula>
    </cfRule>
  </conditionalFormatting>
  <conditionalFormatting sqref="K238:V238 K240:V249 S239:V239 S250:V251">
    <cfRule type="cellIs" dxfId="776" priority="40" operator="equal">
      <formula>0</formula>
    </cfRule>
  </conditionalFormatting>
  <conditionalFormatting sqref="S238:S251">
    <cfRule type="cellIs" dxfId="775" priority="39" operator="lessThan">
      <formula>5</formula>
    </cfRule>
  </conditionalFormatting>
  <conditionalFormatting sqref="S238:S251">
    <cfRule type="cellIs" dxfId="774" priority="38" operator="equal">
      <formula>6</formula>
    </cfRule>
  </conditionalFormatting>
  <conditionalFormatting sqref="K239">
    <cfRule type="cellIs" dxfId="773" priority="37" operator="equal">
      <formula>0</formula>
    </cfRule>
  </conditionalFormatting>
  <conditionalFormatting sqref="L239:R239">
    <cfRule type="cellIs" dxfId="772" priority="33" operator="equal">
      <formula>0</formula>
    </cfRule>
  </conditionalFormatting>
  <conditionalFormatting sqref="L239:R239">
    <cfRule type="cellIs" dxfId="771" priority="34" operator="equal">
      <formula>"일"</formula>
    </cfRule>
    <cfRule type="containsText" dxfId="770" priority="35" operator="containsText" text="야">
      <formula>NOT(ISERROR(SEARCH("야",L239)))</formula>
    </cfRule>
    <cfRule type="cellIs" dxfId="769" priority="36" operator="equal">
      <formula>"토"</formula>
    </cfRule>
  </conditionalFormatting>
  <conditionalFormatting sqref="K328">
    <cfRule type="cellIs" dxfId="768" priority="32" operator="equal">
      <formula>0</formula>
    </cfRule>
  </conditionalFormatting>
  <conditionalFormatting sqref="G3">
    <cfRule type="cellIs" dxfId="767" priority="29" operator="equal">
      <formula>"일"</formula>
    </cfRule>
    <cfRule type="cellIs" dxfId="766" priority="30" operator="equal">
      <formula>"야"</formula>
    </cfRule>
    <cfRule type="cellIs" dxfId="765" priority="31" operator="equal">
      <formula>"토"</formula>
    </cfRule>
  </conditionalFormatting>
  <conditionalFormatting sqref="T63">
    <cfRule type="cellIs" dxfId="764" priority="28" operator="lessThan">
      <formula>40</formula>
    </cfRule>
  </conditionalFormatting>
  <conditionalFormatting sqref="G63:J63 S63:V63">
    <cfRule type="cellIs" dxfId="763" priority="27" operator="equal">
      <formula>0</formula>
    </cfRule>
  </conditionalFormatting>
  <conditionalFormatting sqref="S63">
    <cfRule type="cellIs" dxfId="762" priority="26" operator="lessThan">
      <formula>5</formula>
    </cfRule>
  </conditionalFormatting>
  <conditionalFormatting sqref="S63">
    <cfRule type="cellIs" dxfId="761" priority="25" operator="equal">
      <formula>6</formula>
    </cfRule>
  </conditionalFormatting>
  <conditionalFormatting sqref="T82:T83">
    <cfRule type="cellIs" dxfId="760" priority="24" operator="lessThan">
      <formula>40</formula>
    </cfRule>
  </conditionalFormatting>
  <conditionalFormatting sqref="G82:J83 S82:V83">
    <cfRule type="cellIs" dxfId="759" priority="23" operator="equal">
      <formula>0</formula>
    </cfRule>
  </conditionalFormatting>
  <conditionalFormatting sqref="S82:S83">
    <cfRule type="cellIs" dxfId="758" priority="22" operator="lessThan">
      <formula>5</formula>
    </cfRule>
  </conditionalFormatting>
  <conditionalFormatting sqref="S82:S83">
    <cfRule type="cellIs" dxfId="757" priority="21" operator="equal">
      <formula>6</formula>
    </cfRule>
  </conditionalFormatting>
  <conditionalFormatting sqref="L63:R63">
    <cfRule type="cellIs" dxfId="756" priority="18" operator="equal">
      <formula>"일"</formula>
    </cfRule>
    <cfRule type="containsText" dxfId="755" priority="19" operator="containsText" text="야">
      <formula>NOT(ISERROR(SEARCH("야",L63)))</formula>
    </cfRule>
    <cfRule type="cellIs" dxfId="754" priority="20" operator="equal">
      <formula>"토"</formula>
    </cfRule>
  </conditionalFormatting>
  <conditionalFormatting sqref="K63:R63">
    <cfRule type="cellIs" dxfId="753" priority="17" operator="equal">
      <formula>0</formula>
    </cfRule>
  </conditionalFormatting>
  <conditionalFormatting sqref="L82:R82">
    <cfRule type="cellIs" dxfId="752" priority="14" operator="equal">
      <formula>"일"</formula>
    </cfRule>
    <cfRule type="containsText" dxfId="751" priority="15" operator="containsText" text="야">
      <formula>NOT(ISERROR(SEARCH("야",L82)))</formula>
    </cfRule>
    <cfRule type="cellIs" dxfId="750" priority="16" operator="equal">
      <formula>"토"</formula>
    </cfRule>
  </conditionalFormatting>
  <conditionalFormatting sqref="K82:R82">
    <cfRule type="cellIs" dxfId="749" priority="13" operator="equal">
      <formula>0</formula>
    </cfRule>
  </conditionalFormatting>
  <conditionalFormatting sqref="L107:R107">
    <cfRule type="cellIs" dxfId="748" priority="10" operator="equal">
      <formula>"일"</formula>
    </cfRule>
    <cfRule type="containsText" dxfId="747" priority="11" operator="containsText" text="야">
      <formula>NOT(ISERROR(SEARCH("야",L107)))</formula>
    </cfRule>
    <cfRule type="cellIs" dxfId="746" priority="12" operator="equal">
      <formula>"토"</formula>
    </cfRule>
  </conditionalFormatting>
  <conditionalFormatting sqref="K107:R107">
    <cfRule type="cellIs" dxfId="745" priority="9" operator="equal">
      <formula>0</formula>
    </cfRule>
  </conditionalFormatting>
  <conditionalFormatting sqref="L326:R326 L309:R309 L290:R290 L273:R273 L250:R250 L233:R233 L212:R212 L186:R186 L168:R168 L151:R151 L129:R129">
    <cfRule type="cellIs" dxfId="744" priority="6" operator="equal">
      <formula>"일"</formula>
    </cfRule>
    <cfRule type="containsText" dxfId="743" priority="7" operator="containsText" text="야">
      <formula>NOT(ISERROR(SEARCH("야",L129)))</formula>
    </cfRule>
    <cfRule type="cellIs" dxfId="742" priority="8" operator="equal">
      <formula>"토"</formula>
    </cfRule>
  </conditionalFormatting>
  <conditionalFormatting sqref="K326:R326 K309:R309 K290:R290 K273:R273 K250:R250 K233:R233 K212:R212 K186:R186 K168:R168 K151:R151 K129:R129">
    <cfRule type="cellIs" dxfId="741" priority="5" operator="equal">
      <formula>0</formula>
    </cfRule>
  </conditionalFormatting>
  <conditionalFormatting sqref="L327:R327 L310:R310 L291:R291 L274:R274 L251:R251 L234:R234 L213:R213 L187:R187 L169:R169 L152:R152 L130:R130 L108:R108 L83:R83">
    <cfRule type="cellIs" dxfId="740" priority="2" operator="equal">
      <formula>"일"</formula>
    </cfRule>
    <cfRule type="containsText" dxfId="739" priority="3" operator="containsText" text="야">
      <formula>NOT(ISERROR(SEARCH("야",L83)))</formula>
    </cfRule>
    <cfRule type="cellIs" dxfId="738" priority="4" operator="equal">
      <formula>"토"</formula>
    </cfRule>
  </conditionalFormatting>
  <conditionalFormatting sqref="K327:R327 K310:R310 K291:R291 K274:R274 K251:R251 K234:R234 K213:R213 K187:R187 K169:R169 K152:R152 K130:R130 K108:R108 K83:R83">
    <cfRule type="cellIs" dxfId="737" priority="1" operator="equal">
      <formula>0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BBCB-4902-4EC0-AD37-A7E1126A28D9}">
  <sheetPr>
    <tabColor rgb="FFFFFF00"/>
  </sheetPr>
  <dimension ref="B2:AK367"/>
  <sheetViews>
    <sheetView showGridLines="0" showRowColHeaders="0" zoomScaleNormal="100" zoomScaleSheetLayoutView="75" workbookViewId="0"/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537" customWidth="1"/>
    <col min="22" max="22" width="6.125" style="501"/>
    <col min="38" max="16384" width="6.125" style="113"/>
  </cols>
  <sheetData>
    <row r="2" spans="2:37" ht="12" customHeight="1"/>
    <row r="3" spans="2:37" ht="38.25" customHeight="1">
      <c r="C3" s="582" t="s">
        <v>793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37" ht="17.100000000000001" customHeight="1">
      <c r="C5" s="481" t="s">
        <v>650</v>
      </c>
      <c r="D5" s="481"/>
      <c r="E5" s="145"/>
      <c r="K5"/>
    </row>
    <row r="6" spans="2:37" ht="17.100000000000001" customHeight="1">
      <c r="C6" s="481"/>
      <c r="D6" s="481"/>
      <c r="E6" s="145"/>
      <c r="K6"/>
    </row>
    <row r="7" spans="2:37" ht="17.100000000000001" customHeight="1">
      <c r="C7" s="481" t="s">
        <v>703</v>
      </c>
      <c r="D7" s="481"/>
      <c r="E7" s="145"/>
      <c r="K7"/>
    </row>
    <row r="9" spans="2:37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J9"/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70" t="s">
        <v>487</v>
      </c>
      <c r="V9" s="537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J10"/>
      <c r="K10" s="454" t="s">
        <v>370</v>
      </c>
      <c r="L10" s="455" t="s">
        <v>590</v>
      </c>
      <c r="M10" s="455" t="s">
        <v>590</v>
      </c>
      <c r="N10" s="455" t="s">
        <v>590</v>
      </c>
      <c r="O10" s="455" t="s">
        <v>590</v>
      </c>
      <c r="P10" s="455" t="s">
        <v>590</v>
      </c>
      <c r="Q10" s="455" t="s">
        <v>590</v>
      </c>
      <c r="R10" s="456" t="s">
        <v>590</v>
      </c>
      <c r="S10" s="668"/>
      <c r="T10" s="669"/>
      <c r="U10" s="671"/>
    </row>
    <row r="11" spans="2:37" ht="17.100000000000001" customHeight="1">
      <c r="C11" s="648"/>
      <c r="D11" s="411" t="s">
        <v>467</v>
      </c>
      <c r="E11" s="412">
        <v>0.375</v>
      </c>
      <c r="F11" s="412">
        <v>0.75</v>
      </c>
      <c r="G11" s="309">
        <v>1</v>
      </c>
      <c r="H11" s="309">
        <v>8</v>
      </c>
      <c r="I11" s="413"/>
      <c r="J11"/>
      <c r="K11" s="257" t="s">
        <v>79</v>
      </c>
      <c r="L11" s="35" t="s">
        <v>73</v>
      </c>
      <c r="M11" s="35"/>
      <c r="N11" s="35"/>
      <c r="O11" s="35" t="s">
        <v>93</v>
      </c>
      <c r="P11" s="35" t="s">
        <v>95</v>
      </c>
      <c r="Q11" s="35" t="s">
        <v>93</v>
      </c>
      <c r="R11" s="47" t="s">
        <v>123</v>
      </c>
      <c r="S11" s="537">
        <v>5</v>
      </c>
      <c r="T11" s="537">
        <v>42</v>
      </c>
      <c r="U11" s="537">
        <v>2</v>
      </c>
    </row>
    <row r="12" spans="2:37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J12"/>
      <c r="K12" s="257" t="s">
        <v>180</v>
      </c>
      <c r="L12" s="35"/>
      <c r="M12" s="35" t="s">
        <v>123</v>
      </c>
      <c r="N12" s="35" t="s">
        <v>95</v>
      </c>
      <c r="O12" s="35" t="s">
        <v>73</v>
      </c>
      <c r="P12" s="35"/>
      <c r="Q12" s="35"/>
      <c r="R12" s="47" t="s">
        <v>93</v>
      </c>
      <c r="S12" s="537">
        <v>4</v>
      </c>
      <c r="T12" s="537">
        <v>34</v>
      </c>
      <c r="U12" s="537">
        <v>2</v>
      </c>
    </row>
    <row r="13" spans="2:37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J13"/>
      <c r="K13" s="257" t="s">
        <v>110</v>
      </c>
      <c r="L13" s="35" t="s">
        <v>95</v>
      </c>
      <c r="M13" s="35" t="s">
        <v>93</v>
      </c>
      <c r="N13" s="35" t="s">
        <v>123</v>
      </c>
      <c r="O13" s="35"/>
      <c r="P13" s="35" t="s">
        <v>123</v>
      </c>
      <c r="Q13" s="35" t="s">
        <v>95</v>
      </c>
      <c r="R13" s="47" t="s">
        <v>73</v>
      </c>
      <c r="S13" s="537">
        <v>6</v>
      </c>
      <c r="T13" s="537">
        <v>50</v>
      </c>
      <c r="U13" s="537">
        <v>2</v>
      </c>
    </row>
    <row r="14" spans="2:37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J14"/>
      <c r="K14" s="257" t="s">
        <v>114</v>
      </c>
      <c r="L14" s="35"/>
      <c r="M14" s="35"/>
      <c r="N14" s="35" t="s">
        <v>93</v>
      </c>
      <c r="O14" s="35" t="s">
        <v>95</v>
      </c>
      <c r="P14" s="35" t="s">
        <v>93</v>
      </c>
      <c r="Q14" s="35" t="s">
        <v>123</v>
      </c>
      <c r="R14" s="47"/>
      <c r="S14" s="537">
        <v>4</v>
      </c>
      <c r="T14" s="537">
        <v>32</v>
      </c>
      <c r="U14" s="537">
        <v>0</v>
      </c>
    </row>
    <row r="15" spans="2:37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J15"/>
      <c r="K15" s="257" t="s">
        <v>127</v>
      </c>
      <c r="L15" s="35" t="s">
        <v>123</v>
      </c>
      <c r="M15" s="35" t="s">
        <v>95</v>
      </c>
      <c r="N15" s="35" t="s">
        <v>73</v>
      </c>
      <c r="O15" s="35"/>
      <c r="P15" s="35"/>
      <c r="Q15" s="35" t="s">
        <v>93</v>
      </c>
      <c r="R15" s="47" t="s">
        <v>95</v>
      </c>
      <c r="S15" s="537">
        <v>5</v>
      </c>
      <c r="T15" s="537">
        <v>42</v>
      </c>
      <c r="U15" s="537">
        <v>2</v>
      </c>
    </row>
    <row r="16" spans="2:37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J16"/>
      <c r="K16" s="257" t="s">
        <v>94</v>
      </c>
      <c r="L16" s="35" t="s">
        <v>93</v>
      </c>
      <c r="M16" s="35" t="s">
        <v>123</v>
      </c>
      <c r="N16" s="35"/>
      <c r="O16" s="35" t="s">
        <v>123</v>
      </c>
      <c r="P16" s="35" t="s">
        <v>95</v>
      </c>
      <c r="Q16" s="35" t="s">
        <v>73</v>
      </c>
      <c r="R16" s="499"/>
      <c r="S16" s="555">
        <v>5</v>
      </c>
      <c r="T16" s="537">
        <v>42</v>
      </c>
      <c r="U16" s="537">
        <v>2</v>
      </c>
      <c r="V16" s="502"/>
    </row>
    <row r="17" spans="2:37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J17"/>
      <c r="K17" s="257" t="s">
        <v>111</v>
      </c>
      <c r="L17" s="498"/>
      <c r="M17" s="35" t="s">
        <v>93</v>
      </c>
      <c r="N17" s="35" t="s">
        <v>95</v>
      </c>
      <c r="O17" s="35" t="s">
        <v>93</v>
      </c>
      <c r="P17" s="35" t="s">
        <v>123</v>
      </c>
      <c r="Q17" s="35"/>
      <c r="R17" s="47" t="s">
        <v>123</v>
      </c>
      <c r="S17" s="537">
        <v>5</v>
      </c>
      <c r="T17" s="537">
        <v>40</v>
      </c>
      <c r="U17" s="537">
        <v>0</v>
      </c>
    </row>
    <row r="18" spans="2:37" ht="17.100000000000001" customHeight="1">
      <c r="C18" s="650"/>
      <c r="D18" s="415"/>
      <c r="E18" s="415"/>
      <c r="F18" s="415"/>
      <c r="G18" s="309"/>
      <c r="H18" s="309"/>
      <c r="I18" s="413"/>
      <c r="J18"/>
      <c r="K18" s="257" t="s">
        <v>80</v>
      </c>
      <c r="L18" s="35" t="s">
        <v>95</v>
      </c>
      <c r="M18" s="35" t="s">
        <v>73</v>
      </c>
      <c r="N18" s="35"/>
      <c r="O18" s="35"/>
      <c r="P18" s="35" t="s">
        <v>93</v>
      </c>
      <c r="Q18" s="35" t="s">
        <v>95</v>
      </c>
      <c r="R18" s="47" t="s">
        <v>93</v>
      </c>
      <c r="S18" s="537">
        <v>5</v>
      </c>
      <c r="T18" s="537">
        <v>42</v>
      </c>
      <c r="U18" s="537">
        <v>2</v>
      </c>
    </row>
    <row r="19" spans="2:37" ht="17.100000000000001" customHeight="1">
      <c r="C19" s="651"/>
      <c r="D19" s="416"/>
      <c r="E19" s="416"/>
      <c r="F19" s="416"/>
      <c r="G19" s="312"/>
      <c r="H19" s="312"/>
      <c r="I19" s="417"/>
      <c r="J19"/>
      <c r="K19" s="257" t="s">
        <v>121</v>
      </c>
      <c r="L19" s="35" t="s">
        <v>123</v>
      </c>
      <c r="M19" s="35"/>
      <c r="N19" s="35" t="s">
        <v>123</v>
      </c>
      <c r="O19" s="35" t="s">
        <v>95</v>
      </c>
      <c r="P19" s="35" t="s">
        <v>73</v>
      </c>
      <c r="Q19" s="35"/>
      <c r="R19" s="47"/>
      <c r="S19" s="537">
        <v>4</v>
      </c>
      <c r="T19" s="537">
        <v>34</v>
      </c>
      <c r="U19" s="537">
        <v>2</v>
      </c>
    </row>
    <row r="20" spans="2:37" ht="17.100000000000001" customHeight="1">
      <c r="C20" s="402" t="s">
        <v>635</v>
      </c>
      <c r="D20"/>
      <c r="E20"/>
      <c r="F20"/>
      <c r="G20"/>
      <c r="H20"/>
      <c r="I20"/>
      <c r="J20"/>
      <c r="K20" s="257" t="s">
        <v>401</v>
      </c>
      <c r="L20" s="35" t="s">
        <v>93</v>
      </c>
      <c r="M20" s="35" t="s">
        <v>95</v>
      </c>
      <c r="N20" s="35" t="s">
        <v>93</v>
      </c>
      <c r="O20" s="35" t="s">
        <v>123</v>
      </c>
      <c r="P20" s="35"/>
      <c r="Q20" s="35" t="s">
        <v>123</v>
      </c>
      <c r="R20" s="47" t="s">
        <v>95</v>
      </c>
      <c r="S20" s="537">
        <v>6</v>
      </c>
      <c r="T20" s="537">
        <v>48</v>
      </c>
      <c r="U20" s="537">
        <v>0</v>
      </c>
    </row>
    <row r="21" spans="2:37" ht="17.100000000000001" customHeight="1">
      <c r="C21" s="433" t="s">
        <v>649</v>
      </c>
      <c r="D21"/>
      <c r="E21"/>
      <c r="F21"/>
      <c r="G21"/>
      <c r="H21"/>
      <c r="I21"/>
      <c r="J21"/>
      <c r="K21" s="584" t="s">
        <v>791</v>
      </c>
      <c r="L21" s="585"/>
      <c r="M21" s="585" t="s">
        <v>467</v>
      </c>
      <c r="N21" s="585" t="s">
        <v>467</v>
      </c>
      <c r="O21" s="585" t="s">
        <v>467</v>
      </c>
      <c r="P21" s="585" t="s">
        <v>467</v>
      </c>
      <c r="Q21" s="585" t="s">
        <v>467</v>
      </c>
      <c r="R21" s="586"/>
    </row>
    <row r="22" spans="2:37" ht="17.100000000000001" customHeight="1">
      <c r="C22" s="433"/>
      <c r="D22"/>
      <c r="E22"/>
      <c r="F22"/>
      <c r="G22"/>
      <c r="H22"/>
      <c r="I22"/>
      <c r="J22"/>
      <c r="K22" s="589" t="s">
        <v>385</v>
      </c>
      <c r="L22" s="590"/>
      <c r="M22" s="590" t="s">
        <v>467</v>
      </c>
      <c r="N22" s="590" t="s">
        <v>467</v>
      </c>
      <c r="O22" s="590" t="s">
        <v>467</v>
      </c>
      <c r="P22" s="590" t="s">
        <v>467</v>
      </c>
      <c r="Q22" s="590" t="s">
        <v>467</v>
      </c>
      <c r="R22" s="591"/>
    </row>
    <row r="23" spans="2:37" ht="17.100000000000001" customHeight="1">
      <c r="C23" s="433"/>
      <c r="D23"/>
      <c r="E23"/>
      <c r="F23"/>
      <c r="G23"/>
      <c r="H23"/>
      <c r="I23"/>
      <c r="J23"/>
      <c r="K23" s="272" t="s">
        <v>792</v>
      </c>
      <c r="L23" s="103"/>
      <c r="M23" s="103" t="s">
        <v>467</v>
      </c>
      <c r="N23" s="103" t="s">
        <v>467</v>
      </c>
      <c r="O23" s="103" t="s">
        <v>467</v>
      </c>
      <c r="P23" s="103" t="s">
        <v>467</v>
      </c>
      <c r="Q23" s="103" t="s">
        <v>467</v>
      </c>
      <c r="R23" s="104"/>
    </row>
    <row r="24" spans="2:37" ht="17.100000000000001" customHeight="1">
      <c r="C24" s="433"/>
      <c r="D24"/>
      <c r="E24"/>
      <c r="F24"/>
      <c r="G24"/>
      <c r="H24"/>
      <c r="I24"/>
      <c r="J24"/>
      <c r="K24" s="402"/>
      <c r="L24"/>
      <c r="M24"/>
      <c r="N24"/>
      <c r="O24"/>
      <c r="P24"/>
      <c r="Q24"/>
      <c r="R24"/>
    </row>
    <row r="25" spans="2:37" ht="17.100000000000001" customHeight="1">
      <c r="C25"/>
      <c r="D25"/>
      <c r="E25"/>
      <c r="F25"/>
      <c r="G25"/>
      <c r="H25"/>
      <c r="I25"/>
      <c r="J25"/>
      <c r="K25" s="145" t="s">
        <v>671</v>
      </c>
      <c r="L25"/>
      <c r="M25"/>
      <c r="N25"/>
      <c r="O25"/>
      <c r="P25"/>
      <c r="Q25"/>
      <c r="R25"/>
    </row>
    <row r="26" spans="2:37" ht="17.100000000000001" customHeight="1">
      <c r="C26"/>
      <c r="D26"/>
      <c r="E26"/>
      <c r="F26"/>
      <c r="G26"/>
      <c r="H26"/>
      <c r="I26"/>
      <c r="J26"/>
      <c r="K26" s="534"/>
      <c r="L26" s="538"/>
      <c r="M26" s="538"/>
      <c r="N26" s="538"/>
      <c r="O26" s="538"/>
      <c r="P26" s="538"/>
      <c r="Q26" s="538"/>
      <c r="R26" s="538"/>
    </row>
    <row r="27" spans="2:37" ht="17.100000000000001" customHeight="1">
      <c r="C27" s="481" t="s">
        <v>638</v>
      </c>
      <c r="D27"/>
      <c r="E27"/>
      <c r="F27"/>
      <c r="G27"/>
      <c r="H27"/>
      <c r="I27"/>
      <c r="J27"/>
      <c r="K27" s="534"/>
      <c r="L27" s="538"/>
      <c r="M27" s="538"/>
      <c r="N27" s="538"/>
      <c r="O27" s="538"/>
      <c r="P27" s="538"/>
      <c r="Q27" s="538"/>
      <c r="R27" s="538"/>
    </row>
    <row r="28" spans="2:37" ht="17.100000000000001" customHeight="1">
      <c r="C28"/>
      <c r="D28"/>
      <c r="E28"/>
      <c r="F28"/>
      <c r="G28"/>
      <c r="H28"/>
      <c r="I28"/>
      <c r="J28"/>
    </row>
    <row r="29" spans="2:37" s="349" customFormat="1" ht="17.100000000000001" customHeight="1">
      <c r="B29" s="123"/>
      <c r="C29" s="70" t="s">
        <v>156</v>
      </c>
      <c r="D29" s="410" t="s">
        <v>136</v>
      </c>
      <c r="E29" s="410" t="s">
        <v>134</v>
      </c>
      <c r="F29" s="410" t="s">
        <v>109</v>
      </c>
      <c r="G29" s="410" t="s">
        <v>131</v>
      </c>
      <c r="H29" s="451" t="s">
        <v>75</v>
      </c>
      <c r="I29" s="452" t="s">
        <v>92</v>
      </c>
      <c r="K29" s="75" t="s">
        <v>83</v>
      </c>
      <c r="L29" s="146" t="s">
        <v>96</v>
      </c>
      <c r="M29" s="146" t="s">
        <v>104</v>
      </c>
      <c r="N29" s="146" t="s">
        <v>82</v>
      </c>
      <c r="O29" s="146" t="s">
        <v>112</v>
      </c>
      <c r="P29" s="146" t="s">
        <v>97</v>
      </c>
      <c r="Q29" s="146" t="s">
        <v>117</v>
      </c>
      <c r="R29" s="147" t="s">
        <v>132</v>
      </c>
      <c r="S29" s="667" t="s">
        <v>515</v>
      </c>
      <c r="T29" s="669" t="s">
        <v>486</v>
      </c>
      <c r="U29" s="670" t="s">
        <v>487</v>
      </c>
      <c r="V29" s="537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2:37" ht="17.100000000000001" customHeight="1">
      <c r="C30" s="647" t="s">
        <v>138</v>
      </c>
      <c r="D30" s="411" t="s">
        <v>123</v>
      </c>
      <c r="E30" s="412">
        <v>0.29166666666666669</v>
      </c>
      <c r="F30" s="412">
        <v>0.70833333333333337</v>
      </c>
      <c r="G30" s="309">
        <v>1</v>
      </c>
      <c r="H30" s="309">
        <v>9</v>
      </c>
      <c r="I30" s="413"/>
      <c r="K30" s="454" t="s">
        <v>370</v>
      </c>
      <c r="L30" s="455" t="s">
        <v>389</v>
      </c>
      <c r="M30" s="455" t="s">
        <v>389</v>
      </c>
      <c r="N30" s="455" t="s">
        <v>389</v>
      </c>
      <c r="O30" s="455" t="s">
        <v>389</v>
      </c>
      <c r="P30" s="455" t="s">
        <v>389</v>
      </c>
      <c r="Q30" s="455" t="s">
        <v>389</v>
      </c>
      <c r="R30" s="456" t="s">
        <v>389</v>
      </c>
      <c r="S30" s="668"/>
      <c r="T30" s="669"/>
      <c r="U30" s="671"/>
    </row>
    <row r="31" spans="2:37" ht="17.100000000000001" customHeight="1">
      <c r="C31" s="648"/>
      <c r="D31" s="411" t="s">
        <v>93</v>
      </c>
      <c r="E31" s="412">
        <v>0.375</v>
      </c>
      <c r="F31" s="412">
        <v>0.75</v>
      </c>
      <c r="G31" s="309">
        <v>1</v>
      </c>
      <c r="H31" s="309">
        <v>8</v>
      </c>
      <c r="I31" s="413"/>
      <c r="K31" s="257" t="s">
        <v>79</v>
      </c>
      <c r="L31" s="35" t="s">
        <v>73</v>
      </c>
      <c r="M31" s="35"/>
      <c r="N31" s="35"/>
      <c r="O31" s="35" t="s">
        <v>93</v>
      </c>
      <c r="P31" s="35" t="s">
        <v>95</v>
      </c>
      <c r="Q31" s="35" t="s">
        <v>93</v>
      </c>
      <c r="R31" s="47" t="s">
        <v>123</v>
      </c>
      <c r="S31" s="537">
        <v>5</v>
      </c>
      <c r="T31" s="537">
        <v>42</v>
      </c>
      <c r="U31" s="537">
        <v>2</v>
      </c>
    </row>
    <row r="32" spans="2:37" ht="17.100000000000001" customHeight="1">
      <c r="C32" s="648"/>
      <c r="D32" s="411" t="s">
        <v>95</v>
      </c>
      <c r="E32" s="412">
        <v>0.45833333333333331</v>
      </c>
      <c r="F32" s="412">
        <v>0.875</v>
      </c>
      <c r="G32" s="309">
        <v>1</v>
      </c>
      <c r="H32" s="309">
        <v>9</v>
      </c>
      <c r="I32" s="413"/>
      <c r="K32" s="257" t="s">
        <v>180</v>
      </c>
      <c r="L32" s="35"/>
      <c r="M32" s="35" t="s">
        <v>123</v>
      </c>
      <c r="N32" s="35" t="s">
        <v>95</v>
      </c>
      <c r="O32" s="35" t="s">
        <v>73</v>
      </c>
      <c r="P32" s="35"/>
      <c r="Q32" s="35"/>
      <c r="R32" s="47" t="s">
        <v>93</v>
      </c>
      <c r="S32" s="537">
        <v>4</v>
      </c>
      <c r="T32" s="537">
        <v>34</v>
      </c>
      <c r="U32" s="537">
        <v>2</v>
      </c>
    </row>
    <row r="33" spans="2:37" ht="17.100000000000001" customHeight="1">
      <c r="C33" s="648"/>
      <c r="D33" s="411"/>
      <c r="E33" s="412"/>
      <c r="F33" s="412"/>
      <c r="G33" s="309">
        <v>0</v>
      </c>
      <c r="H33" s="309" t="s">
        <v>105</v>
      </c>
      <c r="I33" s="413"/>
      <c r="K33" s="257" t="s">
        <v>110</v>
      </c>
      <c r="L33" s="35" t="s">
        <v>95</v>
      </c>
      <c r="M33" s="35" t="s">
        <v>93</v>
      </c>
      <c r="N33" s="35" t="s">
        <v>123</v>
      </c>
      <c r="O33" s="35"/>
      <c r="P33" s="35" t="s">
        <v>123</v>
      </c>
      <c r="Q33" s="35" t="s">
        <v>95</v>
      </c>
      <c r="R33" s="47" t="s">
        <v>73</v>
      </c>
      <c r="S33" s="537">
        <v>6</v>
      </c>
      <c r="T33" s="537">
        <v>52</v>
      </c>
      <c r="U33" s="537">
        <v>4</v>
      </c>
    </row>
    <row r="34" spans="2:37" ht="17.100000000000001" customHeight="1">
      <c r="C34" s="648"/>
      <c r="D34" s="411"/>
      <c r="E34" s="412"/>
      <c r="F34" s="412"/>
      <c r="G34" s="309">
        <v>0</v>
      </c>
      <c r="H34" s="309" t="s">
        <v>105</v>
      </c>
      <c r="I34" s="413"/>
      <c r="K34" s="257" t="s">
        <v>114</v>
      </c>
      <c r="L34" s="35"/>
      <c r="M34" s="35"/>
      <c r="N34" s="35" t="s">
        <v>93</v>
      </c>
      <c r="O34" s="35" t="s">
        <v>95</v>
      </c>
      <c r="P34" s="35" t="s">
        <v>93</v>
      </c>
      <c r="Q34" s="35" t="s">
        <v>123</v>
      </c>
      <c r="R34" s="47"/>
      <c r="S34" s="537">
        <v>4</v>
      </c>
      <c r="T34" s="537">
        <v>34</v>
      </c>
      <c r="U34" s="537">
        <v>2</v>
      </c>
    </row>
    <row r="35" spans="2:37" ht="17.100000000000001" customHeight="1">
      <c r="C35" s="648"/>
      <c r="D35" s="411"/>
      <c r="E35" s="412"/>
      <c r="F35" s="412"/>
      <c r="G35" s="309">
        <v>0</v>
      </c>
      <c r="H35" s="309" t="s">
        <v>105</v>
      </c>
      <c r="I35" s="413"/>
      <c r="K35" s="257" t="s">
        <v>127</v>
      </c>
      <c r="L35" s="35" t="s">
        <v>123</v>
      </c>
      <c r="M35" s="35" t="s">
        <v>95</v>
      </c>
      <c r="N35" s="35" t="s">
        <v>73</v>
      </c>
      <c r="O35" s="35"/>
      <c r="P35" s="35"/>
      <c r="Q35" s="35" t="s">
        <v>93</v>
      </c>
      <c r="R35" s="47" t="s">
        <v>95</v>
      </c>
      <c r="S35" s="537">
        <v>5</v>
      </c>
      <c r="T35" s="537">
        <v>43</v>
      </c>
      <c r="U35" s="537">
        <v>3</v>
      </c>
    </row>
    <row r="36" spans="2:37" ht="17.100000000000001" customHeight="1">
      <c r="C36" s="649"/>
      <c r="D36" s="411"/>
      <c r="E36" s="412"/>
      <c r="F36" s="412"/>
      <c r="G36" s="309">
        <v>0</v>
      </c>
      <c r="H36" s="309" t="s">
        <v>105</v>
      </c>
      <c r="I36" s="413"/>
      <c r="K36" s="257" t="s">
        <v>94</v>
      </c>
      <c r="L36" s="35" t="s">
        <v>93</v>
      </c>
      <c r="M36" s="35" t="s">
        <v>123</v>
      </c>
      <c r="N36" s="35"/>
      <c r="O36" s="35" t="s">
        <v>123</v>
      </c>
      <c r="P36" s="35" t="s">
        <v>95</v>
      </c>
      <c r="Q36" s="35" t="s">
        <v>73</v>
      </c>
      <c r="R36" s="492"/>
      <c r="S36" s="555">
        <v>5</v>
      </c>
      <c r="T36" s="537">
        <v>43</v>
      </c>
      <c r="U36" s="537">
        <v>3</v>
      </c>
      <c r="V36" s="502"/>
    </row>
    <row r="37" spans="2:37" ht="17.100000000000001" customHeight="1">
      <c r="C37" s="650" t="s">
        <v>92</v>
      </c>
      <c r="D37" s="411" t="s">
        <v>73</v>
      </c>
      <c r="E37" s="412">
        <v>0.875</v>
      </c>
      <c r="F37" s="412">
        <v>0.29166666666666669</v>
      </c>
      <c r="G37" s="453">
        <v>2</v>
      </c>
      <c r="H37" s="107">
        <v>8</v>
      </c>
      <c r="I37" s="414">
        <v>6</v>
      </c>
      <c r="K37" s="257" t="s">
        <v>111</v>
      </c>
      <c r="L37" s="493"/>
      <c r="M37" s="35" t="s">
        <v>93</v>
      </c>
      <c r="N37" s="35" t="s">
        <v>95</v>
      </c>
      <c r="O37" s="35" t="s">
        <v>93</v>
      </c>
      <c r="P37" s="35" t="s">
        <v>123</v>
      </c>
      <c r="Q37" s="35"/>
      <c r="R37" s="47" t="s">
        <v>123</v>
      </c>
      <c r="S37" s="537">
        <v>5</v>
      </c>
      <c r="T37" s="537">
        <v>43</v>
      </c>
      <c r="U37" s="537">
        <v>3</v>
      </c>
    </row>
    <row r="38" spans="2:37" ht="17.100000000000001" customHeight="1">
      <c r="C38" s="650"/>
      <c r="D38" s="415"/>
      <c r="E38" s="415"/>
      <c r="F38" s="415"/>
      <c r="G38" s="309"/>
      <c r="H38" s="309"/>
      <c r="I38" s="413"/>
      <c r="K38" s="257" t="s">
        <v>80</v>
      </c>
      <c r="L38" s="35" t="s">
        <v>95</v>
      </c>
      <c r="M38" s="35" t="s">
        <v>73</v>
      </c>
      <c r="N38" s="35"/>
      <c r="O38" s="35"/>
      <c r="P38" s="35" t="s">
        <v>93</v>
      </c>
      <c r="Q38" s="35" t="s">
        <v>95</v>
      </c>
      <c r="R38" s="47" t="s">
        <v>93</v>
      </c>
      <c r="S38" s="537">
        <v>5</v>
      </c>
      <c r="T38" s="537">
        <v>42</v>
      </c>
      <c r="U38" s="537">
        <v>2</v>
      </c>
    </row>
    <row r="39" spans="2:37" ht="17.100000000000001" customHeight="1">
      <c r="C39" s="651"/>
      <c r="D39" s="416"/>
      <c r="E39" s="416"/>
      <c r="F39" s="416"/>
      <c r="G39" s="312"/>
      <c r="H39" s="312"/>
      <c r="I39" s="417"/>
      <c r="K39" s="257" t="s">
        <v>121</v>
      </c>
      <c r="L39" s="35" t="s">
        <v>123</v>
      </c>
      <c r="M39" s="35"/>
      <c r="N39" s="35" t="s">
        <v>123</v>
      </c>
      <c r="O39" s="35" t="s">
        <v>95</v>
      </c>
      <c r="P39" s="35" t="s">
        <v>73</v>
      </c>
      <c r="Q39" s="35"/>
      <c r="R39" s="47"/>
      <c r="S39" s="537">
        <v>4</v>
      </c>
      <c r="T39" s="537">
        <v>35</v>
      </c>
      <c r="U39" s="537">
        <v>3</v>
      </c>
    </row>
    <row r="40" spans="2:37" ht="17.100000000000001" customHeight="1">
      <c r="C40" s="402" t="s">
        <v>636</v>
      </c>
      <c r="K40" s="584" t="s">
        <v>401</v>
      </c>
      <c r="L40" s="585" t="s">
        <v>93</v>
      </c>
      <c r="M40" s="585" t="s">
        <v>95</v>
      </c>
      <c r="N40" s="585" t="s">
        <v>93</v>
      </c>
      <c r="O40" s="585" t="s">
        <v>123</v>
      </c>
      <c r="P40" s="585"/>
      <c r="Q40" s="585" t="s">
        <v>123</v>
      </c>
      <c r="R40" s="586" t="s">
        <v>95</v>
      </c>
      <c r="S40" s="537">
        <v>6</v>
      </c>
      <c r="T40" s="537">
        <v>52</v>
      </c>
      <c r="U40" s="537">
        <v>4</v>
      </c>
    </row>
    <row r="41" spans="2:37" ht="17.100000000000001" customHeight="1">
      <c r="C41" s="402"/>
      <c r="K41" s="589" t="s">
        <v>791</v>
      </c>
      <c r="L41" s="590"/>
      <c r="M41" s="590" t="s">
        <v>467</v>
      </c>
      <c r="N41" s="590" t="s">
        <v>467</v>
      </c>
      <c r="O41" s="590" t="s">
        <v>467</v>
      </c>
      <c r="P41" s="590" t="s">
        <v>467</v>
      </c>
      <c r="Q41" s="590" t="s">
        <v>467</v>
      </c>
      <c r="R41" s="591"/>
    </row>
    <row r="42" spans="2:37" ht="17.100000000000001" customHeight="1">
      <c r="C42" s="402"/>
      <c r="K42" s="589" t="s">
        <v>385</v>
      </c>
      <c r="L42" s="590"/>
      <c r="M42" s="590" t="s">
        <v>467</v>
      </c>
      <c r="N42" s="590" t="s">
        <v>467</v>
      </c>
      <c r="O42" s="590" t="s">
        <v>467</v>
      </c>
      <c r="P42" s="590" t="s">
        <v>467</v>
      </c>
      <c r="Q42" s="590" t="s">
        <v>467</v>
      </c>
      <c r="R42" s="591"/>
    </row>
    <row r="43" spans="2:37" ht="17.100000000000001" customHeight="1">
      <c r="C43" s="402"/>
      <c r="K43" s="272" t="s">
        <v>792</v>
      </c>
      <c r="L43" s="103"/>
      <c r="M43" s="103" t="s">
        <v>467</v>
      </c>
      <c r="N43" s="103" t="s">
        <v>467</v>
      </c>
      <c r="O43" s="103" t="s">
        <v>467</v>
      </c>
      <c r="P43" s="103" t="s">
        <v>467</v>
      </c>
      <c r="Q43" s="103" t="s">
        <v>467</v>
      </c>
      <c r="R43" s="104"/>
    </row>
    <row r="44" spans="2:37" ht="17.100000000000001" customHeight="1">
      <c r="C44" s="402"/>
      <c r="L44"/>
      <c r="M44"/>
      <c r="N44"/>
      <c r="O44"/>
      <c r="P44"/>
      <c r="Q44"/>
      <c r="R44"/>
    </row>
    <row r="45" spans="2:37" ht="17.100000000000001" customHeight="1">
      <c r="C45" s="494"/>
      <c r="K45" s="145" t="s">
        <v>671</v>
      </c>
    </row>
    <row r="46" spans="2:37" ht="17.100000000000001" customHeight="1">
      <c r="C46"/>
      <c r="D46"/>
      <c r="E46"/>
      <c r="F46"/>
      <c r="G46"/>
      <c r="H46"/>
      <c r="I46"/>
      <c r="J46"/>
      <c r="K46" s="534"/>
      <c r="L46" s="538"/>
      <c r="M46" s="538"/>
      <c r="N46" s="538"/>
      <c r="O46" s="538"/>
      <c r="P46" s="538"/>
      <c r="Q46" s="538"/>
      <c r="R46" s="538"/>
    </row>
    <row r="47" spans="2:37" ht="17.100000000000001" customHeight="1">
      <c r="C47"/>
      <c r="D47"/>
      <c r="E47"/>
      <c r="F47"/>
      <c r="G47"/>
      <c r="H47"/>
      <c r="I47"/>
      <c r="J47"/>
    </row>
    <row r="48" spans="2:37" s="463" customFormat="1" ht="17.100000000000001" customHeight="1">
      <c r="B48" s="513"/>
      <c r="C48" s="462"/>
      <c r="G48" s="462"/>
      <c r="H48" s="462"/>
      <c r="S48" s="556"/>
      <c r="T48" s="556"/>
      <c r="U48" s="556"/>
      <c r="V48" s="51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51" spans="2:37" ht="17.100000000000001" customHeight="1">
      <c r="C51" s="481" t="s">
        <v>668</v>
      </c>
      <c r="D51" s="481"/>
      <c r="E51" s="145"/>
      <c r="K51"/>
    </row>
    <row r="52" spans="2:37" ht="16.5" customHeight="1"/>
    <row r="53" spans="2:37" s="349" customFormat="1" ht="17.100000000000001" customHeight="1">
      <c r="B53" s="123"/>
      <c r="C53" s="70" t="s">
        <v>156</v>
      </c>
      <c r="D53" s="410" t="s">
        <v>136</v>
      </c>
      <c r="E53" s="410" t="s">
        <v>134</v>
      </c>
      <c r="F53" s="410" t="s">
        <v>109</v>
      </c>
      <c r="G53" s="410" t="s">
        <v>131</v>
      </c>
      <c r="H53" s="451" t="s">
        <v>75</v>
      </c>
      <c r="I53" s="452" t="s">
        <v>92</v>
      </c>
      <c r="K53" s="75" t="s">
        <v>83</v>
      </c>
      <c r="L53" s="146" t="s">
        <v>96</v>
      </c>
      <c r="M53" s="146" t="s">
        <v>104</v>
      </c>
      <c r="N53" s="146" t="s">
        <v>82</v>
      </c>
      <c r="O53" s="146" t="s">
        <v>112</v>
      </c>
      <c r="P53" s="146" t="s">
        <v>97</v>
      </c>
      <c r="Q53" s="146" t="s">
        <v>117</v>
      </c>
      <c r="R53" s="147" t="s">
        <v>132</v>
      </c>
      <c r="S53" s="667" t="s">
        <v>515</v>
      </c>
      <c r="T53" s="669" t="s">
        <v>486</v>
      </c>
      <c r="U53" s="670" t="s">
        <v>487</v>
      </c>
      <c r="V53" s="537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7.100000000000001" customHeight="1">
      <c r="C54" s="647" t="s">
        <v>138</v>
      </c>
      <c r="D54" s="411" t="s">
        <v>93</v>
      </c>
      <c r="E54" s="412">
        <v>0.375</v>
      </c>
      <c r="F54" s="412">
        <v>0.75</v>
      </c>
      <c r="G54" s="309">
        <v>1</v>
      </c>
      <c r="H54" s="309">
        <v>8</v>
      </c>
      <c r="I54" s="413"/>
      <c r="K54" s="454" t="s">
        <v>164</v>
      </c>
      <c r="L54" s="455" t="s">
        <v>640</v>
      </c>
      <c r="M54" s="455" t="s">
        <v>640</v>
      </c>
      <c r="N54" s="455" t="s">
        <v>640</v>
      </c>
      <c r="O54" s="455" t="s">
        <v>640</v>
      </c>
      <c r="P54" s="455" t="s">
        <v>640</v>
      </c>
      <c r="Q54" s="455" t="s">
        <v>640</v>
      </c>
      <c r="R54" s="456" t="s">
        <v>640</v>
      </c>
      <c r="S54" s="668"/>
      <c r="T54" s="669"/>
      <c r="U54" s="671"/>
    </row>
    <row r="55" spans="2:37" ht="17.100000000000001" customHeight="1">
      <c r="C55" s="648"/>
      <c r="D55" s="411"/>
      <c r="E55" s="412"/>
      <c r="F55" s="412"/>
      <c r="G55" s="309">
        <v>0</v>
      </c>
      <c r="H55" s="309" t="s">
        <v>105</v>
      </c>
      <c r="I55" s="413"/>
      <c r="K55" s="257" t="s">
        <v>79</v>
      </c>
      <c r="L55" s="35" t="s">
        <v>73</v>
      </c>
      <c r="M55" s="35"/>
      <c r="N55" s="35"/>
      <c r="O55" s="35" t="s">
        <v>93</v>
      </c>
      <c r="P55" s="35" t="s">
        <v>93</v>
      </c>
      <c r="Q55" s="35" t="s">
        <v>93</v>
      </c>
      <c r="R55" s="47" t="s">
        <v>93</v>
      </c>
      <c r="S55" s="537">
        <v>5</v>
      </c>
      <c r="T55" s="537">
        <v>42</v>
      </c>
      <c r="U55" s="537">
        <v>2</v>
      </c>
    </row>
    <row r="56" spans="2:37" ht="17.100000000000001" customHeight="1">
      <c r="C56" s="648"/>
      <c r="D56" s="411"/>
      <c r="E56" s="412"/>
      <c r="F56" s="412"/>
      <c r="G56" s="309">
        <v>0</v>
      </c>
      <c r="H56" s="309" t="s">
        <v>105</v>
      </c>
      <c r="I56" s="413"/>
      <c r="K56" s="257" t="s">
        <v>180</v>
      </c>
      <c r="L56" s="35"/>
      <c r="M56" s="35" t="s">
        <v>93</v>
      </c>
      <c r="N56" s="35" t="s">
        <v>93</v>
      </c>
      <c r="O56" s="35" t="s">
        <v>73</v>
      </c>
      <c r="P56" s="35"/>
      <c r="Q56" s="35"/>
      <c r="R56" s="47" t="s">
        <v>93</v>
      </c>
      <c r="S56" s="537">
        <v>4</v>
      </c>
      <c r="T56" s="537">
        <v>34</v>
      </c>
      <c r="U56" s="537">
        <v>2</v>
      </c>
    </row>
    <row r="57" spans="2:37" ht="17.100000000000001" customHeight="1">
      <c r="C57" s="648"/>
      <c r="D57" s="411"/>
      <c r="E57" s="412"/>
      <c r="F57" s="412"/>
      <c r="G57" s="309">
        <v>0</v>
      </c>
      <c r="H57" s="309" t="s">
        <v>105</v>
      </c>
      <c r="I57" s="413"/>
      <c r="K57" s="257" t="s">
        <v>110</v>
      </c>
      <c r="L57" s="35" t="s">
        <v>93</v>
      </c>
      <c r="M57" s="35" t="s">
        <v>93</v>
      </c>
      <c r="N57" s="35" t="s">
        <v>93</v>
      </c>
      <c r="O57" s="35"/>
      <c r="P57" s="35" t="s">
        <v>93</v>
      </c>
      <c r="Q57" s="35" t="s">
        <v>93</v>
      </c>
      <c r="R57" s="47" t="s">
        <v>73</v>
      </c>
      <c r="S57" s="537">
        <v>6</v>
      </c>
      <c r="T57" s="537">
        <v>50</v>
      </c>
      <c r="U57" s="537">
        <v>2</v>
      </c>
    </row>
    <row r="58" spans="2:37" ht="17.100000000000001" customHeight="1">
      <c r="C58" s="648"/>
      <c r="D58" s="411"/>
      <c r="E58" s="412"/>
      <c r="F58" s="412"/>
      <c r="G58" s="309">
        <v>0</v>
      </c>
      <c r="H58" s="309" t="s">
        <v>105</v>
      </c>
      <c r="I58" s="413"/>
      <c r="K58" s="257" t="s">
        <v>114</v>
      </c>
      <c r="L58" s="35"/>
      <c r="M58" s="35"/>
      <c r="N58" s="35" t="s">
        <v>93</v>
      </c>
      <c r="O58" s="35" t="s">
        <v>93</v>
      </c>
      <c r="P58" s="35" t="s">
        <v>93</v>
      </c>
      <c r="Q58" s="35" t="s">
        <v>93</v>
      </c>
      <c r="R58" s="47"/>
      <c r="S58" s="537">
        <v>4</v>
      </c>
      <c r="T58" s="537">
        <v>32</v>
      </c>
      <c r="U58" s="537">
        <v>0</v>
      </c>
    </row>
    <row r="59" spans="2:37" ht="17.100000000000001" customHeight="1">
      <c r="C59" s="648"/>
      <c r="D59" s="411"/>
      <c r="E59" s="412"/>
      <c r="F59" s="412"/>
      <c r="G59" s="309">
        <v>0</v>
      </c>
      <c r="H59" s="309" t="s">
        <v>105</v>
      </c>
      <c r="I59" s="413"/>
      <c r="K59" s="257" t="s">
        <v>127</v>
      </c>
      <c r="L59" s="35" t="s">
        <v>93</v>
      </c>
      <c r="M59" s="35" t="s">
        <v>93</v>
      </c>
      <c r="N59" s="35" t="s">
        <v>73</v>
      </c>
      <c r="O59" s="35"/>
      <c r="P59" s="35"/>
      <c r="Q59" s="35" t="s">
        <v>93</v>
      </c>
      <c r="R59" s="47" t="s">
        <v>93</v>
      </c>
      <c r="S59" s="537">
        <v>5</v>
      </c>
      <c r="T59" s="537">
        <v>42</v>
      </c>
      <c r="U59" s="537">
        <v>2</v>
      </c>
    </row>
    <row r="60" spans="2:37" ht="17.100000000000001" customHeight="1">
      <c r="C60" s="649"/>
      <c r="D60" s="411"/>
      <c r="E60" s="412"/>
      <c r="F60" s="412"/>
      <c r="G60" s="309">
        <v>0</v>
      </c>
      <c r="H60" s="309" t="s">
        <v>105</v>
      </c>
      <c r="I60" s="413"/>
      <c r="K60" s="257" t="s">
        <v>94</v>
      </c>
      <c r="L60" s="35" t="s">
        <v>93</v>
      </c>
      <c r="M60" s="35" t="s">
        <v>93</v>
      </c>
      <c r="N60" s="35"/>
      <c r="O60" s="35" t="s">
        <v>93</v>
      </c>
      <c r="P60" s="35" t="s">
        <v>93</v>
      </c>
      <c r="Q60" s="35" t="s">
        <v>73</v>
      </c>
      <c r="R60" s="492"/>
      <c r="S60" s="555">
        <v>5</v>
      </c>
      <c r="T60" s="537">
        <v>42</v>
      </c>
      <c r="U60" s="537">
        <v>2</v>
      </c>
      <c r="V60" s="502"/>
    </row>
    <row r="61" spans="2:37" ht="17.100000000000001" customHeight="1">
      <c r="C61" s="650" t="s">
        <v>92</v>
      </c>
      <c r="D61" s="411" t="s">
        <v>73</v>
      </c>
      <c r="E61" s="412">
        <v>0.75</v>
      </c>
      <c r="F61" s="412">
        <v>0.375</v>
      </c>
      <c r="G61" s="453">
        <v>5</v>
      </c>
      <c r="H61" s="107">
        <v>10</v>
      </c>
      <c r="I61" s="414">
        <v>4</v>
      </c>
      <c r="K61" s="257" t="s">
        <v>111</v>
      </c>
      <c r="L61" s="493"/>
      <c r="M61" s="35" t="s">
        <v>93</v>
      </c>
      <c r="N61" s="35" t="s">
        <v>93</v>
      </c>
      <c r="O61" s="35" t="s">
        <v>93</v>
      </c>
      <c r="P61" s="35" t="s">
        <v>93</v>
      </c>
      <c r="Q61" s="35"/>
      <c r="R61" s="47" t="s">
        <v>93</v>
      </c>
      <c r="S61" s="537">
        <v>5</v>
      </c>
      <c r="T61" s="537">
        <v>40</v>
      </c>
      <c r="U61" s="537">
        <v>0</v>
      </c>
    </row>
    <row r="62" spans="2:37" ht="17.100000000000001" customHeight="1">
      <c r="C62" s="650"/>
      <c r="D62" s="415"/>
      <c r="E62" s="415"/>
      <c r="F62" s="415"/>
      <c r="G62" s="309"/>
      <c r="H62" s="309"/>
      <c r="I62" s="413"/>
      <c r="K62" s="257" t="s">
        <v>80</v>
      </c>
      <c r="L62" s="35" t="s">
        <v>93</v>
      </c>
      <c r="M62" s="35" t="s">
        <v>73</v>
      </c>
      <c r="N62" s="35"/>
      <c r="O62" s="35"/>
      <c r="P62" s="35" t="s">
        <v>93</v>
      </c>
      <c r="Q62" s="35" t="s">
        <v>93</v>
      </c>
      <c r="R62" s="47" t="s">
        <v>93</v>
      </c>
      <c r="S62" s="537">
        <v>5</v>
      </c>
      <c r="T62" s="537">
        <v>42</v>
      </c>
      <c r="U62" s="537">
        <v>2</v>
      </c>
    </row>
    <row r="63" spans="2:37" ht="17.100000000000001" customHeight="1">
      <c r="C63" s="651"/>
      <c r="D63" s="416"/>
      <c r="E63" s="416"/>
      <c r="F63" s="416"/>
      <c r="G63" s="312"/>
      <c r="H63" s="312"/>
      <c r="I63" s="417"/>
      <c r="K63" s="257" t="s">
        <v>121</v>
      </c>
      <c r="L63" s="35" t="s">
        <v>93</v>
      </c>
      <c r="M63" s="35"/>
      <c r="N63" s="35" t="s">
        <v>93</v>
      </c>
      <c r="O63" s="35" t="s">
        <v>93</v>
      </c>
      <c r="P63" s="35" t="s">
        <v>73</v>
      </c>
      <c r="Q63" s="35"/>
      <c r="R63" s="47"/>
      <c r="S63" s="537">
        <v>4</v>
      </c>
      <c r="T63" s="537">
        <v>34</v>
      </c>
      <c r="U63" s="537">
        <v>2</v>
      </c>
    </row>
    <row r="64" spans="2:37" ht="17.100000000000001" customHeight="1">
      <c r="C64" s="549" t="s">
        <v>649</v>
      </c>
      <c r="K64" s="584" t="s">
        <v>651</v>
      </c>
      <c r="L64" s="585" t="s">
        <v>93</v>
      </c>
      <c r="M64" s="585" t="s">
        <v>93</v>
      </c>
      <c r="N64" s="585" t="s">
        <v>93</v>
      </c>
      <c r="O64" s="585" t="s">
        <v>93</v>
      </c>
      <c r="P64" s="585"/>
      <c r="Q64" s="585" t="s">
        <v>93</v>
      </c>
      <c r="R64" s="586" t="s">
        <v>93</v>
      </c>
      <c r="S64" s="537">
        <v>6</v>
      </c>
      <c r="T64" s="537">
        <v>48</v>
      </c>
      <c r="U64" s="537">
        <v>0</v>
      </c>
    </row>
    <row r="65" spans="2:37" ht="17.100000000000001" customHeight="1">
      <c r="C65" s="402"/>
      <c r="K65" s="589" t="s">
        <v>791</v>
      </c>
      <c r="L65" s="590"/>
      <c r="M65" s="590" t="s">
        <v>467</v>
      </c>
      <c r="N65" s="590" t="s">
        <v>467</v>
      </c>
      <c r="O65" s="590" t="s">
        <v>467</v>
      </c>
      <c r="P65" s="590" t="s">
        <v>467</v>
      </c>
      <c r="Q65" s="590" t="s">
        <v>467</v>
      </c>
      <c r="R65" s="591"/>
    </row>
    <row r="66" spans="2:37" ht="17.100000000000001" customHeight="1">
      <c r="C66" s="549"/>
      <c r="K66" s="589" t="s">
        <v>385</v>
      </c>
      <c r="L66" s="590"/>
      <c r="M66" s="590" t="s">
        <v>467</v>
      </c>
      <c r="N66" s="590" t="s">
        <v>467</v>
      </c>
      <c r="O66" s="590" t="s">
        <v>467</v>
      </c>
      <c r="P66" s="590" t="s">
        <v>467</v>
      </c>
      <c r="Q66" s="590" t="s">
        <v>467</v>
      </c>
      <c r="R66" s="591"/>
    </row>
    <row r="67" spans="2:37" ht="17.100000000000001" customHeight="1">
      <c r="C67" s="549"/>
      <c r="K67" s="272" t="s">
        <v>792</v>
      </c>
      <c r="L67" s="103"/>
      <c r="M67" s="103" t="s">
        <v>467</v>
      </c>
      <c r="N67" s="103" t="s">
        <v>467</v>
      </c>
      <c r="O67" s="103" t="s">
        <v>467</v>
      </c>
      <c r="P67" s="103" t="s">
        <v>467</v>
      </c>
      <c r="Q67" s="103" t="s">
        <v>467</v>
      </c>
      <c r="R67" s="104"/>
    </row>
    <row r="68" spans="2:37" ht="17.100000000000001" customHeight="1">
      <c r="C68" s="113"/>
      <c r="K68"/>
      <c r="L68"/>
      <c r="M68"/>
      <c r="N68"/>
      <c r="O68"/>
      <c r="P68"/>
      <c r="Q68"/>
      <c r="R68"/>
    </row>
    <row r="69" spans="2:37" ht="17.100000000000001" customHeight="1">
      <c r="C69" s="494"/>
      <c r="K69" s="145" t="s">
        <v>671</v>
      </c>
    </row>
    <row r="70" spans="2:37" ht="17.100000000000001" customHeight="1">
      <c r="C70" s="433"/>
    </row>
    <row r="71" spans="2:37" ht="17.100000000000001" customHeight="1">
      <c r="C71" s="123" t="s">
        <v>670</v>
      </c>
      <c r="D71" s="481"/>
      <c r="E71" s="145"/>
      <c r="K71"/>
    </row>
    <row r="72" spans="2:37" ht="16.5" customHeight="1"/>
    <row r="73" spans="2:37" s="349" customFormat="1" ht="17.100000000000001" customHeight="1">
      <c r="B73" s="123"/>
      <c r="C73" s="70" t="s">
        <v>156</v>
      </c>
      <c r="D73" s="410" t="s">
        <v>136</v>
      </c>
      <c r="E73" s="410" t="s">
        <v>134</v>
      </c>
      <c r="F73" s="410" t="s">
        <v>109</v>
      </c>
      <c r="G73" s="410" t="s">
        <v>131</v>
      </c>
      <c r="H73" s="451" t="s">
        <v>75</v>
      </c>
      <c r="I73" s="452" t="s">
        <v>92</v>
      </c>
      <c r="K73" s="75" t="s">
        <v>83</v>
      </c>
      <c r="L73" s="146" t="s">
        <v>96</v>
      </c>
      <c r="M73" s="146" t="s">
        <v>104</v>
      </c>
      <c r="N73" s="146" t="s">
        <v>82</v>
      </c>
      <c r="O73" s="146" t="s">
        <v>112</v>
      </c>
      <c r="P73" s="146" t="s">
        <v>97</v>
      </c>
      <c r="Q73" s="146" t="s">
        <v>117</v>
      </c>
      <c r="R73" s="147" t="s">
        <v>132</v>
      </c>
      <c r="S73" s="667" t="s">
        <v>515</v>
      </c>
      <c r="T73" s="669" t="s">
        <v>486</v>
      </c>
      <c r="U73" s="670" t="s">
        <v>487</v>
      </c>
      <c r="V73" s="537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2:37" ht="17.100000000000001" customHeight="1">
      <c r="C74" s="647" t="s">
        <v>138</v>
      </c>
      <c r="D74" s="411" t="s">
        <v>93</v>
      </c>
      <c r="E74" s="412">
        <v>0.375</v>
      </c>
      <c r="F74" s="412">
        <v>0.75</v>
      </c>
      <c r="G74" s="309">
        <v>1</v>
      </c>
      <c r="H74" s="309">
        <v>8</v>
      </c>
      <c r="I74" s="413"/>
      <c r="K74" s="454" t="s">
        <v>164</v>
      </c>
      <c r="L74" s="455" t="s">
        <v>587</v>
      </c>
      <c r="M74" s="455" t="s">
        <v>669</v>
      </c>
      <c r="N74" s="455" t="s">
        <v>669</v>
      </c>
      <c r="O74" s="455" t="s">
        <v>669</v>
      </c>
      <c r="P74" s="455" t="s">
        <v>669</v>
      </c>
      <c r="Q74" s="455" t="s">
        <v>669</v>
      </c>
      <c r="R74" s="456" t="s">
        <v>587</v>
      </c>
      <c r="S74" s="668"/>
      <c r="T74" s="669"/>
      <c r="U74" s="671"/>
    </row>
    <row r="75" spans="2:37" ht="17.100000000000001" customHeight="1">
      <c r="C75" s="648"/>
      <c r="D75" s="411"/>
      <c r="E75" s="412"/>
      <c r="F75" s="412"/>
      <c r="G75" s="309">
        <v>0</v>
      </c>
      <c r="H75" s="309" t="s">
        <v>105</v>
      </c>
      <c r="I75" s="413"/>
      <c r="K75" s="257" t="s">
        <v>79</v>
      </c>
      <c r="L75" s="35" t="s">
        <v>93</v>
      </c>
      <c r="M75" s="35" t="s">
        <v>93</v>
      </c>
      <c r="N75" s="35" t="s">
        <v>73</v>
      </c>
      <c r="O75" s="35" t="s">
        <v>73</v>
      </c>
      <c r="P75" s="35"/>
      <c r="Q75" s="35"/>
      <c r="R75" s="47" t="s">
        <v>93</v>
      </c>
      <c r="S75" s="537">
        <v>5</v>
      </c>
      <c r="T75" s="537">
        <v>42</v>
      </c>
      <c r="U75" s="537">
        <v>2</v>
      </c>
    </row>
    <row r="76" spans="2:37" ht="17.100000000000001" customHeight="1">
      <c r="C76" s="648"/>
      <c r="D76" s="411"/>
      <c r="E76" s="412"/>
      <c r="F76" s="412"/>
      <c r="G76" s="309">
        <v>0</v>
      </c>
      <c r="H76" s="309" t="s">
        <v>105</v>
      </c>
      <c r="I76" s="413"/>
      <c r="K76" s="257" t="s">
        <v>180</v>
      </c>
      <c r="L76" s="35" t="s">
        <v>93</v>
      </c>
      <c r="M76" s="35" t="s">
        <v>73</v>
      </c>
      <c r="N76" s="35" t="s">
        <v>73</v>
      </c>
      <c r="O76" s="35"/>
      <c r="P76" s="35"/>
      <c r="Q76" s="35" t="s">
        <v>93</v>
      </c>
      <c r="R76" s="47" t="s">
        <v>93</v>
      </c>
      <c r="S76" s="537">
        <v>5</v>
      </c>
      <c r="T76" s="537">
        <v>42</v>
      </c>
      <c r="U76" s="537">
        <v>2</v>
      </c>
    </row>
    <row r="77" spans="2:37" ht="17.100000000000001" customHeight="1">
      <c r="C77" s="648"/>
      <c r="D77" s="411"/>
      <c r="E77" s="412"/>
      <c r="F77" s="412"/>
      <c r="G77" s="309">
        <v>0</v>
      </c>
      <c r="H77" s="309" t="s">
        <v>105</v>
      </c>
      <c r="I77" s="413"/>
      <c r="K77" s="257" t="s">
        <v>110</v>
      </c>
      <c r="L77" s="35" t="s">
        <v>73</v>
      </c>
      <c r="M77" s="35" t="s">
        <v>73</v>
      </c>
      <c r="N77" s="35"/>
      <c r="O77" s="35"/>
      <c r="P77" s="35" t="s">
        <v>93</v>
      </c>
      <c r="Q77" s="35" t="s">
        <v>93</v>
      </c>
      <c r="R77" s="47" t="s">
        <v>73</v>
      </c>
      <c r="S77" s="537">
        <v>5</v>
      </c>
      <c r="T77" s="537">
        <v>43</v>
      </c>
      <c r="U77" s="537">
        <v>3</v>
      </c>
    </row>
    <row r="78" spans="2:37" ht="17.100000000000001" customHeight="1">
      <c r="C78" s="648"/>
      <c r="D78" s="411"/>
      <c r="E78" s="412"/>
      <c r="F78" s="412"/>
      <c r="G78" s="309">
        <v>0</v>
      </c>
      <c r="H78" s="309" t="s">
        <v>105</v>
      </c>
      <c r="I78" s="413"/>
      <c r="K78" s="257" t="s">
        <v>114</v>
      </c>
      <c r="L78" s="35" t="s">
        <v>73</v>
      </c>
      <c r="M78" s="35"/>
      <c r="N78" s="35"/>
      <c r="O78" s="35" t="s">
        <v>93</v>
      </c>
      <c r="P78" s="35" t="s">
        <v>93</v>
      </c>
      <c r="Q78" s="35" t="s">
        <v>73</v>
      </c>
      <c r="R78" s="47" t="s">
        <v>73</v>
      </c>
      <c r="S78" s="537">
        <v>5</v>
      </c>
      <c r="T78" s="537">
        <v>43</v>
      </c>
      <c r="U78" s="537">
        <v>3</v>
      </c>
    </row>
    <row r="79" spans="2:37" ht="17.100000000000001" customHeight="1">
      <c r="C79" s="648"/>
      <c r="D79" s="411"/>
      <c r="E79" s="412"/>
      <c r="F79" s="412"/>
      <c r="G79" s="309">
        <v>0</v>
      </c>
      <c r="H79" s="309" t="s">
        <v>105</v>
      </c>
      <c r="I79" s="413"/>
      <c r="K79" s="257" t="s">
        <v>127</v>
      </c>
      <c r="L79" s="35"/>
      <c r="M79" s="35"/>
      <c r="N79" s="35" t="s">
        <v>93</v>
      </c>
      <c r="O79" s="35" t="s">
        <v>93</v>
      </c>
      <c r="P79" s="35" t="s">
        <v>73</v>
      </c>
      <c r="Q79" s="35" t="s">
        <v>73</v>
      </c>
      <c r="R79" s="47"/>
      <c r="S79" s="537">
        <v>4</v>
      </c>
      <c r="T79" s="537">
        <v>34</v>
      </c>
      <c r="U79" s="537">
        <v>2</v>
      </c>
    </row>
    <row r="80" spans="2:37" ht="17.100000000000001" customHeight="1">
      <c r="C80" s="649"/>
      <c r="D80" s="411"/>
      <c r="E80" s="412"/>
      <c r="F80" s="412"/>
      <c r="G80" s="309">
        <v>0</v>
      </c>
      <c r="H80" s="309" t="s">
        <v>105</v>
      </c>
      <c r="I80" s="413"/>
      <c r="K80" s="257" t="s">
        <v>94</v>
      </c>
      <c r="L80" s="35"/>
      <c r="M80" s="35" t="s">
        <v>93</v>
      </c>
      <c r="N80" s="35" t="s">
        <v>93</v>
      </c>
      <c r="O80" s="35" t="s">
        <v>73</v>
      </c>
      <c r="P80" s="35" t="s">
        <v>73</v>
      </c>
      <c r="Q80" s="35"/>
      <c r="R80" s="492"/>
      <c r="S80" s="555">
        <v>4</v>
      </c>
      <c r="T80" s="537">
        <v>34</v>
      </c>
      <c r="U80" s="537">
        <v>2</v>
      </c>
      <c r="V80" s="502"/>
    </row>
    <row r="81" spans="2:37" ht="17.100000000000001" customHeight="1">
      <c r="C81" s="650" t="s">
        <v>92</v>
      </c>
      <c r="D81" s="411" t="s">
        <v>73</v>
      </c>
      <c r="E81" s="412">
        <v>0.75</v>
      </c>
      <c r="F81" s="412">
        <v>0.375</v>
      </c>
      <c r="G81" s="453">
        <v>6</v>
      </c>
      <c r="H81" s="107">
        <v>9</v>
      </c>
      <c r="I81" s="414">
        <v>3</v>
      </c>
      <c r="K81" s="257" t="s">
        <v>111</v>
      </c>
      <c r="L81" s="493"/>
      <c r="M81" s="35" t="s">
        <v>93</v>
      </c>
      <c r="N81" s="35" t="s">
        <v>93</v>
      </c>
      <c r="O81" s="35" t="s">
        <v>93</v>
      </c>
      <c r="P81" s="35" t="s">
        <v>93</v>
      </c>
      <c r="Q81" s="35" t="s">
        <v>93</v>
      </c>
      <c r="R81" s="47"/>
      <c r="S81" s="537">
        <v>5</v>
      </c>
      <c r="T81" s="537">
        <v>40</v>
      </c>
      <c r="U81" s="537">
        <v>0</v>
      </c>
    </row>
    <row r="82" spans="2:37" ht="17.100000000000001" customHeight="1">
      <c r="C82" s="650"/>
      <c r="D82" s="415"/>
      <c r="E82" s="415"/>
      <c r="F82" s="415"/>
      <c r="G82" s="309"/>
      <c r="H82" s="309"/>
      <c r="I82" s="413"/>
      <c r="K82" s="257" t="s">
        <v>80</v>
      </c>
      <c r="L82" s="35"/>
      <c r="M82" s="35" t="s">
        <v>73</v>
      </c>
      <c r="N82" s="35" t="s">
        <v>73</v>
      </c>
      <c r="O82" s="35" t="s">
        <v>73</v>
      </c>
      <c r="P82" s="35" t="s">
        <v>73</v>
      </c>
      <c r="Q82" s="35" t="s">
        <v>73</v>
      </c>
      <c r="R82" s="47"/>
      <c r="S82" s="537">
        <v>5</v>
      </c>
      <c r="T82" s="537">
        <v>45</v>
      </c>
      <c r="U82" s="537">
        <v>5</v>
      </c>
    </row>
    <row r="83" spans="2:37" ht="17.100000000000001" customHeight="1">
      <c r="C83" s="651"/>
      <c r="D83" s="416"/>
      <c r="E83" s="416"/>
      <c r="F83" s="416"/>
      <c r="G83" s="312"/>
      <c r="H83" s="312"/>
      <c r="I83" s="417"/>
      <c r="K83" s="257" t="s">
        <v>121</v>
      </c>
      <c r="L83" s="35"/>
      <c r="M83" s="35" t="s">
        <v>93</v>
      </c>
      <c r="N83" s="35" t="s">
        <v>93</v>
      </c>
      <c r="O83" s="35" t="s">
        <v>93</v>
      </c>
      <c r="P83" s="35" t="s">
        <v>93</v>
      </c>
      <c r="Q83" s="35" t="s">
        <v>93</v>
      </c>
      <c r="R83" s="47"/>
      <c r="S83" s="537">
        <v>5</v>
      </c>
      <c r="T83" s="537">
        <v>40</v>
      </c>
      <c r="U83" s="537">
        <v>0</v>
      </c>
    </row>
    <row r="84" spans="2:37" ht="17.100000000000001" customHeight="1">
      <c r="C84" s="549" t="s">
        <v>656</v>
      </c>
      <c r="K84" s="584" t="s">
        <v>651</v>
      </c>
      <c r="L84" s="585"/>
      <c r="M84" s="585" t="s">
        <v>73</v>
      </c>
      <c r="N84" s="585" t="s">
        <v>73</v>
      </c>
      <c r="O84" s="585" t="s">
        <v>73</v>
      </c>
      <c r="P84" s="585" t="s">
        <v>73</v>
      </c>
      <c r="Q84" s="585" t="s">
        <v>73</v>
      </c>
      <c r="R84" s="586"/>
      <c r="S84" s="537">
        <v>5</v>
      </c>
      <c r="T84" s="537">
        <v>45</v>
      </c>
      <c r="U84" s="537">
        <v>5</v>
      </c>
    </row>
    <row r="85" spans="2:37" ht="17.100000000000001" customHeight="1">
      <c r="C85" s="402"/>
      <c r="K85" s="589" t="s">
        <v>791</v>
      </c>
      <c r="L85" s="590"/>
      <c r="M85" s="590" t="s">
        <v>467</v>
      </c>
      <c r="N85" s="590" t="s">
        <v>467</v>
      </c>
      <c r="O85" s="590" t="s">
        <v>467</v>
      </c>
      <c r="P85" s="590" t="s">
        <v>467</v>
      </c>
      <c r="Q85" s="590" t="s">
        <v>467</v>
      </c>
      <c r="R85" s="591"/>
    </row>
    <row r="86" spans="2:37" ht="17.100000000000001" customHeight="1">
      <c r="C86" s="402"/>
      <c r="K86" s="589" t="s">
        <v>385</v>
      </c>
      <c r="L86" s="590"/>
      <c r="M86" s="590" t="s">
        <v>467</v>
      </c>
      <c r="N86" s="590" t="s">
        <v>467</v>
      </c>
      <c r="O86" s="590" t="s">
        <v>467</v>
      </c>
      <c r="P86" s="590" t="s">
        <v>467</v>
      </c>
      <c r="Q86" s="590" t="s">
        <v>467</v>
      </c>
      <c r="R86" s="591"/>
    </row>
    <row r="87" spans="2:37" ht="17.100000000000001" customHeight="1">
      <c r="C87" s="402"/>
      <c r="K87" s="272" t="s">
        <v>792</v>
      </c>
      <c r="L87" s="103"/>
      <c r="M87" s="103" t="s">
        <v>467</v>
      </c>
      <c r="N87" s="103" t="s">
        <v>467</v>
      </c>
      <c r="O87" s="103" t="s">
        <v>467</v>
      </c>
      <c r="P87" s="103" t="s">
        <v>467</v>
      </c>
      <c r="Q87" s="103" t="s">
        <v>467</v>
      </c>
      <c r="R87" s="104"/>
    </row>
    <row r="88" spans="2:37" ht="17.100000000000001" customHeight="1">
      <c r="C88" s="433"/>
      <c r="K88"/>
      <c r="L88"/>
      <c r="M88"/>
      <c r="N88"/>
      <c r="O88"/>
      <c r="P88"/>
      <c r="Q88"/>
      <c r="R88"/>
    </row>
    <row r="89" spans="2:37" ht="17.100000000000001" customHeight="1">
      <c r="C89" s="494"/>
      <c r="K89" s="145" t="s">
        <v>655</v>
      </c>
    </row>
    <row r="90" spans="2:37" ht="17.100000000000001" customHeight="1">
      <c r="C90" s="433"/>
    </row>
    <row r="91" spans="2:37" ht="17.100000000000001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554"/>
      <c r="T91" s="554"/>
      <c r="U91" s="554"/>
      <c r="V91"/>
    </row>
    <row r="92" spans="2:37" s="463" customFormat="1" ht="17.100000000000001" customHeight="1">
      <c r="B92" s="513"/>
      <c r="C92" s="462"/>
      <c r="G92" s="462"/>
      <c r="H92" s="462"/>
      <c r="S92" s="556"/>
      <c r="T92" s="556"/>
      <c r="U92" s="556"/>
      <c r="V92" s="514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5" spans="2:37" ht="17.100000000000001" customHeight="1">
      <c r="C95" s="481" t="s">
        <v>672</v>
      </c>
      <c r="D95" s="481"/>
      <c r="E95" s="145"/>
      <c r="K95"/>
    </row>
    <row r="97" spans="2:37" ht="17.100000000000001" customHeight="1">
      <c r="C97" s="481" t="s">
        <v>642</v>
      </c>
      <c r="D97" s="481"/>
      <c r="E97" s="145"/>
      <c r="K97"/>
    </row>
    <row r="99" spans="2:37" s="349" customFormat="1" ht="17.100000000000001" customHeight="1">
      <c r="B99" s="123"/>
      <c r="C99" s="70" t="s">
        <v>156</v>
      </c>
      <c r="D99" s="410" t="s">
        <v>136</v>
      </c>
      <c r="E99" s="410" t="s">
        <v>134</v>
      </c>
      <c r="F99" s="410" t="s">
        <v>109</v>
      </c>
      <c r="G99" s="410" t="s">
        <v>131</v>
      </c>
      <c r="H99" s="451" t="s">
        <v>75</v>
      </c>
      <c r="I99" s="452" t="s">
        <v>92</v>
      </c>
      <c r="K99" s="75" t="s">
        <v>83</v>
      </c>
      <c r="L99" s="146" t="s">
        <v>96</v>
      </c>
      <c r="M99" s="146" t="s">
        <v>104</v>
      </c>
      <c r="N99" s="146" t="s">
        <v>82</v>
      </c>
      <c r="O99" s="146" t="s">
        <v>112</v>
      </c>
      <c r="P99" s="146" t="s">
        <v>97</v>
      </c>
      <c r="Q99" s="146" t="s">
        <v>117</v>
      </c>
      <c r="R99" s="147" t="s">
        <v>132</v>
      </c>
      <c r="S99" s="667" t="s">
        <v>515</v>
      </c>
      <c r="T99" s="669" t="s">
        <v>486</v>
      </c>
      <c r="U99" s="670" t="s">
        <v>487</v>
      </c>
      <c r="V99" s="537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2:37" ht="17.100000000000001" customHeight="1">
      <c r="C100" s="647" t="s">
        <v>138</v>
      </c>
      <c r="D100" s="411" t="s">
        <v>123</v>
      </c>
      <c r="E100" s="412">
        <v>0.29166666666666669</v>
      </c>
      <c r="F100" s="412">
        <v>0.70833333333333337</v>
      </c>
      <c r="G100" s="309">
        <v>1</v>
      </c>
      <c r="H100" s="309">
        <v>9</v>
      </c>
      <c r="I100" s="413"/>
      <c r="K100" s="454" t="s">
        <v>370</v>
      </c>
      <c r="L100" s="496" t="s">
        <v>492</v>
      </c>
      <c r="M100" s="455" t="s">
        <v>389</v>
      </c>
      <c r="N100" s="455" t="s">
        <v>389</v>
      </c>
      <c r="O100" s="455" t="s">
        <v>389</v>
      </c>
      <c r="P100" s="455" t="s">
        <v>389</v>
      </c>
      <c r="Q100" s="455" t="s">
        <v>389</v>
      </c>
      <c r="R100" s="497" t="s">
        <v>492</v>
      </c>
      <c r="S100" s="668"/>
      <c r="T100" s="669"/>
      <c r="U100" s="671"/>
    </row>
    <row r="101" spans="2:37" ht="17.100000000000001" customHeight="1">
      <c r="C101" s="648"/>
      <c r="D101" s="411" t="s">
        <v>93</v>
      </c>
      <c r="E101" s="412">
        <v>0.375</v>
      </c>
      <c r="F101" s="412">
        <v>0.75</v>
      </c>
      <c r="G101" s="309">
        <v>1</v>
      </c>
      <c r="H101" s="309">
        <v>8</v>
      </c>
      <c r="I101" s="413"/>
      <c r="K101" s="257" t="s">
        <v>79</v>
      </c>
      <c r="L101" s="35" t="s">
        <v>123</v>
      </c>
      <c r="M101" s="35" t="s">
        <v>93</v>
      </c>
      <c r="N101" s="35" t="s">
        <v>95</v>
      </c>
      <c r="O101" s="35" t="s">
        <v>73</v>
      </c>
      <c r="P101" s="35"/>
      <c r="Q101" s="35"/>
      <c r="R101" s="47" t="s">
        <v>123</v>
      </c>
      <c r="S101" s="537">
        <v>5</v>
      </c>
      <c r="T101" s="537">
        <v>44</v>
      </c>
      <c r="U101" s="537">
        <v>4</v>
      </c>
    </row>
    <row r="102" spans="2:37" ht="17.100000000000001" customHeight="1">
      <c r="C102" s="648"/>
      <c r="D102" s="411" t="s">
        <v>95</v>
      </c>
      <c r="E102" s="412">
        <v>0.45833333333333331</v>
      </c>
      <c r="F102" s="412">
        <v>0.875</v>
      </c>
      <c r="G102" s="309">
        <v>1</v>
      </c>
      <c r="H102" s="309">
        <v>9</v>
      </c>
      <c r="I102" s="413"/>
      <c r="K102" s="257" t="s">
        <v>180</v>
      </c>
      <c r="L102" s="35" t="s">
        <v>93</v>
      </c>
      <c r="M102" s="35" t="s">
        <v>95</v>
      </c>
      <c r="N102" s="35" t="s">
        <v>73</v>
      </c>
      <c r="O102" s="35"/>
      <c r="P102" s="35"/>
      <c r="Q102" s="35" t="s">
        <v>123</v>
      </c>
      <c r="R102" s="47" t="s">
        <v>93</v>
      </c>
      <c r="S102" s="537">
        <v>5</v>
      </c>
      <c r="T102" s="537">
        <v>43</v>
      </c>
      <c r="U102" s="537">
        <v>3</v>
      </c>
    </row>
    <row r="103" spans="2:37" ht="17.100000000000001" customHeight="1">
      <c r="C103" s="648"/>
      <c r="D103" s="411"/>
      <c r="E103" s="412"/>
      <c r="F103" s="412"/>
      <c r="G103" s="309">
        <v>0</v>
      </c>
      <c r="H103" s="309" t="s">
        <v>105</v>
      </c>
      <c r="I103" s="413"/>
      <c r="K103" s="257" t="s">
        <v>110</v>
      </c>
      <c r="L103" s="35" t="s">
        <v>95</v>
      </c>
      <c r="M103" s="35" t="s">
        <v>73</v>
      </c>
      <c r="N103" s="35"/>
      <c r="O103" s="35"/>
      <c r="P103" s="35" t="s">
        <v>123</v>
      </c>
      <c r="Q103" s="35" t="s">
        <v>93</v>
      </c>
      <c r="R103" s="47" t="s">
        <v>95</v>
      </c>
      <c r="S103" s="537">
        <v>5</v>
      </c>
      <c r="T103" s="537">
        <v>44</v>
      </c>
      <c r="U103" s="537">
        <v>4</v>
      </c>
    </row>
    <row r="104" spans="2:37" ht="17.100000000000001" customHeight="1">
      <c r="C104" s="648"/>
      <c r="D104" s="411"/>
      <c r="E104" s="412"/>
      <c r="F104" s="412"/>
      <c r="G104" s="309">
        <v>0</v>
      </c>
      <c r="H104" s="309" t="s">
        <v>105</v>
      </c>
      <c r="I104" s="413"/>
      <c r="K104" s="257" t="s">
        <v>114</v>
      </c>
      <c r="L104" s="35" t="s">
        <v>73</v>
      </c>
      <c r="M104" s="35"/>
      <c r="N104" s="35"/>
      <c r="O104" s="35" t="s">
        <v>123</v>
      </c>
      <c r="P104" s="35" t="s">
        <v>93</v>
      </c>
      <c r="Q104" s="35" t="s">
        <v>95</v>
      </c>
      <c r="R104" s="47" t="s">
        <v>73</v>
      </c>
      <c r="S104" s="537">
        <v>5</v>
      </c>
      <c r="T104" s="537">
        <v>44</v>
      </c>
      <c r="U104" s="537">
        <v>4</v>
      </c>
    </row>
    <row r="105" spans="2:37" ht="17.100000000000001" customHeight="1">
      <c r="C105" s="648"/>
      <c r="D105" s="411"/>
      <c r="E105" s="412"/>
      <c r="F105" s="412"/>
      <c r="G105" s="309">
        <v>0</v>
      </c>
      <c r="H105" s="309" t="s">
        <v>105</v>
      </c>
      <c r="I105" s="413"/>
      <c r="K105" s="257" t="s">
        <v>127</v>
      </c>
      <c r="L105" s="35"/>
      <c r="M105" s="35"/>
      <c r="N105" s="35" t="s">
        <v>123</v>
      </c>
      <c r="O105" s="35" t="s">
        <v>93</v>
      </c>
      <c r="P105" s="35" t="s">
        <v>95</v>
      </c>
      <c r="Q105" s="35" t="s">
        <v>73</v>
      </c>
      <c r="R105" s="47"/>
      <c r="S105" s="537">
        <v>4</v>
      </c>
      <c r="T105" s="537">
        <v>35</v>
      </c>
      <c r="U105" s="537">
        <v>3</v>
      </c>
    </row>
    <row r="106" spans="2:37" ht="17.100000000000001" customHeight="1">
      <c r="C106" s="649"/>
      <c r="D106" s="411"/>
      <c r="E106" s="412"/>
      <c r="F106" s="412"/>
      <c r="G106" s="309">
        <v>0</v>
      </c>
      <c r="H106" s="309" t="s">
        <v>105</v>
      </c>
      <c r="I106" s="413"/>
      <c r="K106" s="257" t="s">
        <v>94</v>
      </c>
      <c r="L106" s="35"/>
      <c r="M106" s="35" t="s">
        <v>123</v>
      </c>
      <c r="N106" s="35" t="s">
        <v>93</v>
      </c>
      <c r="O106" s="35" t="s">
        <v>95</v>
      </c>
      <c r="P106" s="35" t="s">
        <v>73</v>
      </c>
      <c r="Q106" s="35"/>
      <c r="R106" s="492"/>
      <c r="S106" s="555">
        <v>4</v>
      </c>
      <c r="T106" s="537">
        <v>35</v>
      </c>
      <c r="U106" s="537">
        <v>3</v>
      </c>
      <c r="V106" s="502"/>
    </row>
    <row r="107" spans="2:37" ht="17.100000000000001" customHeight="1">
      <c r="C107" s="650" t="s">
        <v>92</v>
      </c>
      <c r="D107" s="411" t="s">
        <v>73</v>
      </c>
      <c r="E107" s="412">
        <v>0.75</v>
      </c>
      <c r="F107" s="412">
        <v>0.375</v>
      </c>
      <c r="G107" s="453">
        <v>6</v>
      </c>
      <c r="H107" s="107">
        <v>9</v>
      </c>
      <c r="I107" s="414">
        <v>3</v>
      </c>
      <c r="K107" s="257" t="s">
        <v>111</v>
      </c>
      <c r="L107" s="493"/>
      <c r="M107" s="35" t="s">
        <v>123</v>
      </c>
      <c r="N107" s="35" t="s">
        <v>123</v>
      </c>
      <c r="O107" s="35" t="s">
        <v>123</v>
      </c>
      <c r="P107" s="35" t="s">
        <v>123</v>
      </c>
      <c r="Q107" s="35" t="s">
        <v>123</v>
      </c>
      <c r="R107" s="47"/>
      <c r="S107" s="537">
        <v>5</v>
      </c>
      <c r="T107" s="537">
        <v>45</v>
      </c>
      <c r="U107" s="537">
        <v>5</v>
      </c>
    </row>
    <row r="108" spans="2:37" ht="17.100000000000001" customHeight="1">
      <c r="C108" s="650"/>
      <c r="D108" s="415"/>
      <c r="E108" s="415"/>
      <c r="F108" s="415"/>
      <c r="G108" s="309"/>
      <c r="H108" s="309"/>
      <c r="I108" s="413"/>
      <c r="K108" s="257" t="s">
        <v>80</v>
      </c>
      <c r="L108" s="35"/>
      <c r="M108" s="35" t="s">
        <v>95</v>
      </c>
      <c r="N108" s="35" t="s">
        <v>95</v>
      </c>
      <c r="O108" s="35" t="s">
        <v>95</v>
      </c>
      <c r="P108" s="35" t="s">
        <v>95</v>
      </c>
      <c r="Q108" s="35" t="s">
        <v>95</v>
      </c>
      <c r="R108" s="47"/>
      <c r="S108" s="537">
        <v>5</v>
      </c>
      <c r="T108" s="537">
        <v>45</v>
      </c>
      <c r="U108" s="537">
        <v>5</v>
      </c>
    </row>
    <row r="109" spans="2:37" ht="17.100000000000001" customHeight="1">
      <c r="C109" s="651"/>
      <c r="D109" s="416"/>
      <c r="E109" s="416"/>
      <c r="F109" s="416"/>
      <c r="G109" s="312"/>
      <c r="H109" s="312"/>
      <c r="I109" s="417"/>
      <c r="K109" s="257" t="s">
        <v>121</v>
      </c>
      <c r="L109" s="35"/>
      <c r="M109" s="35" t="s">
        <v>93</v>
      </c>
      <c r="N109" s="35" t="s">
        <v>93</v>
      </c>
      <c r="O109" s="35" t="s">
        <v>93</v>
      </c>
      <c r="P109" s="35" t="s">
        <v>93</v>
      </c>
      <c r="Q109" s="35" t="s">
        <v>93</v>
      </c>
      <c r="R109" s="47"/>
      <c r="S109" s="537">
        <v>5</v>
      </c>
      <c r="T109" s="537">
        <v>40</v>
      </c>
      <c r="U109" s="537">
        <v>0</v>
      </c>
    </row>
    <row r="110" spans="2:37" ht="17.100000000000001" customHeight="1">
      <c r="C110" s="402" t="s">
        <v>635</v>
      </c>
      <c r="K110" s="584" t="s">
        <v>651</v>
      </c>
      <c r="L110" s="585"/>
      <c r="M110" s="585" t="s">
        <v>93</v>
      </c>
      <c r="N110" s="585" t="s">
        <v>93</v>
      </c>
      <c r="O110" s="585" t="s">
        <v>93</v>
      </c>
      <c r="P110" s="585" t="s">
        <v>93</v>
      </c>
      <c r="Q110" s="585" t="s">
        <v>93</v>
      </c>
      <c r="R110" s="586"/>
      <c r="S110" s="537">
        <v>5</v>
      </c>
      <c r="T110" s="537">
        <v>40</v>
      </c>
      <c r="U110" s="537">
        <v>0</v>
      </c>
    </row>
    <row r="111" spans="2:37" ht="17.100000000000001" customHeight="1">
      <c r="C111" s="433" t="s">
        <v>675</v>
      </c>
      <c r="K111" s="589" t="s">
        <v>791</v>
      </c>
      <c r="L111" s="590"/>
      <c r="M111" s="590" t="s">
        <v>467</v>
      </c>
      <c r="N111" s="590" t="s">
        <v>467</v>
      </c>
      <c r="O111" s="590" t="s">
        <v>467</v>
      </c>
      <c r="P111" s="590" t="s">
        <v>467</v>
      </c>
      <c r="Q111" s="590" t="s">
        <v>467</v>
      </c>
      <c r="R111" s="591"/>
    </row>
    <row r="112" spans="2:37" ht="17.100000000000001" customHeight="1">
      <c r="C112" s="433"/>
      <c r="K112" s="589" t="s">
        <v>385</v>
      </c>
      <c r="L112" s="590"/>
      <c r="M112" s="590" t="s">
        <v>467</v>
      </c>
      <c r="N112" s="590" t="s">
        <v>467</v>
      </c>
      <c r="O112" s="590" t="s">
        <v>467</v>
      </c>
      <c r="P112" s="590" t="s">
        <v>467</v>
      </c>
      <c r="Q112" s="590" t="s">
        <v>467</v>
      </c>
      <c r="R112" s="591"/>
    </row>
    <row r="113" spans="3:22" ht="17.100000000000001" customHeight="1">
      <c r="C113" s="433"/>
      <c r="K113" s="272" t="s">
        <v>792</v>
      </c>
      <c r="L113" s="103"/>
      <c r="M113" s="103" t="s">
        <v>467</v>
      </c>
      <c r="N113" s="103" t="s">
        <v>467</v>
      </c>
      <c r="O113" s="103" t="s">
        <v>467</v>
      </c>
      <c r="P113" s="103" t="s">
        <v>467</v>
      </c>
      <c r="Q113" s="103" t="s">
        <v>467</v>
      </c>
      <c r="R113" s="104"/>
    </row>
    <row r="114" spans="3:22" ht="17.100000000000001" customHeight="1">
      <c r="C114" s="433"/>
      <c r="K114"/>
      <c r="L114"/>
      <c r="M114"/>
      <c r="N114"/>
      <c r="O114"/>
      <c r="P114"/>
      <c r="Q114"/>
      <c r="R114"/>
    </row>
    <row r="115" spans="3:22" ht="17.100000000000001" customHeight="1">
      <c r="C115" s="494"/>
      <c r="K115" s="113" t="s">
        <v>621</v>
      </c>
    </row>
    <row r="116" spans="3:22" ht="17.100000000000001" customHeight="1">
      <c r="K116" s="113" t="s">
        <v>620</v>
      </c>
    </row>
    <row r="117" spans="3:22" ht="17.100000000000001" customHeight="1">
      <c r="K117" s="523" t="s">
        <v>616</v>
      </c>
    </row>
    <row r="118" spans="3:22" ht="17.100000000000001" customHeight="1">
      <c r="K118" s="550" t="s">
        <v>673</v>
      </c>
    </row>
    <row r="119" spans="3:22" ht="17.100000000000001" customHeight="1">
      <c r="K119" s="550"/>
    </row>
    <row r="120" spans="3:22" ht="17.100000000000001" customHeight="1">
      <c r="C120" s="481" t="s">
        <v>677</v>
      </c>
      <c r="D120"/>
      <c r="E120"/>
      <c r="F120"/>
      <c r="G120"/>
      <c r="H120"/>
      <c r="I120"/>
      <c r="J120"/>
      <c r="K120" s="534"/>
      <c r="L120" s="538"/>
      <c r="M120" s="538"/>
      <c r="N120" s="538"/>
      <c r="O120" s="538"/>
      <c r="P120" s="538"/>
      <c r="Q120" s="538"/>
      <c r="R120" s="538"/>
    </row>
    <row r="121" spans="3:22" ht="17.100000000000001" customHeight="1">
      <c r="C121"/>
      <c r="D121"/>
      <c r="E121"/>
      <c r="F121"/>
      <c r="G121"/>
      <c r="H121"/>
      <c r="I121"/>
      <c r="J121"/>
    </row>
    <row r="122" spans="3:22" ht="17.100000000000001" customHeight="1">
      <c r="C122" s="70" t="s">
        <v>156</v>
      </c>
      <c r="D122" s="410" t="s">
        <v>136</v>
      </c>
      <c r="E122" s="410" t="s">
        <v>134</v>
      </c>
      <c r="F122" s="410" t="s">
        <v>109</v>
      </c>
      <c r="G122" s="410" t="s">
        <v>131</v>
      </c>
      <c r="H122" s="451" t="s">
        <v>75</v>
      </c>
      <c r="I122" s="452" t="s">
        <v>92</v>
      </c>
      <c r="J122" s="349"/>
      <c r="K122" s="75" t="s">
        <v>83</v>
      </c>
      <c r="L122" s="146" t="s">
        <v>96</v>
      </c>
      <c r="M122" s="146" t="s">
        <v>104</v>
      </c>
      <c r="N122" s="146" t="s">
        <v>82</v>
      </c>
      <c r="O122" s="146" t="s">
        <v>112</v>
      </c>
      <c r="P122" s="146" t="s">
        <v>97</v>
      </c>
      <c r="Q122" s="146" t="s">
        <v>117</v>
      </c>
      <c r="R122" s="147" t="s">
        <v>132</v>
      </c>
      <c r="S122" s="667" t="s">
        <v>515</v>
      </c>
      <c r="T122" s="669" t="s">
        <v>486</v>
      </c>
      <c r="U122" s="670" t="s">
        <v>487</v>
      </c>
      <c r="V122" s="537"/>
    </row>
    <row r="123" spans="3:22" ht="17.100000000000001" customHeight="1">
      <c r="C123" s="647" t="s">
        <v>138</v>
      </c>
      <c r="D123" s="411" t="s">
        <v>123</v>
      </c>
      <c r="E123" s="412">
        <v>0.29166666666666669</v>
      </c>
      <c r="F123" s="412">
        <v>0.70833333333333337</v>
      </c>
      <c r="G123" s="309">
        <v>1</v>
      </c>
      <c r="H123" s="309">
        <v>9</v>
      </c>
      <c r="I123" s="413"/>
      <c r="K123" s="454" t="s">
        <v>370</v>
      </c>
      <c r="L123" s="496" t="s">
        <v>492</v>
      </c>
      <c r="M123" s="455" t="s">
        <v>389</v>
      </c>
      <c r="N123" s="455" t="s">
        <v>389</v>
      </c>
      <c r="O123" s="455" t="s">
        <v>389</v>
      </c>
      <c r="P123" s="455" t="s">
        <v>389</v>
      </c>
      <c r="Q123" s="455" t="s">
        <v>389</v>
      </c>
      <c r="R123" s="497" t="s">
        <v>492</v>
      </c>
      <c r="S123" s="668"/>
      <c r="T123" s="669"/>
      <c r="U123" s="671"/>
    </row>
    <row r="124" spans="3:22" ht="17.100000000000001" customHeight="1">
      <c r="C124" s="648"/>
      <c r="D124" s="411" t="s">
        <v>93</v>
      </c>
      <c r="E124" s="412">
        <v>0.375</v>
      </c>
      <c r="F124" s="412">
        <v>0.75</v>
      </c>
      <c r="G124" s="309">
        <v>1</v>
      </c>
      <c r="H124" s="309">
        <v>8</v>
      </c>
      <c r="I124" s="413"/>
      <c r="K124" s="257" t="s">
        <v>79</v>
      </c>
      <c r="L124" s="35" t="s">
        <v>123</v>
      </c>
      <c r="M124" s="35" t="s">
        <v>93</v>
      </c>
      <c r="N124" s="35" t="s">
        <v>95</v>
      </c>
      <c r="O124" s="35" t="s">
        <v>73</v>
      </c>
      <c r="P124" s="35"/>
      <c r="Q124" s="35"/>
      <c r="R124" s="47" t="s">
        <v>123</v>
      </c>
      <c r="S124" s="537">
        <v>5</v>
      </c>
      <c r="T124" s="537">
        <v>43</v>
      </c>
      <c r="U124" s="537">
        <v>3</v>
      </c>
    </row>
    <row r="125" spans="3:22" ht="17.100000000000001" customHeight="1">
      <c r="C125" s="648"/>
      <c r="D125" s="411" t="s">
        <v>95</v>
      </c>
      <c r="E125" s="412">
        <v>0.45833333333333331</v>
      </c>
      <c r="F125" s="412">
        <v>0.875</v>
      </c>
      <c r="G125" s="309">
        <v>1</v>
      </c>
      <c r="H125" s="309">
        <v>9</v>
      </c>
      <c r="I125" s="413"/>
      <c r="K125" s="257" t="s">
        <v>180</v>
      </c>
      <c r="L125" s="35" t="s">
        <v>93</v>
      </c>
      <c r="M125" s="35" t="s">
        <v>95</v>
      </c>
      <c r="N125" s="35" t="s">
        <v>73</v>
      </c>
      <c r="O125" s="35"/>
      <c r="P125" s="35"/>
      <c r="Q125" s="35" t="s">
        <v>123</v>
      </c>
      <c r="R125" s="47" t="s">
        <v>93</v>
      </c>
      <c r="S125" s="537">
        <v>5</v>
      </c>
      <c r="T125" s="537">
        <v>42</v>
      </c>
      <c r="U125" s="537">
        <v>2</v>
      </c>
    </row>
    <row r="126" spans="3:22" ht="17.100000000000001" customHeight="1">
      <c r="C126" s="648"/>
      <c r="D126" s="411"/>
      <c r="E126" s="412"/>
      <c r="F126" s="412"/>
      <c r="G126" s="309">
        <v>0</v>
      </c>
      <c r="H126" s="309" t="s">
        <v>105</v>
      </c>
      <c r="I126" s="413"/>
      <c r="K126" s="257" t="s">
        <v>110</v>
      </c>
      <c r="L126" s="35" t="s">
        <v>95</v>
      </c>
      <c r="M126" s="35" t="s">
        <v>73</v>
      </c>
      <c r="N126" s="35"/>
      <c r="O126" s="35"/>
      <c r="P126" s="35" t="s">
        <v>123</v>
      </c>
      <c r="Q126" s="35" t="s">
        <v>93</v>
      </c>
      <c r="R126" s="47" t="s">
        <v>95</v>
      </c>
      <c r="S126" s="537">
        <v>5</v>
      </c>
      <c r="T126" s="537">
        <v>43</v>
      </c>
      <c r="U126" s="537">
        <v>3</v>
      </c>
    </row>
    <row r="127" spans="3:22" ht="17.100000000000001" customHeight="1">
      <c r="C127" s="648"/>
      <c r="D127" s="411"/>
      <c r="E127" s="412"/>
      <c r="F127" s="412"/>
      <c r="G127" s="309">
        <v>0</v>
      </c>
      <c r="H127" s="309" t="s">
        <v>105</v>
      </c>
      <c r="I127" s="413"/>
      <c r="K127" s="257" t="s">
        <v>114</v>
      </c>
      <c r="L127" s="35" t="s">
        <v>73</v>
      </c>
      <c r="M127" s="35"/>
      <c r="N127" s="35"/>
      <c r="O127" s="35" t="s">
        <v>123</v>
      </c>
      <c r="P127" s="35" t="s">
        <v>93</v>
      </c>
      <c r="Q127" s="35" t="s">
        <v>95</v>
      </c>
      <c r="R127" s="47" t="s">
        <v>73</v>
      </c>
      <c r="S127" s="537">
        <v>5</v>
      </c>
      <c r="T127" s="537">
        <v>42</v>
      </c>
      <c r="U127" s="537">
        <v>2</v>
      </c>
    </row>
    <row r="128" spans="3:22" ht="17.100000000000001" customHeight="1">
      <c r="C128" s="648"/>
      <c r="D128" s="411"/>
      <c r="E128" s="412"/>
      <c r="F128" s="412"/>
      <c r="G128" s="309">
        <v>0</v>
      </c>
      <c r="H128" s="309" t="s">
        <v>105</v>
      </c>
      <c r="I128" s="413"/>
      <c r="K128" s="257" t="s">
        <v>127</v>
      </c>
      <c r="L128" s="35"/>
      <c r="M128" s="35"/>
      <c r="N128" s="35" t="s">
        <v>123</v>
      </c>
      <c r="O128" s="35" t="s">
        <v>93</v>
      </c>
      <c r="P128" s="35" t="s">
        <v>95</v>
      </c>
      <c r="Q128" s="35" t="s">
        <v>73</v>
      </c>
      <c r="R128" s="47"/>
      <c r="S128" s="537">
        <v>4</v>
      </c>
      <c r="T128" s="537">
        <v>34</v>
      </c>
      <c r="U128" s="537">
        <v>2</v>
      </c>
    </row>
    <row r="129" spans="2:37" ht="17.100000000000001" customHeight="1">
      <c r="C129" s="649"/>
      <c r="D129" s="411"/>
      <c r="E129" s="412"/>
      <c r="F129" s="412"/>
      <c r="G129" s="309">
        <v>0</v>
      </c>
      <c r="H129" s="309" t="s">
        <v>105</v>
      </c>
      <c r="I129" s="413"/>
      <c r="K129" s="257" t="s">
        <v>94</v>
      </c>
      <c r="L129" s="35"/>
      <c r="M129" s="35" t="s">
        <v>123</v>
      </c>
      <c r="N129" s="35" t="s">
        <v>93</v>
      </c>
      <c r="O129" s="35" t="s">
        <v>95</v>
      </c>
      <c r="P129" s="35" t="s">
        <v>73</v>
      </c>
      <c r="Q129" s="35"/>
      <c r="R129" s="492"/>
      <c r="S129" s="555">
        <v>4</v>
      </c>
      <c r="T129" s="537">
        <v>34</v>
      </c>
      <c r="U129" s="537">
        <v>2</v>
      </c>
      <c r="V129" s="502"/>
    </row>
    <row r="130" spans="2:37" ht="17.100000000000001" customHeight="1">
      <c r="C130" s="650" t="s">
        <v>92</v>
      </c>
      <c r="D130" s="411" t="s">
        <v>73</v>
      </c>
      <c r="E130" s="412">
        <v>0.875</v>
      </c>
      <c r="F130" s="412">
        <v>0.29166666666666669</v>
      </c>
      <c r="G130" s="453">
        <v>2</v>
      </c>
      <c r="H130" s="107">
        <v>8</v>
      </c>
      <c r="I130" s="414">
        <v>6</v>
      </c>
      <c r="K130" s="257" t="s">
        <v>111</v>
      </c>
      <c r="L130" s="493"/>
      <c r="M130" s="35" t="s">
        <v>123</v>
      </c>
      <c r="N130" s="35" t="s">
        <v>123</v>
      </c>
      <c r="O130" s="35" t="s">
        <v>123</v>
      </c>
      <c r="P130" s="35" t="s">
        <v>123</v>
      </c>
      <c r="Q130" s="35" t="s">
        <v>123</v>
      </c>
      <c r="R130" s="47"/>
      <c r="S130" s="537">
        <v>5</v>
      </c>
      <c r="T130" s="537">
        <v>45</v>
      </c>
      <c r="U130" s="537">
        <v>5</v>
      </c>
    </row>
    <row r="131" spans="2:37" ht="17.100000000000001" customHeight="1">
      <c r="C131" s="650"/>
      <c r="D131" s="415"/>
      <c r="E131" s="415"/>
      <c r="F131" s="415"/>
      <c r="G131" s="309"/>
      <c r="H131" s="309"/>
      <c r="I131" s="413"/>
      <c r="K131" s="257" t="s">
        <v>80</v>
      </c>
      <c r="L131" s="35"/>
      <c r="M131" s="35" t="s">
        <v>95</v>
      </c>
      <c r="N131" s="35" t="s">
        <v>95</v>
      </c>
      <c r="O131" s="35" t="s">
        <v>95</v>
      </c>
      <c r="P131" s="35" t="s">
        <v>95</v>
      </c>
      <c r="Q131" s="35" t="s">
        <v>95</v>
      </c>
      <c r="R131" s="47"/>
      <c r="S131" s="537">
        <v>5</v>
      </c>
      <c r="T131" s="537">
        <v>45</v>
      </c>
      <c r="U131" s="537">
        <v>5</v>
      </c>
    </row>
    <row r="132" spans="2:37" ht="17.100000000000001" customHeight="1">
      <c r="C132" s="651"/>
      <c r="D132" s="416"/>
      <c r="E132" s="416"/>
      <c r="F132" s="416"/>
      <c r="G132" s="312"/>
      <c r="H132" s="312"/>
      <c r="I132" s="417"/>
      <c r="K132" s="257" t="s">
        <v>121</v>
      </c>
      <c r="L132" s="35"/>
      <c r="M132" s="35" t="s">
        <v>93</v>
      </c>
      <c r="N132" s="35" t="s">
        <v>93</v>
      </c>
      <c r="O132" s="35" t="s">
        <v>93</v>
      </c>
      <c r="P132" s="35" t="s">
        <v>93</v>
      </c>
      <c r="Q132" s="35" t="s">
        <v>93</v>
      </c>
      <c r="R132" s="47"/>
      <c r="S132" s="537">
        <v>5</v>
      </c>
      <c r="T132" s="537">
        <v>40</v>
      </c>
      <c r="U132" s="537">
        <v>0</v>
      </c>
    </row>
    <row r="133" spans="2:37" ht="17.100000000000001" customHeight="1">
      <c r="C133" s="402" t="s">
        <v>676</v>
      </c>
      <c r="K133" s="584" t="s">
        <v>401</v>
      </c>
      <c r="L133" s="585"/>
      <c r="M133" s="585" t="s">
        <v>93</v>
      </c>
      <c r="N133" s="585" t="s">
        <v>93</v>
      </c>
      <c r="O133" s="585" t="s">
        <v>93</v>
      </c>
      <c r="P133" s="585" t="s">
        <v>93</v>
      </c>
      <c r="Q133" s="585" t="s">
        <v>93</v>
      </c>
      <c r="R133" s="586"/>
      <c r="S133" s="537">
        <v>5</v>
      </c>
      <c r="T133" s="537">
        <v>40</v>
      </c>
      <c r="U133" s="537">
        <v>0</v>
      </c>
    </row>
    <row r="134" spans="2:37" ht="17.100000000000001" customHeight="1">
      <c r="C134" s="402"/>
      <c r="K134" s="589" t="s">
        <v>791</v>
      </c>
      <c r="L134" s="590"/>
      <c r="M134" s="590" t="s">
        <v>467</v>
      </c>
      <c r="N134" s="590" t="s">
        <v>467</v>
      </c>
      <c r="O134" s="590" t="s">
        <v>467</v>
      </c>
      <c r="P134" s="590" t="s">
        <v>467</v>
      </c>
      <c r="Q134" s="590" t="s">
        <v>467</v>
      </c>
      <c r="R134" s="591"/>
    </row>
    <row r="135" spans="2:37" ht="17.100000000000001" customHeight="1">
      <c r="C135" s="402"/>
      <c r="K135" s="589" t="s">
        <v>385</v>
      </c>
      <c r="L135" s="590"/>
      <c r="M135" s="590" t="s">
        <v>467</v>
      </c>
      <c r="N135" s="590" t="s">
        <v>467</v>
      </c>
      <c r="O135" s="590" t="s">
        <v>467</v>
      </c>
      <c r="P135" s="590" t="s">
        <v>467</v>
      </c>
      <c r="Q135" s="590" t="s">
        <v>467</v>
      </c>
      <c r="R135" s="591"/>
    </row>
    <row r="136" spans="2:37" ht="17.100000000000001" customHeight="1">
      <c r="C136" s="402"/>
      <c r="K136" s="272" t="s">
        <v>792</v>
      </c>
      <c r="L136" s="103"/>
      <c r="M136" s="103" t="s">
        <v>467</v>
      </c>
      <c r="N136" s="103" t="s">
        <v>467</v>
      </c>
      <c r="O136" s="103" t="s">
        <v>467</v>
      </c>
      <c r="P136" s="103" t="s">
        <v>467</v>
      </c>
      <c r="Q136" s="103" t="s">
        <v>467</v>
      </c>
      <c r="R136" s="104"/>
    </row>
    <row r="137" spans="2:37" ht="17.100000000000001" customHeight="1">
      <c r="C137" s="402"/>
      <c r="K137" s="523"/>
    </row>
    <row r="138" spans="2:37" ht="17.100000000000001" customHeight="1">
      <c r="K138" s="561" t="s">
        <v>713</v>
      </c>
    </row>
    <row r="140" spans="2:37" s="463" customFormat="1" ht="17.100000000000001" customHeight="1">
      <c r="B140" s="513"/>
      <c r="C140" s="462"/>
      <c r="G140" s="462"/>
      <c r="H140" s="462"/>
      <c r="S140" s="556"/>
      <c r="T140" s="556"/>
      <c r="U140" s="556"/>
      <c r="V140" s="514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3" spans="2:37" ht="17.100000000000001" customHeight="1">
      <c r="C143" s="481" t="s">
        <v>678</v>
      </c>
      <c r="D143" s="481"/>
      <c r="E143" s="145"/>
      <c r="K143"/>
    </row>
    <row r="145" spans="2:37" s="349" customFormat="1" ht="17.100000000000001" customHeight="1">
      <c r="B145" s="123"/>
      <c r="C145" s="70" t="s">
        <v>156</v>
      </c>
      <c r="D145" s="410" t="s">
        <v>136</v>
      </c>
      <c r="E145" s="410" t="s">
        <v>134</v>
      </c>
      <c r="F145" s="410" t="s">
        <v>109</v>
      </c>
      <c r="G145" s="410" t="s">
        <v>131</v>
      </c>
      <c r="H145" s="451" t="s">
        <v>75</v>
      </c>
      <c r="I145" s="452" t="s">
        <v>92</v>
      </c>
      <c r="K145" s="75" t="s">
        <v>83</v>
      </c>
      <c r="L145" s="146" t="s">
        <v>96</v>
      </c>
      <c r="M145" s="146" t="s">
        <v>104</v>
      </c>
      <c r="N145" s="146" t="s">
        <v>82</v>
      </c>
      <c r="O145" s="146" t="s">
        <v>112</v>
      </c>
      <c r="P145" s="146" t="s">
        <v>97</v>
      </c>
      <c r="Q145" s="146" t="s">
        <v>117</v>
      </c>
      <c r="R145" s="147" t="s">
        <v>132</v>
      </c>
      <c r="S145" s="667" t="s">
        <v>515</v>
      </c>
      <c r="T145" s="669" t="s">
        <v>486</v>
      </c>
      <c r="U145" s="670" t="s">
        <v>487</v>
      </c>
      <c r="V145" s="537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2:37" ht="17.100000000000001" customHeight="1">
      <c r="C146" s="647" t="s">
        <v>138</v>
      </c>
      <c r="D146" s="411" t="s">
        <v>123</v>
      </c>
      <c r="E146" s="412">
        <v>0.29166666666666669</v>
      </c>
      <c r="F146" s="412">
        <v>0.66666666666666663</v>
      </c>
      <c r="G146" s="309">
        <v>1</v>
      </c>
      <c r="H146" s="309">
        <v>8</v>
      </c>
      <c r="I146" s="413"/>
      <c r="K146" s="454" t="s">
        <v>370</v>
      </c>
      <c r="L146" s="455" t="s">
        <v>389</v>
      </c>
      <c r="M146" s="455" t="s">
        <v>389</v>
      </c>
      <c r="N146" s="455" t="s">
        <v>389</v>
      </c>
      <c r="O146" s="455" t="s">
        <v>389</v>
      </c>
      <c r="P146" s="455" t="s">
        <v>389</v>
      </c>
      <c r="Q146" s="455" t="s">
        <v>389</v>
      </c>
      <c r="R146" s="456" t="s">
        <v>389</v>
      </c>
      <c r="S146" s="668"/>
      <c r="T146" s="669"/>
      <c r="U146" s="671"/>
    </row>
    <row r="147" spans="2:37" ht="17.100000000000001" customHeight="1">
      <c r="C147" s="648"/>
      <c r="D147" s="411" t="s">
        <v>93</v>
      </c>
      <c r="E147" s="412">
        <v>0.375</v>
      </c>
      <c r="F147" s="412">
        <v>0.75</v>
      </c>
      <c r="G147" s="309">
        <v>1</v>
      </c>
      <c r="H147" s="309">
        <v>8</v>
      </c>
      <c r="I147" s="413"/>
      <c r="K147" s="257" t="s">
        <v>79</v>
      </c>
      <c r="L147" s="35" t="s">
        <v>73</v>
      </c>
      <c r="M147" s="35"/>
      <c r="N147" s="35"/>
      <c r="O147" s="35" t="s">
        <v>93</v>
      </c>
      <c r="P147" s="35" t="s">
        <v>95</v>
      </c>
      <c r="Q147" s="35" t="s">
        <v>93</v>
      </c>
      <c r="R147" s="47" t="s">
        <v>123</v>
      </c>
      <c r="S147" s="537">
        <v>5</v>
      </c>
      <c r="T147" s="537">
        <v>43</v>
      </c>
      <c r="U147" s="537">
        <v>3</v>
      </c>
    </row>
    <row r="148" spans="2:37" ht="17.100000000000001" customHeight="1">
      <c r="C148" s="648"/>
      <c r="D148" s="411" t="s">
        <v>95</v>
      </c>
      <c r="E148" s="412">
        <v>0.5</v>
      </c>
      <c r="F148" s="412">
        <v>0.875</v>
      </c>
      <c r="G148" s="309">
        <v>1</v>
      </c>
      <c r="H148" s="309">
        <v>8</v>
      </c>
      <c r="I148" s="413"/>
      <c r="K148" s="257" t="s">
        <v>180</v>
      </c>
      <c r="L148" s="35"/>
      <c r="M148" s="35" t="s">
        <v>123</v>
      </c>
      <c r="N148" s="35" t="s">
        <v>95</v>
      </c>
      <c r="O148" s="35" t="s">
        <v>73</v>
      </c>
      <c r="P148" s="35"/>
      <c r="Q148" s="35"/>
      <c r="R148" s="47" t="s">
        <v>93</v>
      </c>
      <c r="S148" s="537">
        <v>4</v>
      </c>
      <c r="T148" s="537">
        <v>35</v>
      </c>
      <c r="U148" s="537">
        <v>3</v>
      </c>
    </row>
    <row r="149" spans="2:37" ht="17.100000000000001" customHeight="1">
      <c r="C149" s="648"/>
      <c r="D149" s="411"/>
      <c r="E149" s="412"/>
      <c r="F149" s="412"/>
      <c r="G149" s="309">
        <v>0</v>
      </c>
      <c r="H149" s="309" t="s">
        <v>105</v>
      </c>
      <c r="I149" s="413"/>
      <c r="K149" s="257" t="s">
        <v>110</v>
      </c>
      <c r="L149" s="35" t="s">
        <v>95</v>
      </c>
      <c r="M149" s="35" t="s">
        <v>93</v>
      </c>
      <c r="N149" s="35" t="s">
        <v>123</v>
      </c>
      <c r="O149" s="35"/>
      <c r="P149" s="35" t="s">
        <v>123</v>
      </c>
      <c r="Q149" s="35" t="s">
        <v>95</v>
      </c>
      <c r="R149" s="47" t="s">
        <v>73</v>
      </c>
      <c r="S149" s="537">
        <v>6</v>
      </c>
      <c r="T149" s="537">
        <v>51</v>
      </c>
      <c r="U149" s="537">
        <v>3</v>
      </c>
    </row>
    <row r="150" spans="2:37" ht="17.100000000000001" customHeight="1">
      <c r="C150" s="648"/>
      <c r="D150" s="411"/>
      <c r="E150" s="412"/>
      <c r="F150" s="412"/>
      <c r="G150" s="309">
        <v>0</v>
      </c>
      <c r="H150" s="309" t="s">
        <v>105</v>
      </c>
      <c r="I150" s="413"/>
      <c r="K150" s="257" t="s">
        <v>114</v>
      </c>
      <c r="L150" s="35"/>
      <c r="M150" s="35"/>
      <c r="N150" s="35" t="s">
        <v>93</v>
      </c>
      <c r="O150" s="35" t="s">
        <v>95</v>
      </c>
      <c r="P150" s="35" t="s">
        <v>93</v>
      </c>
      <c r="Q150" s="35" t="s">
        <v>123</v>
      </c>
      <c r="R150" s="47"/>
      <c r="S150" s="537">
        <v>4</v>
      </c>
      <c r="T150" s="537">
        <v>32</v>
      </c>
      <c r="U150" s="537">
        <v>0</v>
      </c>
    </row>
    <row r="151" spans="2:37" ht="17.100000000000001" customHeight="1">
      <c r="C151" s="648"/>
      <c r="D151" s="411"/>
      <c r="E151" s="412"/>
      <c r="F151" s="412"/>
      <c r="G151" s="309">
        <v>0</v>
      </c>
      <c r="H151" s="309" t="s">
        <v>105</v>
      </c>
      <c r="I151" s="413"/>
      <c r="K151" s="257" t="s">
        <v>127</v>
      </c>
      <c r="L151" s="35" t="s">
        <v>123</v>
      </c>
      <c r="M151" s="35" t="s">
        <v>95</v>
      </c>
      <c r="N151" s="35" t="s">
        <v>73</v>
      </c>
      <c r="O151" s="35"/>
      <c r="P151" s="35"/>
      <c r="Q151" s="35" t="s">
        <v>93</v>
      </c>
      <c r="R151" s="47" t="s">
        <v>95</v>
      </c>
      <c r="S151" s="537">
        <v>5</v>
      </c>
      <c r="T151" s="537">
        <v>43</v>
      </c>
      <c r="U151" s="537">
        <v>3</v>
      </c>
    </row>
    <row r="152" spans="2:37" ht="17.100000000000001" customHeight="1">
      <c r="C152" s="649"/>
      <c r="D152" s="411"/>
      <c r="E152" s="412"/>
      <c r="F152" s="412"/>
      <c r="G152" s="309">
        <v>0</v>
      </c>
      <c r="H152" s="309" t="s">
        <v>105</v>
      </c>
      <c r="I152" s="413"/>
      <c r="K152" s="257" t="s">
        <v>94</v>
      </c>
      <c r="L152" s="35" t="s">
        <v>93</v>
      </c>
      <c r="M152" s="35" t="s">
        <v>123</v>
      </c>
      <c r="N152" s="35"/>
      <c r="O152" s="35" t="s">
        <v>123</v>
      </c>
      <c r="P152" s="35" t="s">
        <v>95</v>
      </c>
      <c r="Q152" s="35" t="s">
        <v>73</v>
      </c>
      <c r="R152" s="492"/>
      <c r="S152" s="555">
        <v>5</v>
      </c>
      <c r="T152" s="537">
        <v>43</v>
      </c>
      <c r="U152" s="537">
        <v>3</v>
      </c>
      <c r="V152" s="502"/>
    </row>
    <row r="153" spans="2:37" ht="17.100000000000001" customHeight="1">
      <c r="C153" s="650" t="s">
        <v>92</v>
      </c>
      <c r="D153" s="411" t="s">
        <v>73</v>
      </c>
      <c r="E153" s="412">
        <v>0.875</v>
      </c>
      <c r="F153" s="412">
        <v>0.375</v>
      </c>
      <c r="G153" s="453">
        <v>1</v>
      </c>
      <c r="H153" s="107">
        <v>11</v>
      </c>
      <c r="I153" s="414">
        <v>8</v>
      </c>
      <c r="K153" s="257" t="s">
        <v>111</v>
      </c>
      <c r="L153" s="493"/>
      <c r="M153" s="35" t="s">
        <v>93</v>
      </c>
      <c r="N153" s="35" t="s">
        <v>95</v>
      </c>
      <c r="O153" s="35" t="s">
        <v>93</v>
      </c>
      <c r="P153" s="35" t="s">
        <v>123</v>
      </c>
      <c r="Q153" s="35"/>
      <c r="R153" s="47" t="s">
        <v>123</v>
      </c>
      <c r="S153" s="537">
        <v>5</v>
      </c>
      <c r="T153" s="537">
        <v>40</v>
      </c>
      <c r="U153" s="537">
        <v>0</v>
      </c>
    </row>
    <row r="154" spans="2:37" ht="17.100000000000001" customHeight="1">
      <c r="C154" s="650"/>
      <c r="D154" s="415"/>
      <c r="E154" s="415"/>
      <c r="F154" s="415"/>
      <c r="G154" s="309"/>
      <c r="H154" s="309"/>
      <c r="I154" s="413"/>
      <c r="K154" s="257" t="s">
        <v>80</v>
      </c>
      <c r="L154" s="35" t="s">
        <v>95</v>
      </c>
      <c r="M154" s="35" t="s">
        <v>73</v>
      </c>
      <c r="N154" s="35"/>
      <c r="O154" s="35"/>
      <c r="P154" s="35" t="s">
        <v>93</v>
      </c>
      <c r="Q154" s="35" t="s">
        <v>95</v>
      </c>
      <c r="R154" s="47" t="s">
        <v>93</v>
      </c>
      <c r="S154" s="537">
        <v>5</v>
      </c>
      <c r="T154" s="537">
        <v>43</v>
      </c>
      <c r="U154" s="537">
        <v>3</v>
      </c>
    </row>
    <row r="155" spans="2:37" ht="17.100000000000001" customHeight="1">
      <c r="C155" s="651"/>
      <c r="D155" s="416"/>
      <c r="E155" s="416"/>
      <c r="F155" s="416"/>
      <c r="G155" s="312"/>
      <c r="H155" s="312"/>
      <c r="I155" s="417"/>
      <c r="K155" s="257" t="s">
        <v>121</v>
      </c>
      <c r="L155" s="35" t="s">
        <v>123</v>
      </c>
      <c r="M155" s="35"/>
      <c r="N155" s="35" t="s">
        <v>123</v>
      </c>
      <c r="O155" s="35" t="s">
        <v>95</v>
      </c>
      <c r="P155" s="35" t="s">
        <v>73</v>
      </c>
      <c r="Q155" s="35"/>
      <c r="R155" s="47"/>
      <c r="S155" s="537">
        <v>4</v>
      </c>
      <c r="T155" s="537">
        <v>35</v>
      </c>
      <c r="U155" s="537">
        <v>3</v>
      </c>
    </row>
    <row r="156" spans="2:37" ht="17.100000000000001" customHeight="1">
      <c r="C156" s="523" t="s">
        <v>593</v>
      </c>
      <c r="K156" s="584" t="s">
        <v>651</v>
      </c>
      <c r="L156" s="585" t="s">
        <v>93</v>
      </c>
      <c r="M156" s="585" t="s">
        <v>95</v>
      </c>
      <c r="N156" s="585" t="s">
        <v>93</v>
      </c>
      <c r="O156" s="585" t="s">
        <v>123</v>
      </c>
      <c r="P156" s="585"/>
      <c r="Q156" s="585" t="s">
        <v>123</v>
      </c>
      <c r="R156" s="586" t="s">
        <v>95</v>
      </c>
      <c r="S156" s="537">
        <v>6</v>
      </c>
      <c r="T156" s="537">
        <v>48</v>
      </c>
      <c r="U156" s="537">
        <v>0</v>
      </c>
    </row>
    <row r="157" spans="2:37" ht="17.100000000000001" customHeight="1">
      <c r="C157" s="402" t="s">
        <v>680</v>
      </c>
      <c r="K157" s="589" t="s">
        <v>791</v>
      </c>
      <c r="L157" s="590"/>
      <c r="M157" s="590" t="s">
        <v>467</v>
      </c>
      <c r="N157" s="590" t="s">
        <v>467</v>
      </c>
      <c r="O157" s="590" t="s">
        <v>467</v>
      </c>
      <c r="P157" s="590" t="s">
        <v>467</v>
      </c>
      <c r="Q157" s="590" t="s">
        <v>467</v>
      </c>
      <c r="R157" s="591"/>
    </row>
    <row r="158" spans="2:37" ht="17.100000000000001" customHeight="1">
      <c r="C158" s="402"/>
      <c r="K158" s="589" t="s">
        <v>385</v>
      </c>
      <c r="L158" s="590"/>
      <c r="M158" s="590" t="s">
        <v>467</v>
      </c>
      <c r="N158" s="590" t="s">
        <v>467</v>
      </c>
      <c r="O158" s="590" t="s">
        <v>467</v>
      </c>
      <c r="P158" s="590" t="s">
        <v>467</v>
      </c>
      <c r="Q158" s="590" t="s">
        <v>467</v>
      </c>
      <c r="R158" s="591"/>
    </row>
    <row r="159" spans="2:37" ht="17.100000000000001" customHeight="1">
      <c r="C159" s="402"/>
      <c r="K159" s="272" t="s">
        <v>792</v>
      </c>
      <c r="L159" s="103"/>
      <c r="M159" s="103" t="s">
        <v>467</v>
      </c>
      <c r="N159" s="103" t="s">
        <v>467</v>
      </c>
      <c r="O159" s="103" t="s">
        <v>467</v>
      </c>
      <c r="P159" s="103" t="s">
        <v>467</v>
      </c>
      <c r="Q159" s="103" t="s">
        <v>467</v>
      </c>
      <c r="R159" s="104"/>
    </row>
    <row r="160" spans="2:37" ht="17.100000000000001" customHeight="1">
      <c r="C160" s="402"/>
    </row>
    <row r="161" spans="2:37" ht="17.100000000000001" customHeight="1">
      <c r="C161" s="523"/>
      <c r="K161" s="145" t="s">
        <v>671</v>
      </c>
    </row>
    <row r="162" spans="2:37" ht="17.100000000000001" customHeight="1">
      <c r="C162" s="433"/>
    </row>
    <row r="163" spans="2:37" s="349" customFormat="1" ht="17.100000000000001" customHeight="1">
      <c r="B163" s="123"/>
      <c r="C163"/>
      <c r="D163"/>
      <c r="E163"/>
      <c r="F163"/>
      <c r="G163"/>
      <c r="H163"/>
      <c r="I163"/>
      <c r="J163"/>
      <c r="K163" s="75" t="s">
        <v>83</v>
      </c>
      <c r="L163" s="146" t="s">
        <v>96</v>
      </c>
      <c r="M163" s="146" t="s">
        <v>104</v>
      </c>
      <c r="N163" s="146" t="s">
        <v>82</v>
      </c>
      <c r="O163" s="146" t="s">
        <v>112</v>
      </c>
      <c r="P163" s="146" t="s">
        <v>97</v>
      </c>
      <c r="Q163" s="146" t="s">
        <v>117</v>
      </c>
      <c r="R163" s="147" t="s">
        <v>132</v>
      </c>
      <c r="S163" s="667" t="s">
        <v>515</v>
      </c>
      <c r="T163" s="669" t="s">
        <v>486</v>
      </c>
      <c r="U163" s="670" t="s">
        <v>487</v>
      </c>
      <c r="V163" s="537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2:37" ht="17.100000000000001" customHeight="1">
      <c r="C164"/>
      <c r="D164"/>
      <c r="E164"/>
      <c r="F164"/>
      <c r="G164"/>
      <c r="H164"/>
      <c r="I164"/>
      <c r="J164"/>
      <c r="K164" s="454" t="s">
        <v>370</v>
      </c>
      <c r="L164" s="455" t="s">
        <v>389</v>
      </c>
      <c r="M164" s="455" t="s">
        <v>389</v>
      </c>
      <c r="N164" s="455" t="s">
        <v>389</v>
      </c>
      <c r="O164" s="455" t="s">
        <v>389</v>
      </c>
      <c r="P164" s="455" t="s">
        <v>389</v>
      </c>
      <c r="Q164" s="518" t="s">
        <v>652</v>
      </c>
      <c r="R164" s="456" t="s">
        <v>389</v>
      </c>
      <c r="S164" s="668"/>
      <c r="T164" s="669"/>
      <c r="U164" s="671"/>
    </row>
    <row r="165" spans="2:37" ht="17.100000000000001" customHeight="1">
      <c r="C165"/>
      <c r="D165"/>
      <c r="E165"/>
      <c r="F165"/>
      <c r="G165"/>
      <c r="H165"/>
      <c r="I165"/>
      <c r="J165"/>
      <c r="K165" s="257" t="s">
        <v>79</v>
      </c>
      <c r="L165" s="35" t="s">
        <v>73</v>
      </c>
      <c r="M165" s="35"/>
      <c r="N165" s="35"/>
      <c r="O165" s="35" t="s">
        <v>93</v>
      </c>
      <c r="P165" s="35" t="s">
        <v>95</v>
      </c>
      <c r="Q165" s="35" t="s">
        <v>93</v>
      </c>
      <c r="R165" s="47" t="s">
        <v>123</v>
      </c>
      <c r="S165" s="537">
        <v>5</v>
      </c>
      <c r="T165" s="537">
        <v>43</v>
      </c>
      <c r="U165" s="537">
        <v>3</v>
      </c>
    </row>
    <row r="166" spans="2:37" ht="17.100000000000001" customHeight="1">
      <c r="C166"/>
      <c r="D166"/>
      <c r="E166"/>
      <c r="F166"/>
      <c r="G166"/>
      <c r="H166"/>
      <c r="I166"/>
      <c r="J166"/>
      <c r="K166" s="257" t="s">
        <v>180</v>
      </c>
      <c r="L166" s="35"/>
      <c r="M166" s="35" t="s">
        <v>123</v>
      </c>
      <c r="N166" s="35" t="s">
        <v>95</v>
      </c>
      <c r="O166" s="35" t="s">
        <v>73</v>
      </c>
      <c r="P166" s="35"/>
      <c r="Q166" s="35" t="s">
        <v>93</v>
      </c>
      <c r="R166" s="47" t="s">
        <v>93</v>
      </c>
      <c r="S166" s="537">
        <v>5</v>
      </c>
      <c r="T166" s="537">
        <v>43</v>
      </c>
      <c r="U166" s="537">
        <v>3</v>
      </c>
    </row>
    <row r="167" spans="2:37" ht="17.100000000000001" customHeight="1">
      <c r="C167"/>
      <c r="D167"/>
      <c r="E167"/>
      <c r="F167"/>
      <c r="G167"/>
      <c r="H167"/>
      <c r="I167"/>
      <c r="J167"/>
      <c r="K167" s="257" t="s">
        <v>110</v>
      </c>
      <c r="L167" s="35" t="s">
        <v>95</v>
      </c>
      <c r="M167" s="35"/>
      <c r="N167" s="35" t="s">
        <v>123</v>
      </c>
      <c r="O167" s="35"/>
      <c r="P167" s="35" t="s">
        <v>123</v>
      </c>
      <c r="Q167" s="35" t="s">
        <v>95</v>
      </c>
      <c r="R167" s="47" t="s">
        <v>73</v>
      </c>
      <c r="S167" s="537">
        <v>5</v>
      </c>
      <c r="T167" s="537">
        <v>43</v>
      </c>
      <c r="U167" s="537">
        <v>3</v>
      </c>
    </row>
    <row r="168" spans="2:37" ht="17.100000000000001" customHeight="1">
      <c r="C168"/>
      <c r="D168"/>
      <c r="E168"/>
      <c r="F168"/>
      <c r="G168"/>
      <c r="H168"/>
      <c r="I168"/>
      <c r="J168"/>
      <c r="K168" s="257" t="s">
        <v>114</v>
      </c>
      <c r="L168" s="35"/>
      <c r="M168" s="35" t="s">
        <v>93</v>
      </c>
      <c r="N168" s="35" t="s">
        <v>93</v>
      </c>
      <c r="O168" s="35" t="s">
        <v>95</v>
      </c>
      <c r="P168" s="35" t="s">
        <v>93</v>
      </c>
      <c r="Q168" s="35" t="s">
        <v>123</v>
      </c>
      <c r="R168" s="47"/>
      <c r="S168" s="537">
        <v>5</v>
      </c>
      <c r="T168" s="537">
        <v>40</v>
      </c>
      <c r="U168" s="537">
        <v>0</v>
      </c>
    </row>
    <row r="169" spans="2:37" ht="17.100000000000001" customHeight="1">
      <c r="C169"/>
      <c r="D169"/>
      <c r="E169"/>
      <c r="F169"/>
      <c r="G169"/>
      <c r="H169"/>
      <c r="I169"/>
      <c r="J169"/>
      <c r="K169" s="257" t="s">
        <v>127</v>
      </c>
      <c r="L169" s="35" t="s">
        <v>123</v>
      </c>
      <c r="M169" s="35" t="s">
        <v>95</v>
      </c>
      <c r="N169" s="35" t="s">
        <v>73</v>
      </c>
      <c r="O169" s="35"/>
      <c r="P169" s="35"/>
      <c r="Q169" s="35" t="s">
        <v>93</v>
      </c>
      <c r="R169" s="47" t="s">
        <v>95</v>
      </c>
      <c r="S169" s="537">
        <v>5</v>
      </c>
      <c r="T169" s="537">
        <v>43</v>
      </c>
      <c r="U169" s="537">
        <v>3</v>
      </c>
    </row>
    <row r="170" spans="2:37" ht="17.100000000000001" customHeight="1">
      <c r="C170"/>
      <c r="D170"/>
      <c r="E170"/>
      <c r="F170"/>
      <c r="G170"/>
      <c r="H170"/>
      <c r="I170"/>
      <c r="J170"/>
      <c r="K170" s="257" t="s">
        <v>94</v>
      </c>
      <c r="L170" s="35" t="s">
        <v>93</v>
      </c>
      <c r="M170" s="35" t="s">
        <v>123</v>
      </c>
      <c r="N170" s="35"/>
      <c r="O170" s="35" t="s">
        <v>123</v>
      </c>
      <c r="P170" s="35" t="s">
        <v>95</v>
      </c>
      <c r="Q170" s="35" t="s">
        <v>73</v>
      </c>
      <c r="R170" s="499"/>
      <c r="S170" s="555">
        <v>5</v>
      </c>
      <c r="T170" s="537">
        <v>43</v>
      </c>
      <c r="U170" s="537">
        <v>3</v>
      </c>
      <c r="V170" s="502"/>
    </row>
    <row r="171" spans="2:37" ht="17.100000000000001" customHeight="1">
      <c r="C171"/>
      <c r="D171"/>
      <c r="E171"/>
      <c r="F171"/>
      <c r="G171"/>
      <c r="H171"/>
      <c r="I171"/>
      <c r="J171"/>
      <c r="K171" s="257" t="s">
        <v>111</v>
      </c>
      <c r="L171" s="498"/>
      <c r="M171" s="35" t="s">
        <v>93</v>
      </c>
      <c r="N171" s="35" t="s">
        <v>95</v>
      </c>
      <c r="O171" s="35" t="s">
        <v>93</v>
      </c>
      <c r="P171" s="35" t="s">
        <v>123</v>
      </c>
      <c r="Q171" s="35"/>
      <c r="R171" s="47" t="s">
        <v>123</v>
      </c>
      <c r="S171" s="537">
        <v>5</v>
      </c>
      <c r="T171" s="537">
        <v>40</v>
      </c>
      <c r="U171" s="537">
        <v>0</v>
      </c>
    </row>
    <row r="172" spans="2:37" ht="17.100000000000001" customHeight="1">
      <c r="C172"/>
      <c r="D172"/>
      <c r="E172"/>
      <c r="F172"/>
      <c r="G172"/>
      <c r="H172"/>
      <c r="I172"/>
      <c r="J172"/>
      <c r="K172" s="257" t="s">
        <v>80</v>
      </c>
      <c r="L172" s="35" t="s">
        <v>95</v>
      </c>
      <c r="M172" s="35" t="s">
        <v>73</v>
      </c>
      <c r="N172" s="35"/>
      <c r="O172" s="35"/>
      <c r="P172" s="35" t="s">
        <v>93</v>
      </c>
      <c r="Q172" s="35" t="s">
        <v>95</v>
      </c>
      <c r="R172" s="47" t="s">
        <v>93</v>
      </c>
      <c r="S172" s="537">
        <v>5</v>
      </c>
      <c r="T172" s="537">
        <v>43</v>
      </c>
      <c r="U172" s="537">
        <v>3</v>
      </c>
    </row>
    <row r="173" spans="2:37" ht="17.100000000000001" customHeight="1">
      <c r="C173"/>
      <c r="D173"/>
      <c r="E173"/>
      <c r="F173"/>
      <c r="G173"/>
      <c r="H173"/>
      <c r="I173"/>
      <c r="J173"/>
      <c r="K173" s="257" t="s">
        <v>121</v>
      </c>
      <c r="L173" s="35" t="s">
        <v>123</v>
      </c>
      <c r="M173" s="35"/>
      <c r="N173" s="35" t="s">
        <v>123</v>
      </c>
      <c r="O173" s="35" t="s">
        <v>95</v>
      </c>
      <c r="P173" s="35" t="s">
        <v>73</v>
      </c>
      <c r="Q173" s="35"/>
      <c r="R173" s="47" t="s">
        <v>95</v>
      </c>
      <c r="S173" s="537">
        <v>5</v>
      </c>
      <c r="T173" s="537">
        <v>43</v>
      </c>
      <c r="U173" s="537">
        <v>3</v>
      </c>
    </row>
    <row r="174" spans="2:37" ht="17.100000000000001" customHeight="1">
      <c r="C174"/>
      <c r="D174"/>
      <c r="E174"/>
      <c r="F174"/>
      <c r="G174"/>
      <c r="H174"/>
      <c r="I174"/>
      <c r="J174"/>
      <c r="K174" s="584" t="s">
        <v>401</v>
      </c>
      <c r="L174" s="585" t="s">
        <v>93</v>
      </c>
      <c r="M174" s="585" t="s">
        <v>95</v>
      </c>
      <c r="N174" s="585" t="s">
        <v>93</v>
      </c>
      <c r="O174" s="585" t="s">
        <v>123</v>
      </c>
      <c r="P174" s="585"/>
      <c r="Q174" s="585" t="s">
        <v>123</v>
      </c>
      <c r="R174" s="586"/>
      <c r="S174" s="537">
        <v>5</v>
      </c>
      <c r="T174" s="537">
        <v>40</v>
      </c>
      <c r="U174" s="537">
        <v>0</v>
      </c>
    </row>
    <row r="175" spans="2:37" ht="17.100000000000001" customHeight="1">
      <c r="C175"/>
      <c r="D175"/>
      <c r="E175"/>
      <c r="F175"/>
      <c r="G175"/>
      <c r="H175"/>
      <c r="I175"/>
      <c r="J175"/>
      <c r="K175" s="589" t="s">
        <v>791</v>
      </c>
      <c r="L175" s="590"/>
      <c r="M175" s="590" t="s">
        <v>467</v>
      </c>
      <c r="N175" s="590" t="s">
        <v>467</v>
      </c>
      <c r="O175" s="590" t="s">
        <v>467</v>
      </c>
      <c r="P175" s="590" t="s">
        <v>467</v>
      </c>
      <c r="Q175" s="590" t="s">
        <v>467</v>
      </c>
      <c r="R175" s="591"/>
    </row>
    <row r="176" spans="2:37" ht="17.100000000000001" customHeight="1">
      <c r="C176"/>
      <c r="D176"/>
      <c r="E176"/>
      <c r="F176"/>
      <c r="G176"/>
      <c r="H176"/>
      <c r="I176"/>
      <c r="J176"/>
      <c r="K176" s="589" t="s">
        <v>385</v>
      </c>
      <c r="L176" s="590"/>
      <c r="M176" s="590" t="s">
        <v>467</v>
      </c>
      <c r="N176" s="590" t="s">
        <v>467</v>
      </c>
      <c r="O176" s="590" t="s">
        <v>467</v>
      </c>
      <c r="P176" s="590" t="s">
        <v>467</v>
      </c>
      <c r="Q176" s="590" t="s">
        <v>467</v>
      </c>
      <c r="R176" s="591"/>
    </row>
    <row r="177" spans="2:37" ht="17.100000000000001" customHeight="1">
      <c r="C177"/>
      <c r="D177"/>
      <c r="E177"/>
      <c r="F177"/>
      <c r="G177"/>
      <c r="H177"/>
      <c r="I177"/>
      <c r="J177"/>
      <c r="K177" s="272" t="s">
        <v>792</v>
      </c>
      <c r="L177" s="103"/>
      <c r="M177" s="103" t="s">
        <v>467</v>
      </c>
      <c r="N177" s="103" t="s">
        <v>467</v>
      </c>
      <c r="O177" s="103" t="s">
        <v>467</v>
      </c>
      <c r="P177" s="103" t="s">
        <v>467</v>
      </c>
      <c r="Q177" s="103" t="s">
        <v>467</v>
      </c>
      <c r="R177" s="104"/>
    </row>
    <row r="178" spans="2:37" ht="17.100000000000001" customHeight="1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80" spans="2:37" ht="17.100000000000001" customHeight="1">
      <c r="C180" s="481" t="s">
        <v>625</v>
      </c>
      <c r="D180" s="481"/>
      <c r="E180" s="145"/>
      <c r="K180"/>
    </row>
    <row r="182" spans="2:37" s="349" customFormat="1" ht="17.100000000000001" customHeight="1">
      <c r="B182" s="123"/>
      <c r="C182" s="70" t="s">
        <v>156</v>
      </c>
      <c r="D182" s="410" t="s">
        <v>136</v>
      </c>
      <c r="E182" s="410" t="s">
        <v>134</v>
      </c>
      <c r="F182" s="410" t="s">
        <v>109</v>
      </c>
      <c r="G182" s="410" t="s">
        <v>131</v>
      </c>
      <c r="H182" s="451" t="s">
        <v>75</v>
      </c>
      <c r="I182" s="452" t="s">
        <v>92</v>
      </c>
      <c r="K182" s="75" t="s">
        <v>83</v>
      </c>
      <c r="L182" s="146" t="s">
        <v>96</v>
      </c>
      <c r="M182" s="146" t="s">
        <v>104</v>
      </c>
      <c r="N182" s="146" t="s">
        <v>82</v>
      </c>
      <c r="O182" s="146" t="s">
        <v>112</v>
      </c>
      <c r="P182" s="146" t="s">
        <v>97</v>
      </c>
      <c r="Q182" s="146" t="s">
        <v>117</v>
      </c>
      <c r="R182" s="147" t="s">
        <v>132</v>
      </c>
      <c r="S182" s="667" t="s">
        <v>515</v>
      </c>
      <c r="T182" s="669" t="s">
        <v>486</v>
      </c>
      <c r="U182" s="670" t="s">
        <v>487</v>
      </c>
      <c r="V182" s="537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2:37" ht="17.100000000000001" customHeight="1">
      <c r="C183" s="647" t="s">
        <v>138</v>
      </c>
      <c r="D183" s="411" t="s">
        <v>123</v>
      </c>
      <c r="E183" s="412">
        <v>0.29166666666666669</v>
      </c>
      <c r="F183" s="412">
        <v>0.66666666666666663</v>
      </c>
      <c r="G183" s="309">
        <v>1</v>
      </c>
      <c r="H183" s="309">
        <v>8</v>
      </c>
      <c r="I183" s="413"/>
      <c r="K183" s="454" t="s">
        <v>370</v>
      </c>
      <c r="L183" s="496" t="s">
        <v>398</v>
      </c>
      <c r="M183" s="455" t="s">
        <v>589</v>
      </c>
      <c r="N183" s="455" t="s">
        <v>589</v>
      </c>
      <c r="O183" s="455" t="s">
        <v>589</v>
      </c>
      <c r="P183" s="455" t="s">
        <v>589</v>
      </c>
      <c r="Q183" s="455" t="s">
        <v>589</v>
      </c>
      <c r="R183" s="497" t="s">
        <v>398</v>
      </c>
      <c r="S183" s="668"/>
      <c r="T183" s="669"/>
      <c r="U183" s="671"/>
    </row>
    <row r="184" spans="2:37" ht="17.100000000000001" customHeight="1">
      <c r="C184" s="648"/>
      <c r="D184" s="411" t="s">
        <v>93</v>
      </c>
      <c r="E184" s="412">
        <v>0.375</v>
      </c>
      <c r="F184" s="412">
        <v>0.75</v>
      </c>
      <c r="G184" s="309">
        <v>1</v>
      </c>
      <c r="H184" s="309">
        <v>8</v>
      </c>
      <c r="I184" s="413"/>
      <c r="K184" s="257" t="s">
        <v>79</v>
      </c>
      <c r="L184" s="35" t="s">
        <v>123</v>
      </c>
      <c r="M184" s="35" t="s">
        <v>93</v>
      </c>
      <c r="N184" s="35" t="s">
        <v>95</v>
      </c>
      <c r="O184" s="35" t="s">
        <v>73</v>
      </c>
      <c r="P184" s="35"/>
      <c r="Q184" s="35"/>
      <c r="R184" s="47" t="s">
        <v>123</v>
      </c>
      <c r="S184" s="537">
        <v>5</v>
      </c>
      <c r="T184" s="537">
        <v>41</v>
      </c>
      <c r="U184" s="537">
        <v>1</v>
      </c>
    </row>
    <row r="185" spans="2:37" ht="17.100000000000001" customHeight="1">
      <c r="C185" s="648"/>
      <c r="D185" s="411" t="s">
        <v>95</v>
      </c>
      <c r="E185" s="412">
        <v>0.5</v>
      </c>
      <c r="F185" s="412">
        <v>0.875</v>
      </c>
      <c r="G185" s="309">
        <v>1</v>
      </c>
      <c r="H185" s="309">
        <v>8</v>
      </c>
      <c r="I185" s="413"/>
      <c r="K185" s="257" t="s">
        <v>180</v>
      </c>
      <c r="L185" s="35" t="s">
        <v>93</v>
      </c>
      <c r="M185" s="35" t="s">
        <v>95</v>
      </c>
      <c r="N185" s="35" t="s">
        <v>73</v>
      </c>
      <c r="O185" s="35"/>
      <c r="P185" s="35"/>
      <c r="Q185" s="35" t="s">
        <v>123</v>
      </c>
      <c r="R185" s="47" t="s">
        <v>93</v>
      </c>
      <c r="S185" s="537">
        <v>5</v>
      </c>
      <c r="T185" s="537">
        <v>41</v>
      </c>
      <c r="U185" s="537">
        <v>1</v>
      </c>
    </row>
    <row r="186" spans="2:37" ht="17.100000000000001" customHeight="1">
      <c r="C186" s="648"/>
      <c r="D186" s="411"/>
      <c r="E186" s="412"/>
      <c r="F186" s="412"/>
      <c r="G186" s="309">
        <v>0</v>
      </c>
      <c r="H186" s="309" t="s">
        <v>105</v>
      </c>
      <c r="I186" s="413"/>
      <c r="K186" s="257" t="s">
        <v>110</v>
      </c>
      <c r="L186" s="35" t="s">
        <v>95</v>
      </c>
      <c r="M186" s="35" t="s">
        <v>73</v>
      </c>
      <c r="N186" s="35"/>
      <c r="O186" s="35"/>
      <c r="P186" s="35" t="s">
        <v>123</v>
      </c>
      <c r="Q186" s="35" t="s">
        <v>93</v>
      </c>
      <c r="R186" s="47" t="s">
        <v>95</v>
      </c>
      <c r="S186" s="537">
        <v>5</v>
      </c>
      <c r="T186" s="537">
        <v>41</v>
      </c>
      <c r="U186" s="537">
        <v>1</v>
      </c>
    </row>
    <row r="187" spans="2:37" ht="17.100000000000001" customHeight="1">
      <c r="C187" s="648"/>
      <c r="D187" s="411"/>
      <c r="E187" s="412"/>
      <c r="F187" s="412"/>
      <c r="G187" s="309">
        <v>0</v>
      </c>
      <c r="H187" s="309" t="s">
        <v>105</v>
      </c>
      <c r="I187" s="413"/>
      <c r="K187" s="257" t="s">
        <v>114</v>
      </c>
      <c r="L187" s="35" t="s">
        <v>73</v>
      </c>
      <c r="M187" s="35"/>
      <c r="N187" s="35"/>
      <c r="O187" s="35" t="s">
        <v>123</v>
      </c>
      <c r="P187" s="35" t="s">
        <v>93</v>
      </c>
      <c r="Q187" s="35" t="s">
        <v>95</v>
      </c>
      <c r="R187" s="47" t="s">
        <v>73</v>
      </c>
      <c r="S187" s="537">
        <v>5</v>
      </c>
      <c r="T187" s="537">
        <v>42</v>
      </c>
      <c r="U187" s="537">
        <v>2</v>
      </c>
    </row>
    <row r="188" spans="2:37" ht="17.100000000000001" customHeight="1">
      <c r="C188" s="648"/>
      <c r="D188" s="411"/>
      <c r="E188" s="412"/>
      <c r="F188" s="412"/>
      <c r="G188" s="309">
        <v>0</v>
      </c>
      <c r="H188" s="309" t="s">
        <v>105</v>
      </c>
      <c r="I188" s="413"/>
      <c r="K188" s="257" t="s">
        <v>127</v>
      </c>
      <c r="L188" s="35"/>
      <c r="M188" s="35"/>
      <c r="N188" s="35" t="s">
        <v>123</v>
      </c>
      <c r="O188" s="35" t="s">
        <v>93</v>
      </c>
      <c r="P188" s="35" t="s">
        <v>95</v>
      </c>
      <c r="Q188" s="35" t="s">
        <v>73</v>
      </c>
      <c r="R188" s="47"/>
      <c r="S188" s="537">
        <v>4</v>
      </c>
      <c r="T188" s="537">
        <v>33</v>
      </c>
      <c r="U188" s="537">
        <v>1</v>
      </c>
    </row>
    <row r="189" spans="2:37" ht="17.100000000000001" customHeight="1">
      <c r="C189" s="649"/>
      <c r="D189" s="411"/>
      <c r="E189" s="412"/>
      <c r="F189" s="412"/>
      <c r="G189" s="309">
        <v>0</v>
      </c>
      <c r="H189" s="309" t="s">
        <v>105</v>
      </c>
      <c r="I189" s="413"/>
      <c r="K189" s="257" t="s">
        <v>94</v>
      </c>
      <c r="L189" s="35"/>
      <c r="M189" s="35" t="s">
        <v>123</v>
      </c>
      <c r="N189" s="35" t="s">
        <v>93</v>
      </c>
      <c r="O189" s="35" t="s">
        <v>95</v>
      </c>
      <c r="P189" s="35" t="s">
        <v>73</v>
      </c>
      <c r="Q189" s="35"/>
      <c r="R189" s="492"/>
      <c r="S189" s="555">
        <v>4</v>
      </c>
      <c r="T189" s="537">
        <v>33</v>
      </c>
      <c r="U189" s="537">
        <v>1</v>
      </c>
      <c r="V189" s="502"/>
    </row>
    <row r="190" spans="2:37" ht="17.100000000000001" customHeight="1">
      <c r="C190" s="650" t="s">
        <v>92</v>
      </c>
      <c r="D190" s="411" t="s">
        <v>73</v>
      </c>
      <c r="E190" s="412">
        <v>0.875</v>
      </c>
      <c r="F190" s="412">
        <v>0.29166666666666669</v>
      </c>
      <c r="G190" s="453">
        <v>1</v>
      </c>
      <c r="H190" s="107">
        <v>9</v>
      </c>
      <c r="I190" s="414">
        <v>8</v>
      </c>
      <c r="K190" s="257" t="s">
        <v>111</v>
      </c>
      <c r="L190" s="493"/>
      <c r="M190" s="35" t="s">
        <v>123</v>
      </c>
      <c r="N190" s="35" t="s">
        <v>123</v>
      </c>
      <c r="O190" s="35" t="s">
        <v>123</v>
      </c>
      <c r="P190" s="35" t="s">
        <v>123</v>
      </c>
      <c r="Q190" s="35" t="s">
        <v>123</v>
      </c>
      <c r="R190" s="47"/>
      <c r="S190" s="537">
        <v>5</v>
      </c>
      <c r="T190" s="537">
        <v>40</v>
      </c>
      <c r="U190" s="537">
        <v>0</v>
      </c>
    </row>
    <row r="191" spans="2:37" ht="17.100000000000001" customHeight="1">
      <c r="C191" s="650"/>
      <c r="D191" s="415"/>
      <c r="E191" s="415"/>
      <c r="F191" s="415"/>
      <c r="G191" s="309"/>
      <c r="H191" s="309"/>
      <c r="I191" s="413"/>
      <c r="K191" s="257" t="s">
        <v>80</v>
      </c>
      <c r="L191" s="35"/>
      <c r="M191" s="35" t="s">
        <v>95</v>
      </c>
      <c r="N191" s="35" t="s">
        <v>95</v>
      </c>
      <c r="O191" s="35" t="s">
        <v>95</v>
      </c>
      <c r="P191" s="35" t="s">
        <v>95</v>
      </c>
      <c r="Q191" s="35" t="s">
        <v>95</v>
      </c>
      <c r="R191" s="47"/>
      <c r="S191" s="537">
        <v>5</v>
      </c>
      <c r="T191" s="537">
        <v>40</v>
      </c>
      <c r="U191" s="537">
        <v>0</v>
      </c>
    </row>
    <row r="192" spans="2:37" ht="17.100000000000001" customHeight="1">
      <c r="C192" s="651"/>
      <c r="D192" s="416"/>
      <c r="E192" s="416"/>
      <c r="F192" s="416"/>
      <c r="G192" s="312"/>
      <c r="H192" s="312"/>
      <c r="I192" s="417"/>
      <c r="K192" s="257" t="s">
        <v>121</v>
      </c>
      <c r="L192" s="35"/>
      <c r="M192" s="35" t="s">
        <v>93</v>
      </c>
      <c r="N192" s="35" t="s">
        <v>93</v>
      </c>
      <c r="O192" s="35" t="s">
        <v>93</v>
      </c>
      <c r="P192" s="35" t="s">
        <v>93</v>
      </c>
      <c r="Q192" s="35" t="s">
        <v>93</v>
      </c>
      <c r="R192" s="47"/>
      <c r="S192" s="537">
        <v>5</v>
      </c>
      <c r="T192" s="537">
        <v>40</v>
      </c>
      <c r="U192" s="537">
        <v>0</v>
      </c>
    </row>
    <row r="193" spans="2:37" ht="17.100000000000001" customHeight="1">
      <c r="C193" s="523" t="s">
        <v>593</v>
      </c>
      <c r="K193" s="584" t="s">
        <v>401</v>
      </c>
      <c r="L193" s="585"/>
      <c r="M193" s="585" t="s">
        <v>123</v>
      </c>
      <c r="N193" s="585" t="s">
        <v>123</v>
      </c>
      <c r="O193" s="585" t="s">
        <v>123</v>
      </c>
      <c r="P193" s="585" t="s">
        <v>123</v>
      </c>
      <c r="Q193" s="585" t="s">
        <v>123</v>
      </c>
      <c r="R193" s="586"/>
      <c r="S193" s="537">
        <v>5</v>
      </c>
      <c r="T193" s="537">
        <v>40</v>
      </c>
      <c r="U193" s="537">
        <v>0</v>
      </c>
    </row>
    <row r="194" spans="2:37" ht="17.100000000000001" customHeight="1">
      <c r="C194" s="402" t="s">
        <v>637</v>
      </c>
      <c r="K194" s="589" t="s">
        <v>791</v>
      </c>
      <c r="L194" s="590"/>
      <c r="M194" s="590" t="s">
        <v>467</v>
      </c>
      <c r="N194" s="590" t="s">
        <v>467</v>
      </c>
      <c r="O194" s="590" t="s">
        <v>467</v>
      </c>
      <c r="P194" s="590" t="s">
        <v>467</v>
      </c>
      <c r="Q194" s="590" t="s">
        <v>467</v>
      </c>
      <c r="R194" s="591"/>
    </row>
    <row r="195" spans="2:37" ht="17.100000000000001" customHeight="1">
      <c r="C195" s="402"/>
      <c r="K195" s="589" t="s">
        <v>385</v>
      </c>
      <c r="L195" s="590"/>
      <c r="M195" s="590" t="s">
        <v>467</v>
      </c>
      <c r="N195" s="590" t="s">
        <v>467</v>
      </c>
      <c r="O195" s="590" t="s">
        <v>467</v>
      </c>
      <c r="P195" s="590" t="s">
        <v>467</v>
      </c>
      <c r="Q195" s="590" t="s">
        <v>467</v>
      </c>
      <c r="R195" s="591"/>
    </row>
    <row r="196" spans="2:37" ht="17.100000000000001" customHeight="1">
      <c r="C196" s="402"/>
      <c r="K196" s="272" t="s">
        <v>792</v>
      </c>
      <c r="L196" s="103"/>
      <c r="M196" s="103" t="s">
        <v>467</v>
      </c>
      <c r="N196" s="103" t="s">
        <v>467</v>
      </c>
      <c r="O196" s="103" t="s">
        <v>467</v>
      </c>
      <c r="P196" s="103" t="s">
        <v>467</v>
      </c>
      <c r="Q196" s="103" t="s">
        <v>467</v>
      </c>
      <c r="R196" s="104"/>
    </row>
    <row r="197" spans="2:37" ht="17.100000000000001" customHeight="1">
      <c r="C197" s="402"/>
    </row>
    <row r="198" spans="2:37" ht="17.100000000000001" customHeight="1">
      <c r="C198" s="402"/>
      <c r="K198" s="113" t="s">
        <v>681</v>
      </c>
    </row>
    <row r="199" spans="2:37" ht="17.100000000000001" customHeight="1">
      <c r="C199" s="523"/>
      <c r="K199" s="145" t="s">
        <v>624</v>
      </c>
    </row>
    <row r="200" spans="2:37" ht="17.100000000000001" customHeight="1">
      <c r="C200" s="433"/>
    </row>
    <row r="201" spans="2:37" ht="17.100000000000001" customHeight="1">
      <c r="C201"/>
      <c r="D201"/>
      <c r="E201"/>
      <c r="F201"/>
      <c r="G201"/>
      <c r="H201"/>
      <c r="I201"/>
      <c r="J201"/>
    </row>
    <row r="202" spans="2:37" s="463" customFormat="1" ht="17.100000000000001" customHeight="1">
      <c r="B202" s="513"/>
      <c r="C202" s="462"/>
      <c r="G202" s="462"/>
      <c r="H202" s="462"/>
      <c r="S202" s="556"/>
      <c r="T202" s="556"/>
      <c r="U202" s="556"/>
      <c r="V202" s="514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5" spans="2:37" ht="17.100000000000001" customHeight="1">
      <c r="C205" s="481" t="s">
        <v>626</v>
      </c>
      <c r="D205" s="481"/>
      <c r="E205" s="145"/>
      <c r="K205"/>
    </row>
    <row r="206" spans="2:37" ht="17.100000000000001" customHeight="1">
      <c r="C206" s="481"/>
      <c r="D206" s="481"/>
      <c r="E206" s="145"/>
      <c r="K206"/>
    </row>
    <row r="207" spans="2:37" ht="17.100000000000001" customHeight="1">
      <c r="C207" s="123" t="s">
        <v>728</v>
      </c>
      <c r="D207" s="481"/>
      <c r="E207" s="145"/>
      <c r="K207"/>
    </row>
    <row r="209" spans="2:37" s="349" customFormat="1" ht="17.100000000000001" customHeight="1">
      <c r="B209" s="123"/>
      <c r="C209" s="70" t="s">
        <v>156</v>
      </c>
      <c r="D209" s="410" t="s">
        <v>136</v>
      </c>
      <c r="E209" s="410" t="s">
        <v>134</v>
      </c>
      <c r="F209" s="410" t="s">
        <v>109</v>
      </c>
      <c r="G209" s="410" t="s">
        <v>131</v>
      </c>
      <c r="H209" s="451" t="s">
        <v>75</v>
      </c>
      <c r="I209" s="452" t="s">
        <v>92</v>
      </c>
      <c r="K209" s="75" t="s">
        <v>83</v>
      </c>
      <c r="L209" s="146" t="s">
        <v>96</v>
      </c>
      <c r="M209" s="146" t="s">
        <v>104</v>
      </c>
      <c r="N209" s="146" t="s">
        <v>82</v>
      </c>
      <c r="O209" s="146" t="s">
        <v>112</v>
      </c>
      <c r="P209" s="146" t="s">
        <v>97</v>
      </c>
      <c r="Q209" s="146" t="s">
        <v>117</v>
      </c>
      <c r="R209" s="147" t="s">
        <v>132</v>
      </c>
      <c r="S209" s="667" t="s">
        <v>515</v>
      </c>
      <c r="T209" s="669" t="s">
        <v>486</v>
      </c>
      <c r="U209" s="670" t="s">
        <v>487</v>
      </c>
      <c r="V209" s="537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2:37" ht="17.100000000000001" customHeight="1">
      <c r="C210" s="647" t="s">
        <v>138</v>
      </c>
      <c r="D210" s="411" t="s">
        <v>123</v>
      </c>
      <c r="E210" s="412">
        <v>0.29166666666666669</v>
      </c>
      <c r="F210" s="412">
        <v>0.70833333333333337</v>
      </c>
      <c r="G210" s="309">
        <v>1</v>
      </c>
      <c r="H210" s="309">
        <v>9</v>
      </c>
      <c r="I210" s="413"/>
      <c r="K210" s="454" t="s">
        <v>539</v>
      </c>
      <c r="L210" s="496" t="s">
        <v>581</v>
      </c>
      <c r="M210" s="455" t="s">
        <v>683</v>
      </c>
      <c r="N210" s="455" t="s">
        <v>683</v>
      </c>
      <c r="O210" s="455" t="s">
        <v>683</v>
      </c>
      <c r="P210" s="455" t="s">
        <v>683</v>
      </c>
      <c r="Q210" s="455" t="s">
        <v>683</v>
      </c>
      <c r="R210" s="497" t="s">
        <v>432</v>
      </c>
      <c r="S210" s="668"/>
      <c r="T210" s="669"/>
      <c r="U210" s="671"/>
    </row>
    <row r="211" spans="2:37" ht="17.100000000000001" customHeight="1">
      <c r="C211" s="648"/>
      <c r="D211" s="411" t="s">
        <v>93</v>
      </c>
      <c r="E211" s="412">
        <v>0.375</v>
      </c>
      <c r="F211" s="412">
        <v>0.75</v>
      </c>
      <c r="G211" s="309">
        <v>1</v>
      </c>
      <c r="H211" s="309">
        <v>8</v>
      </c>
      <c r="I211" s="413"/>
      <c r="K211" s="257" t="s">
        <v>79</v>
      </c>
      <c r="L211" s="35" t="s">
        <v>123</v>
      </c>
      <c r="M211" s="35" t="s">
        <v>95</v>
      </c>
      <c r="N211" s="35" t="s">
        <v>489</v>
      </c>
      <c r="O211" s="35" t="s">
        <v>490</v>
      </c>
      <c r="P211" s="35"/>
      <c r="Q211" s="35"/>
      <c r="R211" s="47" t="s">
        <v>123</v>
      </c>
      <c r="S211" s="537">
        <v>5</v>
      </c>
      <c r="T211" s="537">
        <v>43</v>
      </c>
      <c r="U211" s="537">
        <v>3</v>
      </c>
    </row>
    <row r="212" spans="2:37" ht="17.100000000000001" customHeight="1">
      <c r="C212" s="648"/>
      <c r="D212" s="411" t="s">
        <v>95</v>
      </c>
      <c r="E212" s="412">
        <v>0.5</v>
      </c>
      <c r="F212" s="412">
        <v>0.875</v>
      </c>
      <c r="G212" s="309">
        <v>1</v>
      </c>
      <c r="H212" s="309">
        <v>8</v>
      </c>
      <c r="I212" s="413"/>
      <c r="K212" s="257" t="s">
        <v>180</v>
      </c>
      <c r="L212" s="35" t="s">
        <v>95</v>
      </c>
      <c r="M212" s="35" t="s">
        <v>489</v>
      </c>
      <c r="N212" s="35" t="s">
        <v>490</v>
      </c>
      <c r="O212" s="35"/>
      <c r="P212" s="35"/>
      <c r="Q212" s="35" t="s">
        <v>123</v>
      </c>
      <c r="R212" s="47" t="s">
        <v>95</v>
      </c>
      <c r="S212" s="537">
        <v>5</v>
      </c>
      <c r="T212" s="537">
        <v>42</v>
      </c>
      <c r="U212" s="537">
        <v>2</v>
      </c>
    </row>
    <row r="213" spans="2:37" ht="17.100000000000001" customHeight="1">
      <c r="C213" s="648"/>
      <c r="D213" s="411"/>
      <c r="E213" s="412"/>
      <c r="F213" s="412"/>
      <c r="G213" s="309">
        <v>0</v>
      </c>
      <c r="H213" s="309" t="s">
        <v>105</v>
      </c>
      <c r="I213" s="413"/>
      <c r="K213" s="257" t="s">
        <v>110</v>
      </c>
      <c r="L213" s="35" t="s">
        <v>489</v>
      </c>
      <c r="M213" s="35" t="s">
        <v>490</v>
      </c>
      <c r="N213" s="35"/>
      <c r="O213" s="35"/>
      <c r="P213" s="35" t="s">
        <v>123</v>
      </c>
      <c r="Q213" s="35" t="s">
        <v>95</v>
      </c>
      <c r="R213" s="47" t="s">
        <v>489</v>
      </c>
      <c r="S213" s="537">
        <v>5</v>
      </c>
      <c r="T213" s="537">
        <v>43</v>
      </c>
      <c r="U213" s="537">
        <v>3</v>
      </c>
    </row>
    <row r="214" spans="2:37" ht="17.100000000000001" customHeight="1">
      <c r="C214" s="648"/>
      <c r="D214" s="411"/>
      <c r="E214" s="412"/>
      <c r="F214" s="412"/>
      <c r="G214" s="309">
        <v>0</v>
      </c>
      <c r="H214" s="309" t="s">
        <v>105</v>
      </c>
      <c r="I214" s="413"/>
      <c r="K214" s="257" t="s">
        <v>114</v>
      </c>
      <c r="L214" s="35" t="s">
        <v>490</v>
      </c>
      <c r="M214" s="35"/>
      <c r="N214" s="35"/>
      <c r="O214" s="35" t="s">
        <v>123</v>
      </c>
      <c r="P214" s="35" t="s">
        <v>95</v>
      </c>
      <c r="Q214" s="35" t="s">
        <v>489</v>
      </c>
      <c r="R214" s="47" t="s">
        <v>490</v>
      </c>
      <c r="S214" s="537">
        <v>5</v>
      </c>
      <c r="T214" s="537">
        <v>42</v>
      </c>
      <c r="U214" s="537">
        <v>2</v>
      </c>
    </row>
    <row r="215" spans="2:37" ht="17.100000000000001" customHeight="1">
      <c r="C215" s="648"/>
      <c r="D215" s="411"/>
      <c r="E215" s="412"/>
      <c r="F215" s="412"/>
      <c r="G215" s="309">
        <v>0</v>
      </c>
      <c r="H215" s="309" t="s">
        <v>105</v>
      </c>
      <c r="I215" s="413"/>
      <c r="K215" s="257" t="s">
        <v>127</v>
      </c>
      <c r="L215" s="35"/>
      <c r="M215" s="35"/>
      <c r="N215" s="35" t="s">
        <v>123</v>
      </c>
      <c r="O215" s="35" t="s">
        <v>95</v>
      </c>
      <c r="P215" s="35" t="s">
        <v>489</v>
      </c>
      <c r="Q215" s="35" t="s">
        <v>490</v>
      </c>
      <c r="R215" s="47"/>
      <c r="S215" s="537">
        <v>4</v>
      </c>
      <c r="T215" s="537">
        <v>34</v>
      </c>
      <c r="U215" s="537">
        <v>2</v>
      </c>
    </row>
    <row r="216" spans="2:37" ht="17.100000000000001" customHeight="1">
      <c r="C216" s="649"/>
      <c r="D216" s="411"/>
      <c r="E216" s="412"/>
      <c r="F216" s="412"/>
      <c r="G216" s="309">
        <v>0</v>
      </c>
      <c r="H216" s="309" t="s">
        <v>105</v>
      </c>
      <c r="I216" s="413"/>
      <c r="K216" s="257" t="s">
        <v>94</v>
      </c>
      <c r="L216" s="35"/>
      <c r="M216" s="35" t="s">
        <v>123</v>
      </c>
      <c r="N216" s="35" t="s">
        <v>95</v>
      </c>
      <c r="O216" s="35" t="s">
        <v>489</v>
      </c>
      <c r="P216" s="35" t="s">
        <v>490</v>
      </c>
      <c r="Q216" s="35"/>
      <c r="R216" s="492"/>
      <c r="S216" s="555">
        <v>4</v>
      </c>
      <c r="T216" s="537">
        <v>34</v>
      </c>
      <c r="U216" s="537">
        <v>2</v>
      </c>
      <c r="V216" s="502"/>
    </row>
    <row r="217" spans="2:37" ht="17.100000000000001" customHeight="1">
      <c r="C217" s="650" t="s">
        <v>92</v>
      </c>
      <c r="D217" s="411" t="s">
        <v>489</v>
      </c>
      <c r="E217" s="412">
        <v>0.70833333333333337</v>
      </c>
      <c r="F217" s="412">
        <v>0.29166666666666669</v>
      </c>
      <c r="G217" s="453">
        <v>5</v>
      </c>
      <c r="H217" s="107">
        <v>9</v>
      </c>
      <c r="I217" s="414">
        <v>4</v>
      </c>
      <c r="K217" s="257" t="s">
        <v>111</v>
      </c>
      <c r="L217" s="493"/>
      <c r="M217" s="35" t="s">
        <v>123</v>
      </c>
      <c r="N217" s="35" t="s">
        <v>123</v>
      </c>
      <c r="O217" s="35" t="s">
        <v>123</v>
      </c>
      <c r="P217" s="35" t="s">
        <v>123</v>
      </c>
      <c r="Q217" s="35" t="s">
        <v>123</v>
      </c>
      <c r="R217" s="47"/>
      <c r="S217" s="537">
        <v>5</v>
      </c>
      <c r="T217" s="537">
        <v>45</v>
      </c>
      <c r="U217" s="537">
        <v>5</v>
      </c>
    </row>
    <row r="218" spans="2:37" ht="17.100000000000001" customHeight="1">
      <c r="C218" s="650"/>
      <c r="D218" s="184" t="s">
        <v>490</v>
      </c>
      <c r="E218" s="185">
        <v>0.875</v>
      </c>
      <c r="F218" s="185">
        <v>0.375</v>
      </c>
      <c r="G218" s="421">
        <v>4</v>
      </c>
      <c r="H218" s="461">
        <v>8</v>
      </c>
      <c r="I218" s="460">
        <v>4</v>
      </c>
      <c r="K218" s="257" t="s">
        <v>80</v>
      </c>
      <c r="L218" s="35"/>
      <c r="M218" s="35" t="s">
        <v>95</v>
      </c>
      <c r="N218" s="35" t="s">
        <v>95</v>
      </c>
      <c r="O218" s="35" t="s">
        <v>95</v>
      </c>
      <c r="P218" s="35" t="s">
        <v>95</v>
      </c>
      <c r="Q218" s="35" t="s">
        <v>95</v>
      </c>
      <c r="R218" s="47"/>
      <c r="S218" s="537">
        <v>5</v>
      </c>
      <c r="T218" s="537">
        <v>40</v>
      </c>
      <c r="U218" s="537">
        <v>0</v>
      </c>
    </row>
    <row r="219" spans="2:37" ht="17.100000000000001" customHeight="1">
      <c r="C219" s="651"/>
      <c r="D219" s="416"/>
      <c r="E219" s="416"/>
      <c r="F219" s="416"/>
      <c r="G219" s="312"/>
      <c r="H219" s="312"/>
      <c r="I219" s="417"/>
      <c r="K219" s="257" t="s">
        <v>121</v>
      </c>
      <c r="L219" s="35"/>
      <c r="M219" s="35" t="s">
        <v>95</v>
      </c>
      <c r="N219" s="35" t="s">
        <v>95</v>
      </c>
      <c r="O219" s="35" t="s">
        <v>95</v>
      </c>
      <c r="P219" s="35" t="s">
        <v>95</v>
      </c>
      <c r="Q219" s="35" t="s">
        <v>95</v>
      </c>
      <c r="R219" s="47"/>
      <c r="S219" s="537">
        <v>5</v>
      </c>
      <c r="T219" s="537">
        <v>40</v>
      </c>
      <c r="U219" s="537">
        <v>0</v>
      </c>
    </row>
    <row r="220" spans="2:37" ht="17.100000000000001" customHeight="1">
      <c r="K220" s="584" t="s">
        <v>401</v>
      </c>
      <c r="L220" s="585"/>
      <c r="M220" s="585" t="s">
        <v>123</v>
      </c>
      <c r="N220" s="585" t="s">
        <v>123</v>
      </c>
      <c r="O220" s="585" t="s">
        <v>123</v>
      </c>
      <c r="P220" s="585" t="s">
        <v>123</v>
      </c>
      <c r="Q220" s="585" t="s">
        <v>123</v>
      </c>
      <c r="R220" s="586"/>
      <c r="S220" s="537">
        <v>5</v>
      </c>
      <c r="T220" s="537">
        <v>45</v>
      </c>
      <c r="U220" s="537">
        <v>5</v>
      </c>
    </row>
    <row r="221" spans="2:37" ht="17.100000000000001" customHeight="1">
      <c r="C221" s="531" t="s">
        <v>606</v>
      </c>
      <c r="K221" s="589" t="s">
        <v>791</v>
      </c>
      <c r="L221" s="590"/>
      <c r="M221" s="590" t="s">
        <v>467</v>
      </c>
      <c r="N221" s="590" t="s">
        <v>467</v>
      </c>
      <c r="O221" s="590" t="s">
        <v>467</v>
      </c>
      <c r="P221" s="590" t="s">
        <v>467</v>
      </c>
      <c r="Q221" s="590" t="s">
        <v>467</v>
      </c>
      <c r="R221" s="591"/>
    </row>
    <row r="222" spans="2:37" ht="17.100000000000001" customHeight="1">
      <c r="C222" s="531"/>
      <c r="K222" s="589" t="s">
        <v>385</v>
      </c>
      <c r="L222" s="590"/>
      <c r="M222" s="590" t="s">
        <v>467</v>
      </c>
      <c r="N222" s="590" t="s">
        <v>467</v>
      </c>
      <c r="O222" s="590" t="s">
        <v>467</v>
      </c>
      <c r="P222" s="590" t="s">
        <v>467</v>
      </c>
      <c r="Q222" s="590" t="s">
        <v>467</v>
      </c>
      <c r="R222" s="591"/>
    </row>
    <row r="223" spans="2:37" ht="17.100000000000001" customHeight="1">
      <c r="C223" s="531"/>
      <c r="K223" s="272" t="s">
        <v>792</v>
      </c>
      <c r="L223" s="103"/>
      <c r="M223" s="103" t="s">
        <v>467</v>
      </c>
      <c r="N223" s="103" t="s">
        <v>467</v>
      </c>
      <c r="O223" s="103" t="s">
        <v>467</v>
      </c>
      <c r="P223" s="103" t="s">
        <v>467</v>
      </c>
      <c r="Q223" s="103" t="s">
        <v>467</v>
      </c>
      <c r="R223" s="104"/>
    </row>
    <row r="224" spans="2:37" ht="17.100000000000001" customHeight="1">
      <c r="C224" s="532" t="s">
        <v>607</v>
      </c>
      <c r="K224"/>
      <c r="L224"/>
      <c r="M224"/>
      <c r="N224"/>
      <c r="O224"/>
      <c r="P224"/>
      <c r="Q224"/>
      <c r="R224"/>
    </row>
    <row r="225" spans="3:22" ht="17.100000000000001" customHeight="1">
      <c r="C225" s="433" t="s">
        <v>648</v>
      </c>
      <c r="D225" s="531"/>
      <c r="K225" s="145" t="s">
        <v>623</v>
      </c>
    </row>
    <row r="226" spans="3:22" ht="17.100000000000001" customHeight="1">
      <c r="C226" s="113"/>
      <c r="D226" s="532"/>
      <c r="K226" s="113" t="s">
        <v>684</v>
      </c>
    </row>
    <row r="229" spans="3:22" ht="17.100000000000001" customHeight="1">
      <c r="C229" s="481" t="s">
        <v>729</v>
      </c>
      <c r="D229" s="481"/>
      <c r="E229" s="145"/>
    </row>
    <row r="230" spans="3:22" ht="17.100000000000001" customHeight="1">
      <c r="K230" s="560"/>
    </row>
    <row r="231" spans="3:22" ht="17.100000000000001" customHeight="1">
      <c r="C231" s="70" t="s">
        <v>156</v>
      </c>
      <c r="D231" s="410" t="s">
        <v>136</v>
      </c>
      <c r="E231" s="410" t="s">
        <v>134</v>
      </c>
      <c r="F231" s="410" t="s">
        <v>109</v>
      </c>
      <c r="G231" s="410" t="s">
        <v>131</v>
      </c>
      <c r="H231" s="451" t="s">
        <v>75</v>
      </c>
      <c r="I231" s="452" t="s">
        <v>92</v>
      </c>
      <c r="K231" s="75" t="s">
        <v>83</v>
      </c>
      <c r="L231" s="146" t="s">
        <v>96</v>
      </c>
      <c r="M231" s="146" t="s">
        <v>104</v>
      </c>
      <c r="N231" s="146" t="s">
        <v>82</v>
      </c>
      <c r="O231" s="146" t="s">
        <v>112</v>
      </c>
      <c r="P231" s="146" t="s">
        <v>97</v>
      </c>
      <c r="Q231" s="146" t="s">
        <v>117</v>
      </c>
      <c r="R231" s="147" t="s">
        <v>132</v>
      </c>
      <c r="S231" s="667" t="s">
        <v>515</v>
      </c>
      <c r="T231" s="669" t="s">
        <v>486</v>
      </c>
      <c r="U231" s="670" t="s">
        <v>487</v>
      </c>
      <c r="V231" s="537"/>
    </row>
    <row r="232" spans="3:22" ht="17.100000000000001" customHeight="1">
      <c r="C232" s="647" t="s">
        <v>138</v>
      </c>
      <c r="D232" s="411" t="s">
        <v>123</v>
      </c>
      <c r="E232" s="412">
        <v>0.29166666666666669</v>
      </c>
      <c r="F232" s="412">
        <v>0.66666666666666663</v>
      </c>
      <c r="G232" s="309">
        <v>1</v>
      </c>
      <c r="H232" s="309">
        <v>8</v>
      </c>
      <c r="I232" s="413"/>
      <c r="K232" s="454" t="s">
        <v>370</v>
      </c>
      <c r="L232" s="455" t="s">
        <v>407</v>
      </c>
      <c r="M232" s="455" t="s">
        <v>734</v>
      </c>
      <c r="N232" s="455" t="s">
        <v>734</v>
      </c>
      <c r="O232" s="455" t="s">
        <v>734</v>
      </c>
      <c r="P232" s="455" t="s">
        <v>734</v>
      </c>
      <c r="Q232" s="455" t="s">
        <v>734</v>
      </c>
      <c r="R232" s="456" t="s">
        <v>407</v>
      </c>
      <c r="S232" s="668"/>
      <c r="T232" s="669"/>
      <c r="U232" s="671"/>
    </row>
    <row r="233" spans="3:22" ht="17.100000000000001" customHeight="1">
      <c r="C233" s="648"/>
      <c r="D233" s="411" t="s">
        <v>93</v>
      </c>
      <c r="E233" s="412">
        <v>0.375</v>
      </c>
      <c r="F233" s="412">
        <v>0.79166666666666663</v>
      </c>
      <c r="G233" s="309">
        <v>1</v>
      </c>
      <c r="H233" s="309">
        <v>9</v>
      </c>
      <c r="I233" s="413"/>
      <c r="K233" s="257" t="s">
        <v>79</v>
      </c>
      <c r="L233" s="35" t="s">
        <v>123</v>
      </c>
      <c r="M233" s="35" t="s">
        <v>95</v>
      </c>
      <c r="N233" s="35" t="s">
        <v>489</v>
      </c>
      <c r="O233" s="35" t="s">
        <v>490</v>
      </c>
      <c r="P233" s="35"/>
      <c r="Q233" s="35"/>
      <c r="R233" s="47" t="s">
        <v>123</v>
      </c>
      <c r="S233" s="537">
        <v>5</v>
      </c>
      <c r="T233" s="537">
        <v>40</v>
      </c>
      <c r="U233" s="537">
        <v>0</v>
      </c>
    </row>
    <row r="234" spans="3:22" ht="17.100000000000001" customHeight="1">
      <c r="C234" s="648"/>
      <c r="D234" s="411" t="s">
        <v>95</v>
      </c>
      <c r="E234" s="412">
        <v>0.45833333333333331</v>
      </c>
      <c r="F234" s="412">
        <v>0.83333333333333337</v>
      </c>
      <c r="G234" s="309">
        <v>1</v>
      </c>
      <c r="H234" s="309">
        <v>8</v>
      </c>
      <c r="I234" s="413"/>
      <c r="K234" s="257" t="s">
        <v>180</v>
      </c>
      <c r="L234" s="35" t="s">
        <v>95</v>
      </c>
      <c r="M234" s="35" t="s">
        <v>489</v>
      </c>
      <c r="N234" s="35" t="s">
        <v>490</v>
      </c>
      <c r="O234" s="35"/>
      <c r="P234" s="35"/>
      <c r="Q234" s="35" t="s">
        <v>123</v>
      </c>
      <c r="R234" s="47" t="s">
        <v>95</v>
      </c>
      <c r="S234" s="537">
        <v>5</v>
      </c>
      <c r="T234" s="537">
        <v>40</v>
      </c>
      <c r="U234" s="537">
        <v>0</v>
      </c>
    </row>
    <row r="235" spans="3:22" ht="17.100000000000001" customHeight="1">
      <c r="C235" s="648"/>
      <c r="D235" s="411"/>
      <c r="E235" s="412"/>
      <c r="F235" s="412"/>
      <c r="G235" s="309"/>
      <c r="H235" s="309"/>
      <c r="I235" s="413"/>
      <c r="K235" s="257" t="s">
        <v>110</v>
      </c>
      <c r="L235" s="35" t="s">
        <v>721</v>
      </c>
      <c r="M235" s="35" t="s">
        <v>490</v>
      </c>
      <c r="N235" s="35"/>
      <c r="O235" s="35"/>
      <c r="P235" s="35" t="s">
        <v>123</v>
      </c>
      <c r="Q235" s="35" t="s">
        <v>95</v>
      </c>
      <c r="R235" s="47" t="s">
        <v>490</v>
      </c>
      <c r="S235" s="537">
        <v>5</v>
      </c>
      <c r="T235" s="537">
        <v>41</v>
      </c>
      <c r="U235" s="537">
        <v>1</v>
      </c>
    </row>
    <row r="236" spans="3:22" ht="17.100000000000001" customHeight="1">
      <c r="C236" s="648"/>
      <c r="D236" s="411"/>
      <c r="E236" s="412"/>
      <c r="F236" s="412"/>
      <c r="G236" s="309"/>
      <c r="H236" s="309"/>
      <c r="I236" s="413"/>
      <c r="K236" s="257" t="s">
        <v>114</v>
      </c>
      <c r="L236" s="35" t="s">
        <v>490</v>
      </c>
      <c r="M236" s="35"/>
      <c r="N236" s="35"/>
      <c r="O236" s="35" t="s">
        <v>123</v>
      </c>
      <c r="P236" s="35" t="s">
        <v>95</v>
      </c>
      <c r="Q236" s="35" t="s">
        <v>489</v>
      </c>
      <c r="R236" s="47" t="s">
        <v>721</v>
      </c>
      <c r="S236" s="537">
        <v>5</v>
      </c>
      <c r="T236" s="537">
        <v>41</v>
      </c>
      <c r="U236" s="537">
        <v>1</v>
      </c>
    </row>
    <row r="237" spans="3:22" ht="17.100000000000001" customHeight="1">
      <c r="C237" s="648"/>
      <c r="D237" s="411"/>
      <c r="E237" s="412"/>
      <c r="F237" s="412"/>
      <c r="G237" s="309"/>
      <c r="H237" s="309"/>
      <c r="I237" s="413"/>
      <c r="K237" s="257" t="s">
        <v>127</v>
      </c>
      <c r="L237" s="35"/>
      <c r="M237" s="35" t="s">
        <v>123</v>
      </c>
      <c r="N237" s="35" t="s">
        <v>123</v>
      </c>
      <c r="O237" s="35" t="s">
        <v>95</v>
      </c>
      <c r="P237" s="35" t="s">
        <v>489</v>
      </c>
      <c r="Q237" s="35" t="s">
        <v>490</v>
      </c>
      <c r="R237" s="47"/>
      <c r="S237" s="537">
        <v>5</v>
      </c>
      <c r="T237" s="537">
        <v>40</v>
      </c>
      <c r="U237" s="537">
        <v>0</v>
      </c>
    </row>
    <row r="238" spans="3:22" ht="17.100000000000001" customHeight="1">
      <c r="C238" s="649"/>
      <c r="D238" s="411"/>
      <c r="E238" s="412"/>
      <c r="F238" s="412"/>
      <c r="G238" s="309"/>
      <c r="H238" s="309"/>
      <c r="I238" s="413"/>
      <c r="K238" s="257" t="s">
        <v>94</v>
      </c>
      <c r="L238" s="35"/>
      <c r="M238" s="35" t="s">
        <v>93</v>
      </c>
      <c r="N238" s="35" t="s">
        <v>95</v>
      </c>
      <c r="O238" s="35" t="s">
        <v>489</v>
      </c>
      <c r="P238" s="35" t="s">
        <v>490</v>
      </c>
      <c r="Q238" s="35"/>
      <c r="R238" s="499" t="s">
        <v>93</v>
      </c>
      <c r="S238" s="555">
        <v>5</v>
      </c>
      <c r="T238" s="537">
        <v>40</v>
      </c>
      <c r="U238" s="537">
        <v>0</v>
      </c>
      <c r="V238" s="502"/>
    </row>
    <row r="239" spans="3:22" ht="17.100000000000001" customHeight="1">
      <c r="C239" s="650" t="s">
        <v>92</v>
      </c>
      <c r="D239" s="411" t="s">
        <v>508</v>
      </c>
      <c r="E239" s="412">
        <v>0.83333333333333337</v>
      </c>
      <c r="F239" s="412">
        <v>0.33333333333333331</v>
      </c>
      <c r="G239" s="453">
        <v>4</v>
      </c>
      <c r="H239" s="107">
        <v>8</v>
      </c>
      <c r="I239" s="414">
        <v>4</v>
      </c>
      <c r="K239" s="257" t="s">
        <v>111</v>
      </c>
      <c r="L239" s="498" t="s">
        <v>93</v>
      </c>
      <c r="M239" s="35"/>
      <c r="N239" s="35" t="s">
        <v>93</v>
      </c>
      <c r="O239" s="35" t="s">
        <v>93</v>
      </c>
      <c r="P239" s="35" t="s">
        <v>93</v>
      </c>
      <c r="Q239" s="35" t="s">
        <v>93</v>
      </c>
      <c r="R239" s="47"/>
      <c r="S239" s="537">
        <v>5</v>
      </c>
      <c r="T239" s="537">
        <v>40</v>
      </c>
      <c r="U239" s="537">
        <v>0</v>
      </c>
    </row>
    <row r="240" spans="3:22" ht="17.100000000000001" customHeight="1">
      <c r="C240" s="650"/>
      <c r="D240" s="184" t="s">
        <v>509</v>
      </c>
      <c r="E240" s="185">
        <v>0.83333333333333337</v>
      </c>
      <c r="F240" s="185">
        <v>0.33333333333333331</v>
      </c>
      <c r="G240" s="421">
        <v>4</v>
      </c>
      <c r="H240" s="461">
        <v>8</v>
      </c>
      <c r="I240" s="460">
        <v>4</v>
      </c>
      <c r="K240" s="257" t="s">
        <v>80</v>
      </c>
      <c r="L240" s="35"/>
      <c r="M240" s="35" t="s">
        <v>93</v>
      </c>
      <c r="N240" s="35" t="s">
        <v>93</v>
      </c>
      <c r="O240" s="35" t="s">
        <v>93</v>
      </c>
      <c r="P240" s="35" t="s">
        <v>93</v>
      </c>
      <c r="Q240" s="35" t="s">
        <v>93</v>
      </c>
      <c r="R240" s="47"/>
      <c r="S240" s="537">
        <v>5</v>
      </c>
      <c r="T240" s="537">
        <v>40</v>
      </c>
      <c r="U240" s="537">
        <v>0</v>
      </c>
    </row>
    <row r="241" spans="2:37" ht="17.100000000000001" customHeight="1">
      <c r="C241" s="651"/>
      <c r="D241" s="408" t="s">
        <v>722</v>
      </c>
      <c r="E241" s="409">
        <v>0.72916666666666663</v>
      </c>
      <c r="F241" s="409">
        <v>0.27083333333333331</v>
      </c>
      <c r="G241" s="422">
        <v>4</v>
      </c>
      <c r="H241" s="567">
        <v>9</v>
      </c>
      <c r="I241" s="568">
        <v>4</v>
      </c>
      <c r="K241" s="257" t="s">
        <v>121</v>
      </c>
      <c r="L241" s="35"/>
      <c r="M241" s="35" t="s">
        <v>93</v>
      </c>
      <c r="N241" s="35" t="s">
        <v>93</v>
      </c>
      <c r="O241" s="35" t="s">
        <v>93</v>
      </c>
      <c r="P241" s="35" t="s">
        <v>93</v>
      </c>
      <c r="Q241" s="35" t="s">
        <v>93</v>
      </c>
      <c r="R241" s="47"/>
      <c r="S241" s="537">
        <v>5</v>
      </c>
      <c r="T241" s="537">
        <v>40</v>
      </c>
      <c r="U241" s="537">
        <v>0</v>
      </c>
    </row>
    <row r="242" spans="2:37" ht="17.100000000000001" customHeight="1">
      <c r="C242" s="569"/>
      <c r="D242" s="532"/>
      <c r="K242" s="584" t="s">
        <v>401</v>
      </c>
      <c r="L242" s="585"/>
      <c r="M242" s="585" t="s">
        <v>93</v>
      </c>
      <c r="N242" s="585" t="s">
        <v>93</v>
      </c>
      <c r="O242" s="585" t="s">
        <v>93</v>
      </c>
      <c r="P242" s="585" t="s">
        <v>93</v>
      </c>
      <c r="Q242" s="585" t="s">
        <v>93</v>
      </c>
      <c r="R242" s="586"/>
      <c r="S242" s="537">
        <v>5</v>
      </c>
      <c r="T242" s="537">
        <v>40</v>
      </c>
      <c r="U242" s="537">
        <v>0</v>
      </c>
    </row>
    <row r="243" spans="2:37" ht="17.100000000000001" customHeight="1">
      <c r="C243" s="569"/>
      <c r="D243" s="532"/>
      <c r="K243" s="589" t="s">
        <v>791</v>
      </c>
      <c r="L243" s="590"/>
      <c r="M243" s="590" t="s">
        <v>467</v>
      </c>
      <c r="N243" s="590" t="s">
        <v>467</v>
      </c>
      <c r="O243" s="590" t="s">
        <v>467</v>
      </c>
      <c r="P243" s="590" t="s">
        <v>467</v>
      </c>
      <c r="Q243" s="590" t="s">
        <v>467</v>
      </c>
      <c r="R243" s="591"/>
    </row>
    <row r="244" spans="2:37" ht="17.100000000000001" customHeight="1">
      <c r="C244" s="569"/>
      <c r="D244" s="532"/>
      <c r="K244" s="589" t="s">
        <v>385</v>
      </c>
      <c r="L244" s="590"/>
      <c r="M244" s="590" t="s">
        <v>467</v>
      </c>
      <c r="N244" s="590" t="s">
        <v>467</v>
      </c>
      <c r="O244" s="590" t="s">
        <v>467</v>
      </c>
      <c r="P244" s="590" t="s">
        <v>467</v>
      </c>
      <c r="Q244" s="590" t="s">
        <v>467</v>
      </c>
      <c r="R244" s="591"/>
    </row>
    <row r="245" spans="2:37" ht="17.100000000000001" customHeight="1">
      <c r="C245" s="569"/>
      <c r="D245" s="532"/>
      <c r="K245" s="272" t="s">
        <v>792</v>
      </c>
      <c r="L245" s="103"/>
      <c r="M245" s="103" t="s">
        <v>467</v>
      </c>
      <c r="N245" s="103" t="s">
        <v>467</v>
      </c>
      <c r="O245" s="103" t="s">
        <v>467</v>
      </c>
      <c r="P245" s="103" t="s">
        <v>467</v>
      </c>
      <c r="Q245" s="103" t="s">
        <v>467</v>
      </c>
      <c r="R245" s="104"/>
    </row>
    <row r="246" spans="2:37" ht="17.100000000000001" customHeight="1">
      <c r="C246" s="672" t="s">
        <v>724</v>
      </c>
      <c r="D246" s="673"/>
      <c r="E246" s="410" t="s">
        <v>508</v>
      </c>
      <c r="F246" s="676" t="s">
        <v>725</v>
      </c>
      <c r="G246" s="677"/>
    </row>
    <row r="247" spans="2:37" ht="17.100000000000001" customHeight="1">
      <c r="C247" s="650"/>
      <c r="D247" s="674"/>
      <c r="E247" s="309" t="s">
        <v>509</v>
      </c>
      <c r="F247" s="606" t="s">
        <v>726</v>
      </c>
      <c r="G247" s="608"/>
      <c r="K247" s="425"/>
      <c r="S247" s="425"/>
      <c r="T247" s="113"/>
    </row>
    <row r="248" spans="2:37" ht="17.100000000000001" customHeight="1">
      <c r="C248" s="651"/>
      <c r="D248" s="675"/>
      <c r="E248" s="312" t="s">
        <v>722</v>
      </c>
      <c r="F248" s="609" t="s">
        <v>725</v>
      </c>
      <c r="G248" s="611"/>
      <c r="S248" s="113"/>
      <c r="T248" s="113"/>
    </row>
    <row r="249" spans="2:37" s="349" customFormat="1" ht="17.100000000000001" customHeight="1">
      <c r="B249" s="123"/>
      <c r="C249"/>
      <c r="D249"/>
      <c r="E249"/>
      <c r="F249"/>
      <c r="G249"/>
      <c r="H249"/>
      <c r="I249"/>
      <c r="J249"/>
      <c r="K249" s="75" t="s">
        <v>83</v>
      </c>
      <c r="L249" s="146" t="s">
        <v>96</v>
      </c>
      <c r="M249" s="146" t="s">
        <v>104</v>
      </c>
      <c r="N249" s="146" t="s">
        <v>82</v>
      </c>
      <c r="O249" s="146" t="s">
        <v>112</v>
      </c>
      <c r="P249" s="146" t="s">
        <v>97</v>
      </c>
      <c r="Q249" s="146" t="s">
        <v>117</v>
      </c>
      <c r="R249" s="147" t="s">
        <v>132</v>
      </c>
      <c r="S249" s="667" t="s">
        <v>515</v>
      </c>
      <c r="T249" s="669" t="s">
        <v>486</v>
      </c>
      <c r="U249" s="670" t="s">
        <v>487</v>
      </c>
      <c r="V249" s="537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2:37" ht="17.100000000000001" customHeight="1">
      <c r="C250"/>
      <c r="D250"/>
      <c r="E250"/>
      <c r="F250"/>
      <c r="G250"/>
      <c r="H250"/>
      <c r="I250"/>
      <c r="J250"/>
      <c r="K250" s="454" t="s">
        <v>370</v>
      </c>
      <c r="L250" s="455" t="s">
        <v>737</v>
      </c>
      <c r="M250" s="455" t="s">
        <v>738</v>
      </c>
      <c r="N250" s="515" t="s">
        <v>739</v>
      </c>
      <c r="O250" s="455" t="s">
        <v>738</v>
      </c>
      <c r="P250" s="515" t="s">
        <v>739</v>
      </c>
      <c r="Q250" s="455" t="s">
        <v>738</v>
      </c>
      <c r="R250" s="456" t="s">
        <v>737</v>
      </c>
      <c r="S250" s="668"/>
      <c r="T250" s="669"/>
      <c r="U250" s="671"/>
    </row>
    <row r="251" spans="2:37" ht="17.100000000000001" customHeight="1">
      <c r="C251"/>
      <c r="D251"/>
      <c r="E251"/>
      <c r="F251"/>
      <c r="G251"/>
      <c r="H251"/>
      <c r="I251"/>
      <c r="J251"/>
      <c r="K251" s="257" t="s">
        <v>79</v>
      </c>
      <c r="L251" s="35" t="s">
        <v>123</v>
      </c>
      <c r="M251" s="35" t="s">
        <v>95</v>
      </c>
      <c r="N251" s="35" t="s">
        <v>489</v>
      </c>
      <c r="O251" s="35" t="s">
        <v>490</v>
      </c>
      <c r="P251" s="35"/>
      <c r="Q251" s="35"/>
      <c r="R251" s="47" t="s">
        <v>123</v>
      </c>
      <c r="S251" s="537">
        <v>5</v>
      </c>
      <c r="T251" s="537">
        <v>40</v>
      </c>
      <c r="U251" s="537">
        <v>0</v>
      </c>
    </row>
    <row r="252" spans="2:37" ht="17.100000000000001" customHeight="1">
      <c r="C252"/>
      <c r="D252"/>
      <c r="E252"/>
      <c r="F252"/>
      <c r="G252"/>
      <c r="H252"/>
      <c r="I252"/>
      <c r="J252"/>
      <c r="K252" s="257" t="s">
        <v>180</v>
      </c>
      <c r="L252" s="35" t="s">
        <v>95</v>
      </c>
      <c r="M252" s="35" t="s">
        <v>489</v>
      </c>
      <c r="N252" s="35" t="s">
        <v>490</v>
      </c>
      <c r="O252" s="35"/>
      <c r="P252" s="35"/>
      <c r="Q252" s="35" t="s">
        <v>123</v>
      </c>
      <c r="R252" s="47" t="s">
        <v>95</v>
      </c>
      <c r="S252" s="537">
        <v>5</v>
      </c>
      <c r="T252" s="537">
        <v>40</v>
      </c>
      <c r="U252" s="537">
        <v>0</v>
      </c>
    </row>
    <row r="253" spans="2:37" ht="17.100000000000001" customHeight="1">
      <c r="C253"/>
      <c r="D253"/>
      <c r="E253"/>
      <c r="F253"/>
      <c r="G253"/>
      <c r="H253"/>
      <c r="I253"/>
      <c r="J253"/>
      <c r="K253" s="257" t="s">
        <v>110</v>
      </c>
      <c r="L253" s="35" t="s">
        <v>721</v>
      </c>
      <c r="M253" s="35" t="s">
        <v>490</v>
      </c>
      <c r="N253" s="35"/>
      <c r="O253" s="35"/>
      <c r="P253" s="35" t="s">
        <v>123</v>
      </c>
      <c r="Q253" s="35" t="s">
        <v>95</v>
      </c>
      <c r="R253" s="47" t="s">
        <v>490</v>
      </c>
      <c r="S253" s="537">
        <v>5</v>
      </c>
      <c r="T253" s="537">
        <v>41</v>
      </c>
      <c r="U253" s="537">
        <v>1</v>
      </c>
    </row>
    <row r="254" spans="2:37" ht="17.100000000000001" customHeight="1">
      <c r="C254"/>
      <c r="D254"/>
      <c r="E254"/>
      <c r="F254"/>
      <c r="G254"/>
      <c r="H254"/>
      <c r="I254"/>
      <c r="J254"/>
      <c r="K254" s="257" t="s">
        <v>114</v>
      </c>
      <c r="L254" s="35" t="s">
        <v>490</v>
      </c>
      <c r="M254" s="35"/>
      <c r="N254" s="35"/>
      <c r="O254" s="35" t="s">
        <v>123</v>
      </c>
      <c r="P254" s="35" t="s">
        <v>95</v>
      </c>
      <c r="Q254" s="35" t="s">
        <v>489</v>
      </c>
      <c r="R254" s="47" t="s">
        <v>721</v>
      </c>
      <c r="S254" s="537">
        <v>5</v>
      </c>
      <c r="T254" s="537">
        <v>41</v>
      </c>
      <c r="U254" s="537">
        <v>1</v>
      </c>
    </row>
    <row r="255" spans="2:37" ht="17.100000000000001" customHeight="1">
      <c r="C255"/>
      <c r="D255"/>
      <c r="E255"/>
      <c r="F255"/>
      <c r="G255"/>
      <c r="H255"/>
      <c r="I255"/>
      <c r="J255"/>
      <c r="K255" s="257" t="s">
        <v>127</v>
      </c>
      <c r="L255" s="35"/>
      <c r="M255" s="35" t="s">
        <v>123</v>
      </c>
      <c r="N255" s="35" t="s">
        <v>123</v>
      </c>
      <c r="O255" s="35" t="s">
        <v>95</v>
      </c>
      <c r="P255" s="35" t="s">
        <v>489</v>
      </c>
      <c r="Q255" s="35" t="s">
        <v>490</v>
      </c>
      <c r="R255" s="47"/>
      <c r="S255" s="537">
        <v>5</v>
      </c>
      <c r="T255" s="537">
        <v>40</v>
      </c>
      <c r="U255" s="537">
        <v>0</v>
      </c>
    </row>
    <row r="256" spans="2:37" ht="17.100000000000001" customHeight="1">
      <c r="C256"/>
      <c r="D256"/>
      <c r="E256"/>
      <c r="F256"/>
      <c r="G256"/>
      <c r="H256"/>
      <c r="I256"/>
      <c r="J256"/>
      <c r="K256" s="257" t="s">
        <v>94</v>
      </c>
      <c r="L256" s="35"/>
      <c r="M256" s="35" t="s">
        <v>123</v>
      </c>
      <c r="N256" s="35" t="s">
        <v>95</v>
      </c>
      <c r="O256" s="35" t="s">
        <v>489</v>
      </c>
      <c r="P256" s="35" t="s">
        <v>490</v>
      </c>
      <c r="Q256" s="35"/>
      <c r="R256" s="499" t="s">
        <v>123</v>
      </c>
      <c r="S256" s="555">
        <v>5</v>
      </c>
      <c r="T256" s="537">
        <v>40</v>
      </c>
      <c r="U256" s="537">
        <v>0</v>
      </c>
      <c r="V256" s="502"/>
    </row>
    <row r="257" spans="2:37" ht="17.100000000000001" customHeight="1">
      <c r="C257"/>
      <c r="D257"/>
      <c r="E257"/>
      <c r="F257"/>
      <c r="G257"/>
      <c r="H257"/>
      <c r="I257"/>
      <c r="J257"/>
      <c r="K257" s="257" t="s">
        <v>111</v>
      </c>
      <c r="L257" s="498" t="s">
        <v>123</v>
      </c>
      <c r="M257" s="35"/>
      <c r="N257" s="35" t="s">
        <v>123</v>
      </c>
      <c r="O257" s="35" t="s">
        <v>123</v>
      </c>
      <c r="P257" s="35" t="s">
        <v>123</v>
      </c>
      <c r="Q257" s="35" t="s">
        <v>123</v>
      </c>
      <c r="R257" s="47"/>
      <c r="S257" s="537">
        <v>5</v>
      </c>
      <c r="T257" s="537">
        <v>40</v>
      </c>
      <c r="U257" s="537">
        <v>0</v>
      </c>
    </row>
    <row r="258" spans="2:37" ht="17.100000000000001" customHeight="1">
      <c r="C258"/>
      <c r="D258"/>
      <c r="E258"/>
      <c r="F258"/>
      <c r="G258"/>
      <c r="H258"/>
      <c r="I258"/>
      <c r="J258"/>
      <c r="K258" s="257" t="s">
        <v>80</v>
      </c>
      <c r="L258" s="35"/>
      <c r="M258" s="35" t="s">
        <v>93</v>
      </c>
      <c r="N258" s="35" t="s">
        <v>93</v>
      </c>
      <c r="O258" s="35" t="s">
        <v>93</v>
      </c>
      <c r="P258" s="35" t="s">
        <v>93</v>
      </c>
      <c r="Q258" s="35" t="s">
        <v>93</v>
      </c>
      <c r="R258" s="47"/>
      <c r="S258" s="537">
        <v>5</v>
      </c>
      <c r="T258" s="537">
        <v>40</v>
      </c>
      <c r="U258" s="537">
        <v>0</v>
      </c>
    </row>
    <row r="259" spans="2:37" ht="17.100000000000001" customHeight="1">
      <c r="C259"/>
      <c r="D259"/>
      <c r="E259"/>
      <c r="F259"/>
      <c r="G259"/>
      <c r="H259"/>
      <c r="I259"/>
      <c r="J259"/>
      <c r="K259" s="257" t="s">
        <v>121</v>
      </c>
      <c r="L259" s="35"/>
      <c r="M259" s="35" t="s">
        <v>93</v>
      </c>
      <c r="N259" s="35" t="s">
        <v>93</v>
      </c>
      <c r="O259" s="35" t="s">
        <v>93</v>
      </c>
      <c r="P259" s="35"/>
      <c r="Q259" s="35" t="s">
        <v>93</v>
      </c>
      <c r="R259" s="47" t="s">
        <v>93</v>
      </c>
      <c r="S259" s="537">
        <v>5</v>
      </c>
      <c r="T259" s="537">
        <v>40</v>
      </c>
      <c r="U259" s="537">
        <v>0</v>
      </c>
    </row>
    <row r="260" spans="2:37" ht="17.100000000000001" customHeight="1">
      <c r="C260" s="402"/>
      <c r="D260"/>
      <c r="E260"/>
      <c r="F260"/>
      <c r="G260"/>
      <c r="H260"/>
      <c r="I260"/>
      <c r="J260"/>
      <c r="K260" s="584" t="s">
        <v>401</v>
      </c>
      <c r="L260" s="585" t="s">
        <v>93</v>
      </c>
      <c r="M260" s="585" t="s">
        <v>93</v>
      </c>
      <c r="N260" s="585"/>
      <c r="O260" s="585" t="s">
        <v>93</v>
      </c>
      <c r="P260" s="585" t="s">
        <v>93</v>
      </c>
      <c r="Q260" s="585" t="s">
        <v>93</v>
      </c>
      <c r="R260" s="586"/>
      <c r="S260" s="537">
        <v>5</v>
      </c>
      <c r="T260" s="537">
        <v>40</v>
      </c>
      <c r="U260" s="537">
        <v>0</v>
      </c>
    </row>
    <row r="261" spans="2:37" ht="17.100000000000001" customHeight="1">
      <c r="C261" s="402"/>
      <c r="D261"/>
      <c r="E261"/>
      <c r="F261"/>
      <c r="G261"/>
      <c r="H261"/>
      <c r="I261"/>
      <c r="J261"/>
      <c r="K261" s="589" t="s">
        <v>791</v>
      </c>
      <c r="L261" s="590"/>
      <c r="M261" s="590" t="s">
        <v>467</v>
      </c>
      <c r="N261" s="590" t="s">
        <v>467</v>
      </c>
      <c r="O261" s="590" t="s">
        <v>467</v>
      </c>
      <c r="P261" s="590" t="s">
        <v>467</v>
      </c>
      <c r="Q261" s="590" t="s">
        <v>467</v>
      </c>
      <c r="R261" s="591"/>
    </row>
    <row r="262" spans="2:37" ht="17.100000000000001" customHeight="1">
      <c r="C262" s="402"/>
      <c r="D262"/>
      <c r="E262"/>
      <c r="F262"/>
      <c r="G262"/>
      <c r="H262"/>
      <c r="I262"/>
      <c r="J262"/>
      <c r="K262" s="589" t="s">
        <v>385</v>
      </c>
      <c r="L262" s="590"/>
      <c r="M262" s="590" t="s">
        <v>467</v>
      </c>
      <c r="N262" s="590" t="s">
        <v>467</v>
      </c>
      <c r="O262" s="590" t="s">
        <v>467</v>
      </c>
      <c r="P262" s="590" t="s">
        <v>467</v>
      </c>
      <c r="Q262" s="590" t="s">
        <v>467</v>
      </c>
      <c r="R262" s="591"/>
    </row>
    <row r="263" spans="2:37" ht="17.100000000000001" customHeight="1">
      <c r="C263" s="402"/>
      <c r="D263"/>
      <c r="E263"/>
      <c r="F263"/>
      <c r="G263"/>
      <c r="H263"/>
      <c r="I263"/>
      <c r="J263"/>
      <c r="K263" s="272" t="s">
        <v>792</v>
      </c>
      <c r="L263" s="103"/>
      <c r="M263" s="103" t="s">
        <v>467</v>
      </c>
      <c r="N263" s="103" t="s">
        <v>467</v>
      </c>
      <c r="O263" s="103" t="s">
        <v>467</v>
      </c>
      <c r="P263" s="103" t="s">
        <v>467</v>
      </c>
      <c r="Q263" s="103" t="s">
        <v>467</v>
      </c>
      <c r="R263" s="104"/>
    </row>
    <row r="264" spans="2:37" ht="17.100000000000001" customHeight="1">
      <c r="C264" s="402"/>
      <c r="D264"/>
      <c r="E264"/>
      <c r="F264"/>
      <c r="G264"/>
      <c r="H264"/>
      <c r="I264"/>
      <c r="J264"/>
      <c r="K264" s="534"/>
      <c r="L264" s="538"/>
      <c r="M264" s="538"/>
      <c r="N264" s="538"/>
      <c r="O264" s="538"/>
      <c r="P264" s="538"/>
      <c r="Q264" s="538"/>
      <c r="R264" s="538"/>
    </row>
    <row r="265" spans="2:37" ht="17.100000000000001" customHeight="1">
      <c r="C265" s="433"/>
      <c r="D265"/>
      <c r="E265"/>
      <c r="F265"/>
      <c r="G265"/>
      <c r="H265"/>
      <c r="I265"/>
      <c r="J265"/>
      <c r="K265" s="145"/>
      <c r="L265"/>
      <c r="M265"/>
      <c r="N265"/>
      <c r="O265"/>
      <c r="P265"/>
      <c r="Q265"/>
      <c r="R265"/>
    </row>
    <row r="266" spans="2:37" s="463" customFormat="1" ht="17.100000000000001" customHeight="1">
      <c r="B266" s="513"/>
      <c r="C266" s="462"/>
      <c r="G266" s="462"/>
      <c r="H266" s="462"/>
      <c r="S266" s="556"/>
      <c r="T266" s="556"/>
      <c r="U266" s="556"/>
      <c r="V266" s="514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9" spans="2:37" ht="17.100000000000001" customHeight="1">
      <c r="C269" s="481" t="s">
        <v>730</v>
      </c>
      <c r="D269" s="481"/>
      <c r="E269" s="145"/>
      <c r="K269"/>
    </row>
    <row r="270" spans="2:37" ht="17.100000000000001" customHeight="1">
      <c r="C270" s="481"/>
      <c r="D270" s="481"/>
      <c r="E270" s="145"/>
      <c r="K270"/>
    </row>
    <row r="271" spans="2:37" ht="17.100000000000001" customHeight="1">
      <c r="C271" s="123" t="s">
        <v>731</v>
      </c>
    </row>
    <row r="272" spans="2:37" ht="17.100000000000001" customHeight="1">
      <c r="K272" s="560"/>
    </row>
    <row r="273" spans="3:22" ht="17.100000000000001" customHeight="1">
      <c r="C273" s="70" t="s">
        <v>156</v>
      </c>
      <c r="D273" s="410" t="s">
        <v>136</v>
      </c>
      <c r="E273" s="410" t="s">
        <v>134</v>
      </c>
      <c r="F273" s="410" t="s">
        <v>109</v>
      </c>
      <c r="G273" s="410" t="s">
        <v>131</v>
      </c>
      <c r="H273" s="451" t="s">
        <v>75</v>
      </c>
      <c r="I273" s="452" t="s">
        <v>92</v>
      </c>
      <c r="J273"/>
      <c r="K273" s="75" t="s">
        <v>83</v>
      </c>
      <c r="L273" s="146" t="s">
        <v>96</v>
      </c>
      <c r="M273" s="146" t="s">
        <v>104</v>
      </c>
      <c r="N273" s="146" t="s">
        <v>82</v>
      </c>
      <c r="O273" s="146" t="s">
        <v>112</v>
      </c>
      <c r="P273" s="146" t="s">
        <v>97</v>
      </c>
      <c r="Q273" s="146" t="s">
        <v>117</v>
      </c>
      <c r="R273" s="147" t="s">
        <v>132</v>
      </c>
      <c r="S273" s="667" t="s">
        <v>515</v>
      </c>
      <c r="T273" s="669" t="s">
        <v>486</v>
      </c>
      <c r="U273" s="670" t="s">
        <v>487</v>
      </c>
      <c r="V273" s="537"/>
    </row>
    <row r="274" spans="3:22" ht="17.100000000000001" customHeight="1">
      <c r="C274" s="647" t="s">
        <v>138</v>
      </c>
      <c r="D274" s="411" t="s">
        <v>123</v>
      </c>
      <c r="E274" s="412">
        <v>0.29166666666666669</v>
      </c>
      <c r="F274" s="412">
        <v>0.66666666666666663</v>
      </c>
      <c r="G274" s="309">
        <v>1</v>
      </c>
      <c r="H274" s="309">
        <v>8</v>
      </c>
      <c r="I274" s="413"/>
      <c r="J274"/>
      <c r="K274" s="454" t="s">
        <v>370</v>
      </c>
      <c r="L274" s="455" t="s">
        <v>407</v>
      </c>
      <c r="M274" s="455" t="s">
        <v>734</v>
      </c>
      <c r="N274" s="455" t="s">
        <v>734</v>
      </c>
      <c r="O274" s="455" t="s">
        <v>734</v>
      </c>
      <c r="P274" s="455" t="s">
        <v>734</v>
      </c>
      <c r="Q274" s="455" t="s">
        <v>734</v>
      </c>
      <c r="R274" s="456" t="s">
        <v>407</v>
      </c>
      <c r="S274" s="668"/>
      <c r="T274" s="669"/>
      <c r="U274" s="671"/>
    </row>
    <row r="275" spans="3:22" ht="17.100000000000001" customHeight="1">
      <c r="C275" s="648"/>
      <c r="D275" s="411" t="s">
        <v>93</v>
      </c>
      <c r="E275" s="412">
        <v>0.375</v>
      </c>
      <c r="F275" s="412">
        <v>0.79166666666666663</v>
      </c>
      <c r="G275" s="309">
        <v>1</v>
      </c>
      <c r="H275" s="309">
        <v>9</v>
      </c>
      <c r="I275" s="413"/>
      <c r="J275"/>
      <c r="K275" s="257" t="s">
        <v>79</v>
      </c>
      <c r="L275" s="498" t="s">
        <v>123</v>
      </c>
      <c r="M275" s="498" t="s">
        <v>95</v>
      </c>
      <c r="N275" s="498" t="s">
        <v>73</v>
      </c>
      <c r="O275" s="498" t="s">
        <v>73</v>
      </c>
      <c r="P275" s="498"/>
      <c r="Q275" s="498"/>
      <c r="R275" s="499" t="s">
        <v>123</v>
      </c>
      <c r="S275" s="537">
        <v>5</v>
      </c>
      <c r="T275" s="537">
        <v>42</v>
      </c>
      <c r="U275" s="537">
        <v>2</v>
      </c>
    </row>
    <row r="276" spans="3:22" ht="17.100000000000001" customHeight="1">
      <c r="C276" s="648"/>
      <c r="D276" s="411" t="s">
        <v>95</v>
      </c>
      <c r="E276" s="412">
        <v>0.45833333333333331</v>
      </c>
      <c r="F276" s="412">
        <v>0.83333333333333337</v>
      </c>
      <c r="G276" s="309">
        <v>1</v>
      </c>
      <c r="H276" s="309">
        <v>8</v>
      </c>
      <c r="I276" s="413"/>
      <c r="J276"/>
      <c r="K276" s="257" t="s">
        <v>180</v>
      </c>
      <c r="L276" s="498" t="s">
        <v>95</v>
      </c>
      <c r="M276" s="498" t="s">
        <v>73</v>
      </c>
      <c r="N276" s="498" t="s">
        <v>73</v>
      </c>
      <c r="O276" s="498"/>
      <c r="P276" s="498"/>
      <c r="Q276" s="498" t="s">
        <v>123</v>
      </c>
      <c r="R276" s="499" t="s">
        <v>95</v>
      </c>
      <c r="S276" s="537">
        <v>5</v>
      </c>
      <c r="T276" s="537">
        <v>42</v>
      </c>
      <c r="U276" s="537">
        <v>2</v>
      </c>
    </row>
    <row r="277" spans="3:22" ht="17.100000000000001" customHeight="1">
      <c r="C277" s="648"/>
      <c r="D277" s="411"/>
      <c r="E277" s="412"/>
      <c r="F277" s="412"/>
      <c r="G277" s="309">
        <v>0</v>
      </c>
      <c r="H277" s="309">
        <v>0</v>
      </c>
      <c r="I277" s="413"/>
      <c r="J277"/>
      <c r="K277" s="257" t="s">
        <v>110</v>
      </c>
      <c r="L277" s="498" t="s">
        <v>73</v>
      </c>
      <c r="M277" s="498" t="s">
        <v>73</v>
      </c>
      <c r="N277" s="498"/>
      <c r="O277" s="498"/>
      <c r="P277" s="498" t="s">
        <v>123</v>
      </c>
      <c r="Q277" s="498" t="s">
        <v>95</v>
      </c>
      <c r="R277" s="499" t="s">
        <v>73</v>
      </c>
      <c r="S277" s="537">
        <v>5</v>
      </c>
      <c r="T277" s="537">
        <v>43</v>
      </c>
      <c r="U277" s="537">
        <v>3</v>
      </c>
    </row>
    <row r="278" spans="3:22" ht="17.100000000000001" customHeight="1">
      <c r="C278" s="648"/>
      <c r="D278" s="411"/>
      <c r="E278" s="412"/>
      <c r="F278" s="412"/>
      <c r="G278" s="309">
        <v>0</v>
      </c>
      <c r="H278" s="309">
        <v>0</v>
      </c>
      <c r="I278" s="413"/>
      <c r="J278"/>
      <c r="K278" s="257" t="s">
        <v>114</v>
      </c>
      <c r="L278" s="498" t="s">
        <v>73</v>
      </c>
      <c r="M278" s="498"/>
      <c r="N278" s="498"/>
      <c r="O278" s="498" t="s">
        <v>123</v>
      </c>
      <c r="P278" s="498" t="s">
        <v>95</v>
      </c>
      <c r="Q278" s="498" t="s">
        <v>73</v>
      </c>
      <c r="R278" s="499" t="s">
        <v>73</v>
      </c>
      <c r="S278" s="537">
        <v>5</v>
      </c>
      <c r="T278" s="537">
        <v>43</v>
      </c>
      <c r="U278" s="537">
        <v>3</v>
      </c>
    </row>
    <row r="279" spans="3:22" ht="17.100000000000001" customHeight="1">
      <c r="C279" s="648"/>
      <c r="D279" s="411"/>
      <c r="E279" s="412"/>
      <c r="F279" s="412"/>
      <c r="G279" s="309">
        <v>0</v>
      </c>
      <c r="H279" s="309">
        <v>0</v>
      </c>
      <c r="I279" s="413"/>
      <c r="J279"/>
      <c r="K279" s="257" t="s">
        <v>127</v>
      </c>
      <c r="L279" s="498"/>
      <c r="M279" s="498" t="s">
        <v>93</v>
      </c>
      <c r="N279" s="498" t="s">
        <v>123</v>
      </c>
      <c r="O279" s="498" t="s">
        <v>95</v>
      </c>
      <c r="P279" s="498" t="s">
        <v>73</v>
      </c>
      <c r="Q279" s="498" t="s">
        <v>73</v>
      </c>
      <c r="R279" s="499"/>
      <c r="S279" s="537">
        <v>5</v>
      </c>
      <c r="T279" s="537">
        <v>42</v>
      </c>
      <c r="U279" s="537">
        <v>2</v>
      </c>
    </row>
    <row r="280" spans="3:22" ht="17.100000000000001" customHeight="1">
      <c r="C280" s="649"/>
      <c r="D280" s="411"/>
      <c r="E280" s="412"/>
      <c r="F280" s="412"/>
      <c r="G280" s="309">
        <v>0</v>
      </c>
      <c r="H280" s="309">
        <v>0</v>
      </c>
      <c r="I280" s="413"/>
      <c r="J280"/>
      <c r="K280" s="257" t="s">
        <v>94</v>
      </c>
      <c r="L280" s="498"/>
      <c r="M280" s="498" t="s">
        <v>123</v>
      </c>
      <c r="N280" s="498" t="s">
        <v>95</v>
      </c>
      <c r="O280" s="498" t="s">
        <v>73</v>
      </c>
      <c r="P280" s="498" t="s">
        <v>73</v>
      </c>
      <c r="Q280" s="498"/>
      <c r="R280" s="499" t="s">
        <v>93</v>
      </c>
      <c r="S280" s="555">
        <v>5</v>
      </c>
      <c r="T280" s="537">
        <v>42</v>
      </c>
      <c r="U280" s="537">
        <v>2</v>
      </c>
      <c r="V280" s="502"/>
    </row>
    <row r="281" spans="3:22" ht="17.100000000000001" customHeight="1">
      <c r="C281" s="650" t="s">
        <v>92</v>
      </c>
      <c r="D281" s="411" t="s">
        <v>73</v>
      </c>
      <c r="E281" s="412">
        <v>0.70833333333333337</v>
      </c>
      <c r="F281" s="412">
        <v>0.33333333333333331</v>
      </c>
      <c r="G281" s="453">
        <v>6</v>
      </c>
      <c r="H281" s="107">
        <v>9</v>
      </c>
      <c r="I281" s="414">
        <v>2</v>
      </c>
      <c r="J281"/>
      <c r="K281" s="257" t="s">
        <v>111</v>
      </c>
      <c r="L281" s="498" t="s">
        <v>93</v>
      </c>
      <c r="M281" s="498"/>
      <c r="N281" s="498" t="s">
        <v>93</v>
      </c>
      <c r="O281" s="498" t="s">
        <v>93</v>
      </c>
      <c r="P281" s="498" t="s">
        <v>93</v>
      </c>
      <c r="Q281" s="498" t="s">
        <v>93</v>
      </c>
      <c r="R281" s="499"/>
      <c r="S281" s="537">
        <v>5</v>
      </c>
      <c r="T281" s="537">
        <v>40</v>
      </c>
      <c r="U281" s="537">
        <v>0</v>
      </c>
    </row>
    <row r="282" spans="3:22" ht="17.100000000000001" customHeight="1">
      <c r="C282" s="650"/>
      <c r="D282" s="415"/>
      <c r="E282" s="415"/>
      <c r="F282" s="415"/>
      <c r="G282" s="309"/>
      <c r="H282" s="309"/>
      <c r="I282" s="413"/>
      <c r="J282"/>
      <c r="K282" s="257" t="s">
        <v>80</v>
      </c>
      <c r="L282" s="498"/>
      <c r="M282" s="498" t="s">
        <v>93</v>
      </c>
      <c r="N282" s="498" t="s">
        <v>93</v>
      </c>
      <c r="O282" s="498" t="s">
        <v>93</v>
      </c>
      <c r="P282" s="498" t="s">
        <v>93</v>
      </c>
      <c r="Q282" s="498" t="s">
        <v>93</v>
      </c>
      <c r="R282" s="499"/>
      <c r="S282" s="537">
        <v>5</v>
      </c>
      <c r="T282" s="537">
        <v>40</v>
      </c>
      <c r="U282" s="537">
        <v>0</v>
      </c>
    </row>
    <row r="283" spans="3:22" ht="17.100000000000001" customHeight="1">
      <c r="C283" s="651"/>
      <c r="D283" s="416"/>
      <c r="E283" s="416"/>
      <c r="F283" s="416"/>
      <c r="G283" s="312"/>
      <c r="H283" s="312"/>
      <c r="I283" s="417"/>
      <c r="J283"/>
      <c r="K283" s="257" t="s">
        <v>121</v>
      </c>
      <c r="L283" s="498"/>
      <c r="M283" s="498" t="s">
        <v>93</v>
      </c>
      <c r="N283" s="498" t="s">
        <v>93</v>
      </c>
      <c r="O283" s="498" t="s">
        <v>93</v>
      </c>
      <c r="P283" s="498" t="s">
        <v>93</v>
      </c>
      <c r="Q283" s="498" t="s">
        <v>93</v>
      </c>
      <c r="R283" s="499"/>
      <c r="S283" s="537">
        <v>5</v>
      </c>
      <c r="T283" s="537">
        <v>40</v>
      </c>
      <c r="U283" s="537">
        <v>0</v>
      </c>
    </row>
    <row r="284" spans="3:22" ht="17.100000000000001" customHeight="1">
      <c r="C284" s="402"/>
      <c r="D284"/>
      <c r="E284"/>
      <c r="F284"/>
      <c r="G284"/>
      <c r="H284"/>
      <c r="I284"/>
      <c r="J284"/>
      <c r="K284" s="584" t="s">
        <v>401</v>
      </c>
      <c r="L284" s="587"/>
      <c r="M284" s="587" t="s">
        <v>93</v>
      </c>
      <c r="N284" s="587" t="s">
        <v>93</v>
      </c>
      <c r="O284" s="587" t="s">
        <v>93</v>
      </c>
      <c r="P284" s="587" t="s">
        <v>93</v>
      </c>
      <c r="Q284" s="587" t="s">
        <v>93</v>
      </c>
      <c r="R284" s="588"/>
      <c r="S284" s="537">
        <v>5</v>
      </c>
      <c r="T284" s="537">
        <v>40</v>
      </c>
      <c r="U284" s="537">
        <v>0</v>
      </c>
    </row>
    <row r="285" spans="3:22" ht="17.100000000000001" customHeight="1">
      <c r="C285" s="402"/>
      <c r="D285"/>
      <c r="E285"/>
      <c r="F285"/>
      <c r="G285"/>
      <c r="H285"/>
      <c r="I285"/>
      <c r="J285"/>
      <c r="K285" s="589" t="s">
        <v>791</v>
      </c>
      <c r="L285" s="590"/>
      <c r="M285" s="590" t="s">
        <v>467</v>
      </c>
      <c r="N285" s="590" t="s">
        <v>467</v>
      </c>
      <c r="O285" s="590" t="s">
        <v>467</v>
      </c>
      <c r="P285" s="590" t="s">
        <v>467</v>
      </c>
      <c r="Q285" s="590" t="s">
        <v>467</v>
      </c>
      <c r="R285" s="591"/>
    </row>
    <row r="286" spans="3:22" ht="17.100000000000001" customHeight="1">
      <c r="C286" s="402"/>
      <c r="D286"/>
      <c r="E286"/>
      <c r="F286"/>
      <c r="G286"/>
      <c r="H286"/>
      <c r="I286"/>
      <c r="J286"/>
      <c r="K286" s="589" t="s">
        <v>385</v>
      </c>
      <c r="L286" s="590"/>
      <c r="M286" s="590" t="s">
        <v>467</v>
      </c>
      <c r="N286" s="590" t="s">
        <v>467</v>
      </c>
      <c r="O286" s="590" t="s">
        <v>467</v>
      </c>
      <c r="P286" s="590" t="s">
        <v>467</v>
      </c>
      <c r="Q286" s="590" t="s">
        <v>467</v>
      </c>
      <c r="R286" s="591"/>
    </row>
    <row r="287" spans="3:22" ht="17.100000000000001" customHeight="1">
      <c r="C287" s="402"/>
      <c r="D287"/>
      <c r="E287"/>
      <c r="F287"/>
      <c r="G287"/>
      <c r="H287"/>
      <c r="I287"/>
      <c r="J287"/>
      <c r="K287" s="272" t="s">
        <v>792</v>
      </c>
      <c r="L287" s="103"/>
      <c r="M287" s="103" t="s">
        <v>467</v>
      </c>
      <c r="N287" s="103" t="s">
        <v>467</v>
      </c>
      <c r="O287" s="103" t="s">
        <v>467</v>
      </c>
      <c r="P287" s="103" t="s">
        <v>467</v>
      </c>
      <c r="Q287" s="103" t="s">
        <v>467</v>
      </c>
      <c r="R287" s="104"/>
    </row>
    <row r="288" spans="3:22" ht="17.100000000000001" customHeight="1">
      <c r="C288" s="402"/>
      <c r="D288"/>
      <c r="E288"/>
      <c r="F288"/>
      <c r="G288"/>
      <c r="H288"/>
      <c r="I288"/>
      <c r="J288"/>
      <c r="K288" s="534"/>
      <c r="L288" s="538"/>
      <c r="M288" s="538"/>
      <c r="N288" s="538"/>
      <c r="O288" s="538"/>
      <c r="P288" s="538"/>
      <c r="Q288" s="538"/>
      <c r="R288" s="538"/>
    </row>
    <row r="290" spans="2:37" ht="17.100000000000001" customHeight="1">
      <c r="K290" s="560"/>
    </row>
    <row r="291" spans="2:37" s="349" customFormat="1" ht="17.100000000000001" customHeight="1">
      <c r="B291" s="123"/>
      <c r="C291"/>
      <c r="D291"/>
      <c r="E291"/>
      <c r="F291"/>
      <c r="G291"/>
      <c r="H291"/>
      <c r="I291"/>
      <c r="J291"/>
      <c r="K291" s="75" t="s">
        <v>83</v>
      </c>
      <c r="L291" s="146" t="s">
        <v>96</v>
      </c>
      <c r="M291" s="146" t="s">
        <v>104</v>
      </c>
      <c r="N291" s="146" t="s">
        <v>82</v>
      </c>
      <c r="O291" s="146" t="s">
        <v>112</v>
      </c>
      <c r="P291" s="146" t="s">
        <v>97</v>
      </c>
      <c r="Q291" s="146" t="s">
        <v>117</v>
      </c>
      <c r="R291" s="147" t="s">
        <v>132</v>
      </c>
      <c r="S291" s="667" t="s">
        <v>515</v>
      </c>
      <c r="T291" s="669" t="s">
        <v>486</v>
      </c>
      <c r="U291" s="670" t="s">
        <v>487</v>
      </c>
      <c r="V291" s="537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2:37" ht="17.100000000000001" customHeight="1">
      <c r="C292"/>
      <c r="D292"/>
      <c r="E292"/>
      <c r="F292"/>
      <c r="G292"/>
      <c r="H292"/>
      <c r="I292"/>
      <c r="J292"/>
      <c r="K292" s="454" t="s">
        <v>370</v>
      </c>
      <c r="L292" s="455" t="s">
        <v>737</v>
      </c>
      <c r="M292" s="455" t="s">
        <v>738</v>
      </c>
      <c r="N292" s="515" t="s">
        <v>739</v>
      </c>
      <c r="O292" s="455" t="s">
        <v>738</v>
      </c>
      <c r="P292" s="515" t="s">
        <v>739</v>
      </c>
      <c r="Q292" s="455" t="s">
        <v>738</v>
      </c>
      <c r="R292" s="456" t="s">
        <v>737</v>
      </c>
      <c r="S292" s="668"/>
      <c r="T292" s="669"/>
      <c r="U292" s="671"/>
    </row>
    <row r="293" spans="2:37" ht="17.100000000000001" customHeight="1">
      <c r="C293"/>
      <c r="D293"/>
      <c r="E293"/>
      <c r="F293"/>
      <c r="G293"/>
      <c r="H293"/>
      <c r="I293"/>
      <c r="J293"/>
      <c r="K293" s="257" t="s">
        <v>79</v>
      </c>
      <c r="L293" s="498" t="s">
        <v>123</v>
      </c>
      <c r="M293" s="498" t="s">
        <v>95</v>
      </c>
      <c r="N293" s="498" t="s">
        <v>73</v>
      </c>
      <c r="O293" s="498" t="s">
        <v>73</v>
      </c>
      <c r="P293" s="498"/>
      <c r="Q293" s="498"/>
      <c r="R293" s="499" t="s">
        <v>123</v>
      </c>
      <c r="S293" s="537">
        <v>5</v>
      </c>
      <c r="T293" s="537">
        <v>42</v>
      </c>
      <c r="U293" s="537">
        <v>2</v>
      </c>
    </row>
    <row r="294" spans="2:37" ht="17.100000000000001" customHeight="1">
      <c r="C294"/>
      <c r="D294"/>
      <c r="E294"/>
      <c r="F294"/>
      <c r="G294"/>
      <c r="H294"/>
      <c r="I294"/>
      <c r="J294"/>
      <c r="K294" s="257" t="s">
        <v>180</v>
      </c>
      <c r="L294" s="498" t="s">
        <v>95</v>
      </c>
      <c r="M294" s="498" t="s">
        <v>73</v>
      </c>
      <c r="N294" s="498" t="s">
        <v>73</v>
      </c>
      <c r="O294" s="498"/>
      <c r="P294" s="498"/>
      <c r="Q294" s="498" t="s">
        <v>123</v>
      </c>
      <c r="R294" s="499" t="s">
        <v>95</v>
      </c>
      <c r="S294" s="537">
        <v>5</v>
      </c>
      <c r="T294" s="537">
        <v>42</v>
      </c>
      <c r="U294" s="537">
        <v>2</v>
      </c>
    </row>
    <row r="295" spans="2:37" ht="17.100000000000001" customHeight="1">
      <c r="C295"/>
      <c r="D295"/>
      <c r="E295"/>
      <c r="F295"/>
      <c r="G295"/>
      <c r="H295"/>
      <c r="I295"/>
      <c r="J295"/>
      <c r="K295" s="257" t="s">
        <v>110</v>
      </c>
      <c r="L295" s="498" t="s">
        <v>73</v>
      </c>
      <c r="M295" s="498" t="s">
        <v>73</v>
      </c>
      <c r="N295" s="498"/>
      <c r="O295" s="498"/>
      <c r="P295" s="498" t="s">
        <v>123</v>
      </c>
      <c r="Q295" s="498" t="s">
        <v>95</v>
      </c>
      <c r="R295" s="499" t="s">
        <v>73</v>
      </c>
      <c r="S295" s="537">
        <v>5</v>
      </c>
      <c r="T295" s="537">
        <v>43</v>
      </c>
      <c r="U295" s="537">
        <v>3</v>
      </c>
    </row>
    <row r="296" spans="2:37" ht="17.100000000000001" customHeight="1">
      <c r="C296"/>
      <c r="D296"/>
      <c r="E296"/>
      <c r="F296"/>
      <c r="G296"/>
      <c r="H296"/>
      <c r="I296"/>
      <c r="J296"/>
      <c r="K296" s="257" t="s">
        <v>114</v>
      </c>
      <c r="L296" s="498" t="s">
        <v>73</v>
      </c>
      <c r="M296" s="498"/>
      <c r="N296" s="498"/>
      <c r="O296" s="498" t="s">
        <v>123</v>
      </c>
      <c r="P296" s="498" t="s">
        <v>95</v>
      </c>
      <c r="Q296" s="498" t="s">
        <v>73</v>
      </c>
      <c r="R296" s="499" t="s">
        <v>73</v>
      </c>
      <c r="S296" s="537">
        <v>5</v>
      </c>
      <c r="T296" s="537">
        <v>43</v>
      </c>
      <c r="U296" s="537">
        <v>3</v>
      </c>
    </row>
    <row r="297" spans="2:37" ht="17.100000000000001" customHeight="1">
      <c r="C297"/>
      <c r="D297"/>
      <c r="E297"/>
      <c r="F297"/>
      <c r="G297"/>
      <c r="H297"/>
      <c r="I297"/>
      <c r="J297"/>
      <c r="K297" s="257" t="s">
        <v>127</v>
      </c>
      <c r="L297" s="498"/>
      <c r="M297" s="498" t="s">
        <v>123</v>
      </c>
      <c r="N297" s="498" t="s">
        <v>123</v>
      </c>
      <c r="O297" s="498" t="s">
        <v>95</v>
      </c>
      <c r="P297" s="498" t="s">
        <v>73</v>
      </c>
      <c r="Q297" s="498" t="s">
        <v>73</v>
      </c>
      <c r="R297" s="499"/>
      <c r="S297" s="537">
        <v>5</v>
      </c>
      <c r="T297" s="537">
        <v>42</v>
      </c>
      <c r="U297" s="537">
        <v>2</v>
      </c>
    </row>
    <row r="298" spans="2:37" ht="17.100000000000001" customHeight="1">
      <c r="C298"/>
      <c r="D298"/>
      <c r="E298"/>
      <c r="F298"/>
      <c r="G298"/>
      <c r="H298"/>
      <c r="I298"/>
      <c r="J298"/>
      <c r="K298" s="257" t="s">
        <v>94</v>
      </c>
      <c r="L298" s="498"/>
      <c r="M298" s="498" t="s">
        <v>123</v>
      </c>
      <c r="N298" s="498" t="s">
        <v>95</v>
      </c>
      <c r="O298" s="498" t="s">
        <v>73</v>
      </c>
      <c r="P298" s="498" t="s">
        <v>73</v>
      </c>
      <c r="Q298" s="498"/>
      <c r="R298" s="499" t="s">
        <v>123</v>
      </c>
      <c r="S298" s="555">
        <v>5</v>
      </c>
      <c r="T298" s="537">
        <v>42</v>
      </c>
      <c r="U298" s="537">
        <v>2</v>
      </c>
      <c r="V298" s="502"/>
    </row>
    <row r="299" spans="2:37" ht="17.100000000000001" customHeight="1">
      <c r="C299"/>
      <c r="D299"/>
      <c r="E299"/>
      <c r="F299"/>
      <c r="G299"/>
      <c r="H299"/>
      <c r="I299"/>
      <c r="J299"/>
      <c r="K299" s="257" t="s">
        <v>111</v>
      </c>
      <c r="L299" s="498" t="s">
        <v>123</v>
      </c>
      <c r="M299" s="498"/>
      <c r="N299" s="498" t="s">
        <v>123</v>
      </c>
      <c r="O299" s="498" t="s">
        <v>123</v>
      </c>
      <c r="P299" s="498" t="s">
        <v>123</v>
      </c>
      <c r="Q299" s="498" t="s">
        <v>123</v>
      </c>
      <c r="R299" s="499"/>
      <c r="S299" s="537">
        <v>5</v>
      </c>
      <c r="T299" s="537">
        <v>40</v>
      </c>
      <c r="U299" s="537">
        <v>0</v>
      </c>
    </row>
    <row r="300" spans="2:37" ht="17.100000000000001" customHeight="1">
      <c r="C300"/>
      <c r="D300"/>
      <c r="E300"/>
      <c r="F300"/>
      <c r="G300"/>
      <c r="H300"/>
      <c r="I300"/>
      <c r="J300"/>
      <c r="K300" s="257" t="s">
        <v>80</v>
      </c>
      <c r="L300" s="498"/>
      <c r="M300" s="498" t="s">
        <v>93</v>
      </c>
      <c r="N300" s="498" t="s">
        <v>93</v>
      </c>
      <c r="O300" s="498" t="s">
        <v>93</v>
      </c>
      <c r="P300" s="498" t="s">
        <v>93</v>
      </c>
      <c r="Q300" s="498" t="s">
        <v>93</v>
      </c>
      <c r="R300" s="499"/>
      <c r="S300" s="537">
        <v>5</v>
      </c>
      <c r="T300" s="537">
        <v>40</v>
      </c>
      <c r="U300" s="537">
        <v>0</v>
      </c>
    </row>
    <row r="301" spans="2:37" ht="17.100000000000001" customHeight="1">
      <c r="C301"/>
      <c r="D301"/>
      <c r="E301"/>
      <c r="F301"/>
      <c r="G301"/>
      <c r="H301"/>
      <c r="I301"/>
      <c r="J301"/>
      <c r="K301" s="257" t="s">
        <v>121</v>
      </c>
      <c r="L301" s="498"/>
      <c r="M301" s="498" t="s">
        <v>93</v>
      </c>
      <c r="N301" s="498" t="s">
        <v>93</v>
      </c>
      <c r="O301" s="498" t="s">
        <v>93</v>
      </c>
      <c r="P301" s="498"/>
      <c r="Q301" s="498" t="s">
        <v>93</v>
      </c>
      <c r="R301" s="499" t="s">
        <v>93</v>
      </c>
      <c r="S301" s="537">
        <v>5</v>
      </c>
      <c r="T301" s="537">
        <v>40</v>
      </c>
      <c r="U301" s="537">
        <v>0</v>
      </c>
    </row>
    <row r="302" spans="2:37" ht="17.100000000000001" customHeight="1">
      <c r="C302" s="402"/>
      <c r="D302"/>
      <c r="E302"/>
      <c r="F302"/>
      <c r="G302"/>
      <c r="H302"/>
      <c r="I302"/>
      <c r="J302"/>
      <c r="K302" s="584" t="s">
        <v>401</v>
      </c>
      <c r="L302" s="587" t="s">
        <v>93</v>
      </c>
      <c r="M302" s="587" t="s">
        <v>93</v>
      </c>
      <c r="N302" s="587"/>
      <c r="O302" s="587" t="s">
        <v>93</v>
      </c>
      <c r="P302" s="587" t="s">
        <v>93</v>
      </c>
      <c r="Q302" s="587" t="s">
        <v>93</v>
      </c>
      <c r="R302" s="588"/>
      <c r="S302" s="537">
        <v>5</v>
      </c>
      <c r="T302" s="537">
        <v>40</v>
      </c>
      <c r="U302" s="537">
        <v>0</v>
      </c>
    </row>
    <row r="303" spans="2:37" ht="17.100000000000001" customHeight="1">
      <c r="C303" s="402"/>
      <c r="D303"/>
      <c r="E303"/>
      <c r="F303"/>
      <c r="G303"/>
      <c r="H303"/>
      <c r="I303"/>
      <c r="J303"/>
      <c r="K303" s="589" t="s">
        <v>791</v>
      </c>
      <c r="L303" s="590"/>
      <c r="M303" s="590" t="s">
        <v>467</v>
      </c>
      <c r="N303" s="590" t="s">
        <v>467</v>
      </c>
      <c r="O303" s="590" t="s">
        <v>467</v>
      </c>
      <c r="P303" s="590" t="s">
        <v>467</v>
      </c>
      <c r="Q303" s="590" t="s">
        <v>467</v>
      </c>
      <c r="R303" s="591"/>
    </row>
    <row r="304" spans="2:37" ht="17.100000000000001" customHeight="1">
      <c r="C304" s="402"/>
      <c r="D304"/>
      <c r="E304"/>
      <c r="F304"/>
      <c r="G304"/>
      <c r="H304"/>
      <c r="I304"/>
      <c r="J304"/>
      <c r="K304" s="589" t="s">
        <v>385</v>
      </c>
      <c r="L304" s="590"/>
      <c r="M304" s="590" t="s">
        <v>467</v>
      </c>
      <c r="N304" s="590" t="s">
        <v>467</v>
      </c>
      <c r="O304" s="590" t="s">
        <v>467</v>
      </c>
      <c r="P304" s="590" t="s">
        <v>467</v>
      </c>
      <c r="Q304" s="590" t="s">
        <v>467</v>
      </c>
      <c r="R304" s="591"/>
    </row>
    <row r="305" spans="3:22" ht="17.100000000000001" customHeight="1">
      <c r="C305" s="402"/>
      <c r="D305"/>
      <c r="E305"/>
      <c r="F305"/>
      <c r="G305"/>
      <c r="H305"/>
      <c r="I305"/>
      <c r="J305"/>
      <c r="K305" s="272" t="s">
        <v>792</v>
      </c>
      <c r="L305" s="103"/>
      <c r="M305" s="103" t="s">
        <v>467</v>
      </c>
      <c r="N305" s="103" t="s">
        <v>467</v>
      </c>
      <c r="O305" s="103" t="s">
        <v>467</v>
      </c>
      <c r="P305" s="103" t="s">
        <v>467</v>
      </c>
      <c r="Q305" s="103" t="s">
        <v>467</v>
      </c>
      <c r="R305" s="104"/>
    </row>
    <row r="306" spans="3:22" ht="17.100000000000001" customHeight="1">
      <c r="C306" s="402"/>
      <c r="D306"/>
      <c r="E306"/>
      <c r="F306"/>
      <c r="G306"/>
      <c r="H306"/>
      <c r="I306"/>
      <c r="J306"/>
      <c r="K306" s="534"/>
      <c r="L306" s="538"/>
      <c r="M306" s="538"/>
      <c r="N306" s="538"/>
      <c r="O306" s="538"/>
      <c r="P306" s="538"/>
      <c r="Q306" s="538"/>
      <c r="R306" s="538"/>
    </row>
    <row r="307" spans="3:22" ht="17.100000000000001" customHeight="1">
      <c r="C307" s="433"/>
      <c r="D307"/>
      <c r="E307"/>
      <c r="F307"/>
      <c r="G307"/>
      <c r="H307"/>
      <c r="I307"/>
      <c r="J307"/>
      <c r="L307" s="145"/>
      <c r="M307"/>
      <c r="N307"/>
      <c r="O307"/>
      <c r="P307"/>
      <c r="Q307"/>
      <c r="R307"/>
    </row>
    <row r="308" spans="3:22" ht="17.100000000000001" customHeight="1">
      <c r="C308" s="433"/>
      <c r="D308"/>
      <c r="E308"/>
      <c r="F308"/>
      <c r="G308"/>
      <c r="H308"/>
      <c r="I308"/>
      <c r="J308"/>
      <c r="K308" s="145"/>
      <c r="L308"/>
      <c r="M308"/>
      <c r="N308"/>
      <c r="O308"/>
      <c r="P308"/>
      <c r="Q308"/>
      <c r="R308"/>
    </row>
    <row r="309" spans="3:22" ht="17.100000000000001" customHeight="1">
      <c r="C309" s="123" t="s">
        <v>732</v>
      </c>
    </row>
    <row r="310" spans="3:22" ht="17.100000000000001" customHeight="1">
      <c r="K310" s="560"/>
    </row>
    <row r="311" spans="3:22" ht="17.100000000000001" customHeight="1">
      <c r="C311" s="70" t="s">
        <v>156</v>
      </c>
      <c r="D311" s="410" t="s">
        <v>136</v>
      </c>
      <c r="E311" s="410" t="s">
        <v>134</v>
      </c>
      <c r="F311" s="410" t="s">
        <v>109</v>
      </c>
      <c r="G311" s="410" t="s">
        <v>131</v>
      </c>
      <c r="H311" s="451" t="s">
        <v>75</v>
      </c>
      <c r="I311" s="452" t="s">
        <v>92</v>
      </c>
      <c r="J311"/>
      <c r="K311" s="75" t="s">
        <v>83</v>
      </c>
      <c r="L311" s="146" t="s">
        <v>96</v>
      </c>
      <c r="M311" s="146" t="s">
        <v>104</v>
      </c>
      <c r="N311" s="146" t="s">
        <v>82</v>
      </c>
      <c r="O311" s="146" t="s">
        <v>112</v>
      </c>
      <c r="P311" s="146" t="s">
        <v>97</v>
      </c>
      <c r="Q311" s="146" t="s">
        <v>117</v>
      </c>
      <c r="R311" s="147" t="s">
        <v>132</v>
      </c>
      <c r="S311" s="667" t="s">
        <v>515</v>
      </c>
      <c r="T311" s="669" t="s">
        <v>486</v>
      </c>
      <c r="U311" s="670" t="s">
        <v>487</v>
      </c>
      <c r="V311" s="537"/>
    </row>
    <row r="312" spans="3:22" ht="17.100000000000001" customHeight="1">
      <c r="C312" s="647" t="s">
        <v>138</v>
      </c>
      <c r="D312" s="411" t="s">
        <v>123</v>
      </c>
      <c r="E312" s="412">
        <v>0.29166666666666669</v>
      </c>
      <c r="F312" s="412">
        <v>0.66666666666666663</v>
      </c>
      <c r="G312" s="309">
        <v>1</v>
      </c>
      <c r="H312" s="309">
        <v>8</v>
      </c>
      <c r="I312" s="413"/>
      <c r="J312"/>
      <c r="K312" s="454" t="s">
        <v>370</v>
      </c>
      <c r="L312" s="455" t="s">
        <v>407</v>
      </c>
      <c r="M312" s="455" t="s">
        <v>734</v>
      </c>
      <c r="N312" s="455" t="s">
        <v>734</v>
      </c>
      <c r="O312" s="455" t="s">
        <v>734</v>
      </c>
      <c r="P312" s="455" t="s">
        <v>734</v>
      </c>
      <c r="Q312" s="455" t="s">
        <v>734</v>
      </c>
      <c r="R312" s="456" t="s">
        <v>407</v>
      </c>
      <c r="S312" s="668"/>
      <c r="T312" s="669"/>
      <c r="U312" s="671"/>
    </row>
    <row r="313" spans="3:22" ht="17.100000000000001" customHeight="1">
      <c r="C313" s="648"/>
      <c r="D313" s="411" t="s">
        <v>93</v>
      </c>
      <c r="E313" s="412">
        <v>0.375</v>
      </c>
      <c r="F313" s="412">
        <v>0.79166666666666663</v>
      </c>
      <c r="G313" s="309">
        <v>1</v>
      </c>
      <c r="H313" s="309">
        <v>9</v>
      </c>
      <c r="I313" s="413"/>
      <c r="J313"/>
      <c r="K313" s="257" t="s">
        <v>79</v>
      </c>
      <c r="L313" s="498" t="s">
        <v>123</v>
      </c>
      <c r="M313" s="498" t="s">
        <v>95</v>
      </c>
      <c r="N313" s="498" t="s">
        <v>73</v>
      </c>
      <c r="O313" s="498" t="s">
        <v>73</v>
      </c>
      <c r="P313" s="498"/>
      <c r="Q313" s="498"/>
      <c r="R313" s="499" t="s">
        <v>123</v>
      </c>
      <c r="S313" s="537">
        <v>5</v>
      </c>
      <c r="T313" s="537">
        <v>42</v>
      </c>
      <c r="U313" s="537">
        <v>2</v>
      </c>
    </row>
    <row r="314" spans="3:22" ht="17.100000000000001" customHeight="1">
      <c r="C314" s="648"/>
      <c r="D314" s="411" t="s">
        <v>95</v>
      </c>
      <c r="E314" s="412">
        <v>0.45833333333333331</v>
      </c>
      <c r="F314" s="412">
        <v>0.83333333333333337</v>
      </c>
      <c r="G314" s="309">
        <v>1</v>
      </c>
      <c r="H314" s="309">
        <v>8</v>
      </c>
      <c r="I314" s="413"/>
      <c r="J314"/>
      <c r="K314" s="257" t="s">
        <v>180</v>
      </c>
      <c r="L314" s="498" t="s">
        <v>95</v>
      </c>
      <c r="M314" s="498" t="s">
        <v>73</v>
      </c>
      <c r="N314" s="498" t="s">
        <v>73</v>
      </c>
      <c r="O314" s="498"/>
      <c r="P314" s="498"/>
      <c r="Q314" s="498" t="s">
        <v>123</v>
      </c>
      <c r="R314" s="499" t="s">
        <v>95</v>
      </c>
      <c r="S314" s="537">
        <v>5</v>
      </c>
      <c r="T314" s="537">
        <v>42</v>
      </c>
      <c r="U314" s="537">
        <v>2</v>
      </c>
    </row>
    <row r="315" spans="3:22" ht="17.100000000000001" customHeight="1">
      <c r="C315" s="648"/>
      <c r="D315" s="411"/>
      <c r="E315" s="412"/>
      <c r="F315" s="412"/>
      <c r="G315" s="309">
        <v>0</v>
      </c>
      <c r="H315" s="309">
        <v>0</v>
      </c>
      <c r="I315" s="413"/>
      <c r="J315"/>
      <c r="K315" s="257" t="s">
        <v>110</v>
      </c>
      <c r="L315" s="498" t="s">
        <v>73</v>
      </c>
      <c r="M315" s="498" t="s">
        <v>73</v>
      </c>
      <c r="N315" s="498"/>
      <c r="O315" s="498"/>
      <c r="P315" s="498" t="s">
        <v>123</v>
      </c>
      <c r="Q315" s="498" t="s">
        <v>95</v>
      </c>
      <c r="R315" s="499" t="s">
        <v>73</v>
      </c>
      <c r="S315" s="537">
        <v>5</v>
      </c>
      <c r="T315" s="537">
        <v>43</v>
      </c>
      <c r="U315" s="537">
        <v>3</v>
      </c>
    </row>
    <row r="316" spans="3:22" ht="17.100000000000001" customHeight="1">
      <c r="C316" s="648"/>
      <c r="D316" s="411"/>
      <c r="E316" s="412"/>
      <c r="F316" s="412"/>
      <c r="G316" s="309">
        <v>0</v>
      </c>
      <c r="H316" s="309">
        <v>0</v>
      </c>
      <c r="I316" s="413"/>
      <c r="J316"/>
      <c r="K316" s="257" t="s">
        <v>114</v>
      </c>
      <c r="L316" s="498" t="s">
        <v>73</v>
      </c>
      <c r="M316" s="498"/>
      <c r="N316" s="498"/>
      <c r="O316" s="498" t="s">
        <v>123</v>
      </c>
      <c r="P316" s="498" t="s">
        <v>95</v>
      </c>
      <c r="Q316" s="498" t="s">
        <v>73</v>
      </c>
      <c r="R316" s="499" t="s">
        <v>73</v>
      </c>
      <c r="S316" s="537">
        <v>5</v>
      </c>
      <c r="T316" s="537">
        <v>43</v>
      </c>
      <c r="U316" s="537">
        <v>3</v>
      </c>
    </row>
    <row r="317" spans="3:22" ht="17.100000000000001" customHeight="1">
      <c r="C317" s="648"/>
      <c r="D317" s="411"/>
      <c r="E317" s="412"/>
      <c r="F317" s="412"/>
      <c r="G317" s="309">
        <v>0</v>
      </c>
      <c r="H317" s="309">
        <v>0</v>
      </c>
      <c r="I317" s="413"/>
      <c r="J317"/>
      <c r="K317" s="257" t="s">
        <v>127</v>
      </c>
      <c r="L317" s="498"/>
      <c r="M317" s="498" t="s">
        <v>93</v>
      </c>
      <c r="N317" s="498" t="s">
        <v>123</v>
      </c>
      <c r="O317" s="498" t="s">
        <v>95</v>
      </c>
      <c r="P317" s="498" t="s">
        <v>73</v>
      </c>
      <c r="Q317" s="498" t="s">
        <v>73</v>
      </c>
      <c r="R317" s="499"/>
      <c r="S317" s="537">
        <v>5</v>
      </c>
      <c r="T317" s="537">
        <v>42</v>
      </c>
      <c r="U317" s="537">
        <v>2</v>
      </c>
    </row>
    <row r="318" spans="3:22" ht="17.100000000000001" customHeight="1">
      <c r="C318" s="649"/>
      <c r="D318" s="411"/>
      <c r="E318" s="412"/>
      <c r="F318" s="412"/>
      <c r="G318" s="309">
        <v>0</v>
      </c>
      <c r="H318" s="309">
        <v>0</v>
      </c>
      <c r="I318" s="413"/>
      <c r="J318"/>
      <c r="K318" s="257" t="s">
        <v>94</v>
      </c>
      <c r="L318" s="498"/>
      <c r="M318" s="498" t="s">
        <v>123</v>
      </c>
      <c r="N318" s="498" t="s">
        <v>95</v>
      </c>
      <c r="O318" s="498" t="s">
        <v>73</v>
      </c>
      <c r="P318" s="498" t="s">
        <v>73</v>
      </c>
      <c r="Q318" s="498"/>
      <c r="R318" s="499" t="s">
        <v>93</v>
      </c>
      <c r="S318" s="555">
        <v>5</v>
      </c>
      <c r="T318" s="537">
        <v>42</v>
      </c>
      <c r="U318" s="537">
        <v>2</v>
      </c>
      <c r="V318" s="502"/>
    </row>
    <row r="319" spans="3:22" ht="17.100000000000001" customHeight="1">
      <c r="C319" s="650" t="s">
        <v>92</v>
      </c>
      <c r="D319" s="411" t="s">
        <v>73</v>
      </c>
      <c r="E319" s="412">
        <v>0.70833333333333337</v>
      </c>
      <c r="F319" s="412">
        <v>0.33333333333333331</v>
      </c>
      <c r="G319" s="453">
        <v>6</v>
      </c>
      <c r="H319" s="107">
        <v>9</v>
      </c>
      <c r="I319" s="414">
        <v>3</v>
      </c>
      <c r="J319"/>
      <c r="K319" s="257" t="s">
        <v>111</v>
      </c>
      <c r="L319" s="498" t="s">
        <v>93</v>
      </c>
      <c r="M319" s="498"/>
      <c r="N319" s="498" t="s">
        <v>93</v>
      </c>
      <c r="O319" s="498" t="s">
        <v>93</v>
      </c>
      <c r="P319" s="498" t="s">
        <v>93</v>
      </c>
      <c r="Q319" s="498" t="s">
        <v>93</v>
      </c>
      <c r="R319" s="499"/>
      <c r="S319" s="537">
        <v>5</v>
      </c>
      <c r="T319" s="537">
        <v>40</v>
      </c>
      <c r="U319" s="537">
        <v>0</v>
      </c>
    </row>
    <row r="320" spans="3:22" ht="17.100000000000001" customHeight="1">
      <c r="C320" s="650"/>
      <c r="D320" s="415"/>
      <c r="E320" s="415"/>
      <c r="F320" s="415"/>
      <c r="G320" s="309"/>
      <c r="H320" s="309"/>
      <c r="I320" s="413"/>
      <c r="J320"/>
      <c r="K320" s="257" t="s">
        <v>80</v>
      </c>
      <c r="L320" s="498"/>
      <c r="M320" s="498" t="s">
        <v>93</v>
      </c>
      <c r="N320" s="498" t="s">
        <v>93</v>
      </c>
      <c r="O320" s="498" t="s">
        <v>93</v>
      </c>
      <c r="P320" s="498" t="s">
        <v>93</v>
      </c>
      <c r="Q320" s="498" t="s">
        <v>93</v>
      </c>
      <c r="R320" s="499"/>
      <c r="S320" s="537">
        <v>5</v>
      </c>
      <c r="T320" s="537">
        <v>40</v>
      </c>
      <c r="U320" s="537">
        <v>0</v>
      </c>
    </row>
    <row r="321" spans="3:22" ht="17.100000000000001" customHeight="1">
      <c r="C321" s="651"/>
      <c r="D321" s="416"/>
      <c r="E321" s="416"/>
      <c r="F321" s="416"/>
      <c r="G321" s="312"/>
      <c r="H321" s="312"/>
      <c r="I321" s="417"/>
      <c r="J321"/>
      <c r="K321" s="257" t="s">
        <v>121</v>
      </c>
      <c r="L321" s="498"/>
      <c r="M321" s="498" t="s">
        <v>93</v>
      </c>
      <c r="N321" s="498" t="s">
        <v>93</v>
      </c>
      <c r="O321" s="498" t="s">
        <v>93</v>
      </c>
      <c r="P321" s="498" t="s">
        <v>93</v>
      </c>
      <c r="Q321" s="498" t="s">
        <v>93</v>
      </c>
      <c r="R321" s="499"/>
      <c r="S321" s="537">
        <v>5</v>
      </c>
      <c r="T321" s="537">
        <v>40</v>
      </c>
      <c r="U321" s="537">
        <v>0</v>
      </c>
    </row>
    <row r="322" spans="3:22" ht="17.100000000000001" customHeight="1">
      <c r="C322" s="549" t="s">
        <v>720</v>
      </c>
      <c r="D322"/>
      <c r="E322"/>
      <c r="F322"/>
      <c r="G322"/>
      <c r="H322"/>
      <c r="I322"/>
      <c r="J322"/>
      <c r="K322" s="584" t="s">
        <v>401</v>
      </c>
      <c r="L322" s="587"/>
      <c r="M322" s="587" t="s">
        <v>93</v>
      </c>
      <c r="N322" s="587" t="s">
        <v>93</v>
      </c>
      <c r="O322" s="587" t="s">
        <v>93</v>
      </c>
      <c r="P322" s="587" t="s">
        <v>93</v>
      </c>
      <c r="Q322" s="587" t="s">
        <v>93</v>
      </c>
      <c r="R322" s="588"/>
      <c r="S322" s="537">
        <v>5</v>
      </c>
      <c r="T322" s="537">
        <v>40</v>
      </c>
      <c r="U322" s="537">
        <v>0</v>
      </c>
    </row>
    <row r="323" spans="3:22" ht="17.100000000000001" customHeight="1">
      <c r="C323" s="549"/>
      <c r="D323"/>
      <c r="E323"/>
      <c r="F323"/>
      <c r="G323"/>
      <c r="H323"/>
      <c r="I323"/>
      <c r="J323"/>
      <c r="K323" s="589" t="s">
        <v>791</v>
      </c>
      <c r="L323" s="590"/>
      <c r="M323" s="590" t="s">
        <v>467</v>
      </c>
      <c r="N323" s="590" t="s">
        <v>467</v>
      </c>
      <c r="O323" s="590" t="s">
        <v>467</v>
      </c>
      <c r="P323" s="590" t="s">
        <v>467</v>
      </c>
      <c r="Q323" s="590" t="s">
        <v>467</v>
      </c>
      <c r="R323" s="591"/>
    </row>
    <row r="324" spans="3:22" ht="17.100000000000001" customHeight="1">
      <c r="C324" s="549"/>
      <c r="D324"/>
      <c r="E324"/>
      <c r="F324"/>
      <c r="G324"/>
      <c r="H324"/>
      <c r="I324"/>
      <c r="J324"/>
      <c r="K324" s="589" t="s">
        <v>385</v>
      </c>
      <c r="L324" s="590"/>
      <c r="M324" s="590" t="s">
        <v>467</v>
      </c>
      <c r="N324" s="590" t="s">
        <v>467</v>
      </c>
      <c r="O324" s="590" t="s">
        <v>467</v>
      </c>
      <c r="P324" s="590" t="s">
        <v>467</v>
      </c>
      <c r="Q324" s="590" t="s">
        <v>467</v>
      </c>
      <c r="R324" s="591"/>
    </row>
    <row r="325" spans="3:22" ht="17.100000000000001" customHeight="1">
      <c r="C325" s="549"/>
      <c r="D325"/>
      <c r="E325"/>
      <c r="F325"/>
      <c r="G325"/>
      <c r="H325"/>
      <c r="I325"/>
      <c r="J325"/>
      <c r="K325" s="272" t="s">
        <v>792</v>
      </c>
      <c r="L325" s="103"/>
      <c r="M325" s="103" t="s">
        <v>467</v>
      </c>
      <c r="N325" s="103" t="s">
        <v>467</v>
      </c>
      <c r="O325" s="103" t="s">
        <v>467</v>
      </c>
      <c r="P325" s="103" t="s">
        <v>467</v>
      </c>
      <c r="Q325" s="103" t="s">
        <v>467</v>
      </c>
      <c r="R325" s="104"/>
    </row>
    <row r="326" spans="3:22" ht="17.100000000000001" customHeight="1">
      <c r="C326" s="549"/>
      <c r="D326"/>
      <c r="E326"/>
      <c r="F326"/>
      <c r="G326"/>
      <c r="H326"/>
      <c r="I326"/>
      <c r="J326"/>
      <c r="K326" s="402" t="s">
        <v>735</v>
      </c>
      <c r="L326"/>
      <c r="M326"/>
      <c r="N326"/>
      <c r="O326"/>
      <c r="P326"/>
      <c r="Q326"/>
      <c r="R326"/>
    </row>
    <row r="327" spans="3:22" ht="17.100000000000001" customHeight="1">
      <c r="C327" s="549"/>
    </row>
    <row r="328" spans="3:22" ht="17.100000000000001" customHeight="1">
      <c r="C328" s="549"/>
      <c r="K328" s="560"/>
    </row>
    <row r="329" spans="3:22" ht="17.100000000000001" customHeight="1">
      <c r="C329" s="549"/>
      <c r="K329" s="75" t="s">
        <v>83</v>
      </c>
      <c r="L329" s="146" t="s">
        <v>96</v>
      </c>
      <c r="M329" s="146" t="s">
        <v>104</v>
      </c>
      <c r="N329" s="146" t="s">
        <v>82</v>
      </c>
      <c r="O329" s="146" t="s">
        <v>112</v>
      </c>
      <c r="P329" s="146" t="s">
        <v>97</v>
      </c>
      <c r="Q329" s="146" t="s">
        <v>117</v>
      </c>
      <c r="R329" s="147" t="s">
        <v>132</v>
      </c>
      <c r="S329" s="667" t="s">
        <v>515</v>
      </c>
      <c r="T329" s="669" t="s">
        <v>486</v>
      </c>
      <c r="U329" s="670" t="s">
        <v>487</v>
      </c>
      <c r="V329" s="537"/>
    </row>
    <row r="330" spans="3:22" ht="17.100000000000001" customHeight="1">
      <c r="K330" s="454" t="s">
        <v>370</v>
      </c>
      <c r="L330" s="455" t="s">
        <v>737</v>
      </c>
      <c r="M330" s="455" t="s">
        <v>738</v>
      </c>
      <c r="N330" s="515" t="s">
        <v>739</v>
      </c>
      <c r="O330" s="455" t="s">
        <v>738</v>
      </c>
      <c r="P330" s="515" t="s">
        <v>739</v>
      </c>
      <c r="Q330" s="455" t="s">
        <v>738</v>
      </c>
      <c r="R330" s="456" t="s">
        <v>737</v>
      </c>
      <c r="S330" s="668"/>
      <c r="T330" s="669"/>
      <c r="U330" s="671"/>
    </row>
    <row r="331" spans="3:22" ht="17.100000000000001" customHeight="1">
      <c r="K331" s="257" t="s">
        <v>79</v>
      </c>
      <c r="L331" s="498" t="s">
        <v>123</v>
      </c>
      <c r="M331" s="498" t="s">
        <v>95</v>
      </c>
      <c r="N331" s="498" t="s">
        <v>73</v>
      </c>
      <c r="O331" s="498" t="s">
        <v>73</v>
      </c>
      <c r="P331" s="498"/>
      <c r="Q331" s="498"/>
      <c r="R331" s="499" t="s">
        <v>123</v>
      </c>
      <c r="S331" s="537">
        <v>5</v>
      </c>
      <c r="T331" s="537">
        <v>42</v>
      </c>
      <c r="U331" s="537">
        <v>2</v>
      </c>
    </row>
    <row r="332" spans="3:22" ht="17.100000000000001" customHeight="1">
      <c r="K332" s="257" t="s">
        <v>180</v>
      </c>
      <c r="L332" s="498" t="s">
        <v>95</v>
      </c>
      <c r="M332" s="498" t="s">
        <v>73</v>
      </c>
      <c r="N332" s="498" t="s">
        <v>73</v>
      </c>
      <c r="O332" s="498"/>
      <c r="P332" s="498"/>
      <c r="Q332" s="498" t="s">
        <v>123</v>
      </c>
      <c r="R332" s="499" t="s">
        <v>95</v>
      </c>
      <c r="S332" s="537">
        <v>5</v>
      </c>
      <c r="T332" s="537">
        <v>42</v>
      </c>
      <c r="U332" s="537">
        <v>2</v>
      </c>
    </row>
    <row r="333" spans="3:22" ht="17.100000000000001" customHeight="1">
      <c r="K333" s="257" t="s">
        <v>110</v>
      </c>
      <c r="L333" s="498" t="s">
        <v>73</v>
      </c>
      <c r="M333" s="498" t="s">
        <v>73</v>
      </c>
      <c r="N333" s="498"/>
      <c r="O333" s="498"/>
      <c r="P333" s="498" t="s">
        <v>123</v>
      </c>
      <c r="Q333" s="498" t="s">
        <v>95</v>
      </c>
      <c r="R333" s="499" t="s">
        <v>73</v>
      </c>
      <c r="S333" s="537">
        <v>5</v>
      </c>
      <c r="T333" s="537">
        <v>43</v>
      </c>
      <c r="U333" s="537">
        <v>3</v>
      </c>
    </row>
    <row r="334" spans="3:22" ht="17.100000000000001" customHeight="1">
      <c r="K334" s="257" t="s">
        <v>114</v>
      </c>
      <c r="L334" s="498" t="s">
        <v>73</v>
      </c>
      <c r="M334" s="498"/>
      <c r="N334" s="498"/>
      <c r="O334" s="498" t="s">
        <v>123</v>
      </c>
      <c r="P334" s="498" t="s">
        <v>95</v>
      </c>
      <c r="Q334" s="498" t="s">
        <v>73</v>
      </c>
      <c r="R334" s="499" t="s">
        <v>73</v>
      </c>
      <c r="S334" s="537">
        <v>5</v>
      </c>
      <c r="T334" s="537">
        <v>43</v>
      </c>
      <c r="U334" s="537">
        <v>3</v>
      </c>
    </row>
    <row r="335" spans="3:22" ht="17.100000000000001" customHeight="1">
      <c r="K335" s="257" t="s">
        <v>127</v>
      </c>
      <c r="L335" s="498"/>
      <c r="M335" s="498" t="s">
        <v>123</v>
      </c>
      <c r="N335" s="498" t="s">
        <v>123</v>
      </c>
      <c r="O335" s="498" t="s">
        <v>95</v>
      </c>
      <c r="P335" s="498" t="s">
        <v>73</v>
      </c>
      <c r="Q335" s="498" t="s">
        <v>73</v>
      </c>
      <c r="R335" s="499"/>
      <c r="S335" s="537">
        <v>5</v>
      </c>
      <c r="T335" s="537">
        <v>42</v>
      </c>
      <c r="U335" s="537">
        <v>2</v>
      </c>
    </row>
    <row r="336" spans="3:22" ht="17.100000000000001" customHeight="1">
      <c r="K336" s="257" t="s">
        <v>94</v>
      </c>
      <c r="L336" s="498"/>
      <c r="M336" s="498" t="s">
        <v>123</v>
      </c>
      <c r="N336" s="498" t="s">
        <v>95</v>
      </c>
      <c r="O336" s="498" t="s">
        <v>73</v>
      </c>
      <c r="P336" s="498" t="s">
        <v>73</v>
      </c>
      <c r="Q336" s="498"/>
      <c r="R336" s="499" t="s">
        <v>123</v>
      </c>
      <c r="S336" s="555">
        <v>5</v>
      </c>
      <c r="T336" s="537">
        <v>42</v>
      </c>
      <c r="U336" s="537">
        <v>2</v>
      </c>
      <c r="V336" s="502"/>
    </row>
    <row r="337" spans="2:37" ht="17.100000000000001" customHeight="1">
      <c r="K337" s="257" t="s">
        <v>111</v>
      </c>
      <c r="L337" s="498" t="s">
        <v>123</v>
      </c>
      <c r="M337" s="498"/>
      <c r="N337" s="498" t="s">
        <v>123</v>
      </c>
      <c r="O337" s="498" t="s">
        <v>123</v>
      </c>
      <c r="P337" s="498" t="s">
        <v>123</v>
      </c>
      <c r="Q337" s="498" t="s">
        <v>123</v>
      </c>
      <c r="R337" s="499"/>
      <c r="S337" s="537">
        <v>5</v>
      </c>
      <c r="T337" s="537">
        <v>40</v>
      </c>
      <c r="U337" s="537">
        <v>0</v>
      </c>
    </row>
    <row r="338" spans="2:37" ht="17.100000000000001" customHeight="1">
      <c r="K338" s="257" t="s">
        <v>80</v>
      </c>
      <c r="L338" s="498"/>
      <c r="M338" s="498" t="s">
        <v>93</v>
      </c>
      <c r="N338" s="498" t="s">
        <v>93</v>
      </c>
      <c r="O338" s="498" t="s">
        <v>93</v>
      </c>
      <c r="P338" s="498" t="s">
        <v>93</v>
      </c>
      <c r="Q338" s="498" t="s">
        <v>93</v>
      </c>
      <c r="R338" s="499"/>
      <c r="S338" s="537">
        <v>5</v>
      </c>
      <c r="T338" s="537">
        <v>40</v>
      </c>
      <c r="U338" s="537">
        <v>0</v>
      </c>
    </row>
    <row r="339" spans="2:37" ht="17.100000000000001" customHeight="1">
      <c r="K339" s="257" t="s">
        <v>121</v>
      </c>
      <c r="L339" s="498"/>
      <c r="M339" s="498" t="s">
        <v>93</v>
      </c>
      <c r="N339" s="498" t="s">
        <v>93</v>
      </c>
      <c r="O339" s="498" t="s">
        <v>93</v>
      </c>
      <c r="P339" s="498"/>
      <c r="Q339" s="498" t="s">
        <v>93</v>
      </c>
      <c r="R339" s="499" t="s">
        <v>93</v>
      </c>
      <c r="S339" s="537">
        <v>5</v>
      </c>
      <c r="T339" s="537">
        <v>40</v>
      </c>
      <c r="U339" s="537">
        <v>0</v>
      </c>
    </row>
    <row r="340" spans="2:37" ht="17.100000000000001" customHeight="1">
      <c r="K340" s="584" t="s">
        <v>401</v>
      </c>
      <c r="L340" s="587" t="s">
        <v>93</v>
      </c>
      <c r="M340" s="587" t="s">
        <v>93</v>
      </c>
      <c r="N340" s="587"/>
      <c r="O340" s="587" t="s">
        <v>93</v>
      </c>
      <c r="P340" s="587" t="s">
        <v>93</v>
      </c>
      <c r="Q340" s="587" t="s">
        <v>93</v>
      </c>
      <c r="R340" s="588"/>
      <c r="S340" s="537">
        <v>5</v>
      </c>
      <c r="T340" s="537">
        <v>40</v>
      </c>
      <c r="U340" s="537">
        <v>0</v>
      </c>
    </row>
    <row r="341" spans="2:37" ht="17.100000000000001" customHeight="1">
      <c r="K341" s="589" t="s">
        <v>791</v>
      </c>
      <c r="L341" s="590"/>
      <c r="M341" s="590" t="s">
        <v>467</v>
      </c>
      <c r="N341" s="590" t="s">
        <v>467</v>
      </c>
      <c r="O341" s="590" t="s">
        <v>467</v>
      </c>
      <c r="P341" s="590" t="s">
        <v>467</v>
      </c>
      <c r="Q341" s="590" t="s">
        <v>467</v>
      </c>
      <c r="R341" s="591"/>
    </row>
    <row r="342" spans="2:37" ht="17.100000000000001" customHeight="1">
      <c r="K342" s="589" t="s">
        <v>385</v>
      </c>
      <c r="L342" s="590"/>
      <c r="M342" s="590" t="s">
        <v>467</v>
      </c>
      <c r="N342" s="590" t="s">
        <v>467</v>
      </c>
      <c r="O342" s="590" t="s">
        <v>467</v>
      </c>
      <c r="P342" s="590" t="s">
        <v>467</v>
      </c>
      <c r="Q342" s="590" t="s">
        <v>467</v>
      </c>
      <c r="R342" s="591"/>
    </row>
    <row r="343" spans="2:37" ht="17.100000000000001" customHeight="1">
      <c r="K343" s="272" t="s">
        <v>792</v>
      </c>
      <c r="L343" s="103"/>
      <c r="M343" s="103" t="s">
        <v>467</v>
      </c>
      <c r="N343" s="103" t="s">
        <v>467</v>
      </c>
      <c r="O343" s="103" t="s">
        <v>467</v>
      </c>
      <c r="P343" s="103" t="s">
        <v>467</v>
      </c>
      <c r="Q343" s="103" t="s">
        <v>467</v>
      </c>
      <c r="R343" s="104"/>
    </row>
    <row r="344" spans="2:37" ht="17.100000000000001" customHeight="1">
      <c r="K344" s="402" t="s">
        <v>735</v>
      </c>
    </row>
    <row r="347" spans="2:37" s="463" customFormat="1" ht="17.100000000000001" customHeight="1">
      <c r="B347" s="513"/>
      <c r="C347" s="462"/>
      <c r="G347" s="462"/>
      <c r="H347" s="462"/>
      <c r="S347" s="556"/>
      <c r="T347" s="556"/>
      <c r="U347" s="556"/>
      <c r="V347" s="514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50" spans="2:37" ht="17.100000000000001" customHeight="1">
      <c r="C350" s="481" t="s">
        <v>796</v>
      </c>
      <c r="D350" s="481"/>
      <c r="E350" s="145"/>
      <c r="K350"/>
    </row>
    <row r="351" spans="2:37" ht="17.100000000000001" customHeight="1">
      <c r="C351" s="481"/>
      <c r="D351" s="481"/>
      <c r="E351" s="145"/>
      <c r="K351"/>
    </row>
    <row r="352" spans="2:37" ht="17.100000000000001" customHeight="1">
      <c r="C352" s="70" t="s">
        <v>156</v>
      </c>
      <c r="D352" s="410" t="s">
        <v>136</v>
      </c>
      <c r="E352" s="410" t="s">
        <v>134</v>
      </c>
      <c r="F352" s="410" t="s">
        <v>109</v>
      </c>
      <c r="G352" s="410" t="s">
        <v>131</v>
      </c>
      <c r="H352" s="451" t="s">
        <v>75</v>
      </c>
      <c r="I352" s="452" t="s">
        <v>92</v>
      </c>
      <c r="J352"/>
      <c r="K352" s="75" t="s">
        <v>83</v>
      </c>
      <c r="L352" s="146" t="s">
        <v>96</v>
      </c>
      <c r="M352" s="146" t="s">
        <v>104</v>
      </c>
      <c r="N352" s="146" t="s">
        <v>82</v>
      </c>
      <c r="O352" s="146" t="s">
        <v>112</v>
      </c>
      <c r="P352" s="146" t="s">
        <v>97</v>
      </c>
      <c r="Q352" s="146" t="s">
        <v>117</v>
      </c>
      <c r="R352" s="147" t="s">
        <v>132</v>
      </c>
      <c r="S352" s="667" t="s">
        <v>515</v>
      </c>
      <c r="T352" s="669" t="s">
        <v>486</v>
      </c>
      <c r="U352" s="670" t="s">
        <v>487</v>
      </c>
      <c r="V352" s="537"/>
    </row>
    <row r="353" spans="3:22" ht="17.100000000000001" customHeight="1">
      <c r="C353" s="647" t="s">
        <v>138</v>
      </c>
      <c r="D353" s="411" t="s">
        <v>123</v>
      </c>
      <c r="E353" s="412">
        <v>0.29166666666666669</v>
      </c>
      <c r="F353" s="412">
        <v>0.70833333333333337</v>
      </c>
      <c r="G353" s="309">
        <v>1</v>
      </c>
      <c r="H353" s="309">
        <v>9</v>
      </c>
      <c r="I353" s="413"/>
      <c r="J353"/>
      <c r="K353" s="454" t="s">
        <v>798</v>
      </c>
      <c r="L353" s="455" t="s">
        <v>799</v>
      </c>
      <c r="M353" s="455" t="s">
        <v>799</v>
      </c>
      <c r="N353" s="455" t="s">
        <v>799</v>
      </c>
      <c r="O353" s="455" t="s">
        <v>799</v>
      </c>
      <c r="P353" s="455" t="s">
        <v>799</v>
      </c>
      <c r="Q353" s="455" t="s">
        <v>800</v>
      </c>
      <c r="R353" s="456" t="s">
        <v>799</v>
      </c>
      <c r="S353" s="668"/>
      <c r="T353" s="669"/>
      <c r="U353" s="671"/>
    </row>
    <row r="354" spans="3:22" ht="17.100000000000001" customHeight="1">
      <c r="C354" s="648"/>
      <c r="D354" s="411" t="s">
        <v>93</v>
      </c>
      <c r="E354" s="412">
        <v>0.375</v>
      </c>
      <c r="F354" s="412">
        <v>0.75</v>
      </c>
      <c r="G354" s="309">
        <v>1</v>
      </c>
      <c r="H354" s="309">
        <v>8</v>
      </c>
      <c r="I354" s="413"/>
      <c r="J354"/>
      <c r="K354" s="257" t="s">
        <v>79</v>
      </c>
      <c r="L354" s="498" t="s">
        <v>466</v>
      </c>
      <c r="M354" s="498" t="s">
        <v>488</v>
      </c>
      <c r="N354" s="498"/>
      <c r="O354" s="498" t="s">
        <v>467</v>
      </c>
      <c r="P354" s="498" t="s">
        <v>467</v>
      </c>
      <c r="Q354" s="498" t="s">
        <v>488</v>
      </c>
      <c r="R354" s="499"/>
      <c r="S354" s="592">
        <v>5</v>
      </c>
      <c r="T354" s="592">
        <v>47</v>
      </c>
      <c r="U354" s="592">
        <v>7</v>
      </c>
    </row>
    <row r="355" spans="3:22" ht="17.100000000000001" customHeight="1">
      <c r="C355" s="648"/>
      <c r="D355" s="411" t="s">
        <v>797</v>
      </c>
      <c r="E355" s="412">
        <v>0.375</v>
      </c>
      <c r="F355" s="412">
        <v>0.625</v>
      </c>
      <c r="G355" s="309">
        <v>1</v>
      </c>
      <c r="H355" s="309">
        <v>5</v>
      </c>
      <c r="I355" s="413"/>
      <c r="J355"/>
      <c r="K355" s="257" t="s">
        <v>180</v>
      </c>
      <c r="L355" s="498" t="s">
        <v>466</v>
      </c>
      <c r="M355" s="498" t="s">
        <v>467</v>
      </c>
      <c r="N355" s="498" t="s">
        <v>467</v>
      </c>
      <c r="O355" s="498" t="s">
        <v>488</v>
      </c>
      <c r="P355" s="498"/>
      <c r="Q355" s="498"/>
      <c r="R355" s="499" t="s">
        <v>466</v>
      </c>
      <c r="S355" s="592">
        <v>5</v>
      </c>
      <c r="T355" s="592">
        <v>45</v>
      </c>
      <c r="U355" s="592">
        <v>5</v>
      </c>
    </row>
    <row r="356" spans="3:22" ht="17.100000000000001" customHeight="1">
      <c r="C356" s="648"/>
      <c r="D356" s="411"/>
      <c r="E356" s="412"/>
      <c r="F356" s="412"/>
      <c r="G356" s="309"/>
      <c r="H356" s="309">
        <v>0</v>
      </c>
      <c r="I356" s="413"/>
      <c r="J356"/>
      <c r="K356" s="257" t="s">
        <v>110</v>
      </c>
      <c r="L356" s="498" t="s">
        <v>488</v>
      </c>
      <c r="M356" s="498"/>
      <c r="N356" s="498" t="s">
        <v>467</v>
      </c>
      <c r="O356" s="498" t="s">
        <v>467</v>
      </c>
      <c r="P356" s="498" t="s">
        <v>488</v>
      </c>
      <c r="Q356" s="498"/>
      <c r="R356" s="499" t="s">
        <v>466</v>
      </c>
      <c r="S356" s="592">
        <v>5</v>
      </c>
      <c r="T356" s="592">
        <v>47</v>
      </c>
      <c r="U356" s="592">
        <v>7</v>
      </c>
    </row>
    <row r="357" spans="3:22" ht="17.100000000000001" customHeight="1">
      <c r="C357" s="648"/>
      <c r="D357" s="411"/>
      <c r="E357" s="412"/>
      <c r="F357" s="412"/>
      <c r="G357" s="309">
        <v>0</v>
      </c>
      <c r="H357" s="309">
        <v>0</v>
      </c>
      <c r="I357" s="413"/>
      <c r="J357"/>
      <c r="K357" s="257" t="s">
        <v>114</v>
      </c>
      <c r="L357" s="498" t="s">
        <v>467</v>
      </c>
      <c r="M357" s="498" t="s">
        <v>467</v>
      </c>
      <c r="N357" s="498" t="s">
        <v>488</v>
      </c>
      <c r="O357" s="498"/>
      <c r="P357" s="498"/>
      <c r="Q357" s="498" t="s">
        <v>466</v>
      </c>
      <c r="R357" s="499" t="s">
        <v>488</v>
      </c>
      <c r="S357" s="592">
        <v>5</v>
      </c>
      <c r="T357" s="592">
        <v>47</v>
      </c>
      <c r="U357" s="592">
        <v>7</v>
      </c>
    </row>
    <row r="358" spans="3:22" ht="17.100000000000001" customHeight="1">
      <c r="C358" s="648"/>
      <c r="D358" s="411"/>
      <c r="E358" s="412"/>
      <c r="F358" s="412"/>
      <c r="G358" s="309">
        <v>0</v>
      </c>
      <c r="H358" s="309">
        <v>0</v>
      </c>
      <c r="I358" s="413"/>
      <c r="J358"/>
      <c r="K358" s="257" t="s">
        <v>127</v>
      </c>
      <c r="L358" s="498"/>
      <c r="M358" s="498" t="s">
        <v>467</v>
      </c>
      <c r="N358" s="498" t="s">
        <v>467</v>
      </c>
      <c r="O358" s="498" t="s">
        <v>488</v>
      </c>
      <c r="P358" s="498"/>
      <c r="Q358" s="498" t="s">
        <v>466</v>
      </c>
      <c r="R358" s="499" t="s">
        <v>467</v>
      </c>
      <c r="S358" s="592">
        <v>5</v>
      </c>
      <c r="T358" s="592">
        <v>44</v>
      </c>
      <c r="U358" s="592">
        <v>4</v>
      </c>
    </row>
    <row r="359" spans="3:22" ht="17.100000000000001" customHeight="1">
      <c r="C359" s="649"/>
      <c r="D359" s="411"/>
      <c r="E359" s="412"/>
      <c r="F359" s="412"/>
      <c r="G359" s="309">
        <v>0</v>
      </c>
      <c r="H359" s="309">
        <v>0</v>
      </c>
      <c r="I359" s="413"/>
      <c r="J359"/>
      <c r="K359" s="257" t="s">
        <v>94</v>
      </c>
      <c r="L359" s="498" t="s">
        <v>467</v>
      </c>
      <c r="M359" s="498" t="s">
        <v>488</v>
      </c>
      <c r="N359" s="498"/>
      <c r="O359" s="498"/>
      <c r="P359" s="498" t="s">
        <v>466</v>
      </c>
      <c r="Q359" s="498" t="s">
        <v>488</v>
      </c>
      <c r="R359" s="499"/>
      <c r="S359" s="593">
        <v>4</v>
      </c>
      <c r="T359" s="592">
        <v>39</v>
      </c>
      <c r="U359" s="592">
        <v>7</v>
      </c>
      <c r="V359" s="502"/>
    </row>
    <row r="360" spans="3:22" ht="17.100000000000001" customHeight="1">
      <c r="C360" s="650" t="s">
        <v>92</v>
      </c>
      <c r="D360" s="411" t="s">
        <v>73</v>
      </c>
      <c r="E360" s="412">
        <v>0.75</v>
      </c>
      <c r="F360" s="412">
        <v>0.375</v>
      </c>
      <c r="G360" s="453">
        <v>4</v>
      </c>
      <c r="H360" s="107">
        <v>11</v>
      </c>
      <c r="I360" s="414">
        <v>4</v>
      </c>
      <c r="J360"/>
      <c r="K360" s="257" t="s">
        <v>111</v>
      </c>
      <c r="L360" s="498" t="s">
        <v>467</v>
      </c>
      <c r="M360" s="498" t="s">
        <v>467</v>
      </c>
      <c r="N360" s="498" t="s">
        <v>488</v>
      </c>
      <c r="O360" s="498"/>
      <c r="P360" s="498" t="s">
        <v>466</v>
      </c>
      <c r="Q360" s="498" t="s">
        <v>467</v>
      </c>
      <c r="R360" s="499" t="s">
        <v>467</v>
      </c>
      <c r="S360" s="592">
        <v>6</v>
      </c>
      <c r="T360" s="592">
        <v>52</v>
      </c>
      <c r="U360" s="592">
        <v>4</v>
      </c>
    </row>
    <row r="361" spans="3:22" ht="17.100000000000001" customHeight="1">
      <c r="C361" s="650"/>
      <c r="D361" s="415"/>
      <c r="E361" s="415"/>
      <c r="F361" s="415"/>
      <c r="G361" s="309"/>
      <c r="H361" s="309"/>
      <c r="I361" s="413"/>
      <c r="J361"/>
      <c r="K361" s="257" t="s">
        <v>80</v>
      </c>
      <c r="L361" s="498" t="s">
        <v>488</v>
      </c>
      <c r="M361" s="498"/>
      <c r="N361" s="498"/>
      <c r="O361" s="498" t="s">
        <v>466</v>
      </c>
      <c r="P361" s="498" t="s">
        <v>488</v>
      </c>
      <c r="Q361" s="498"/>
      <c r="R361" s="499" t="s">
        <v>467</v>
      </c>
      <c r="S361" s="592">
        <v>4</v>
      </c>
      <c r="T361" s="592">
        <v>39</v>
      </c>
      <c r="U361" s="592">
        <v>7</v>
      </c>
    </row>
    <row r="362" spans="3:22" ht="17.100000000000001" customHeight="1">
      <c r="C362" s="651"/>
      <c r="D362" s="416"/>
      <c r="E362" s="416"/>
      <c r="F362" s="416"/>
      <c r="G362" s="312"/>
      <c r="H362" s="312"/>
      <c r="I362" s="417"/>
      <c r="J362"/>
      <c r="K362" s="257" t="s">
        <v>121</v>
      </c>
      <c r="L362" s="498" t="s">
        <v>467</v>
      </c>
      <c r="M362" s="498" t="s">
        <v>488</v>
      </c>
      <c r="N362" s="498"/>
      <c r="O362" s="498" t="s">
        <v>466</v>
      </c>
      <c r="P362" s="498" t="s">
        <v>467</v>
      </c>
      <c r="Q362" s="498" t="s">
        <v>801</v>
      </c>
      <c r="R362" s="499" t="s">
        <v>488</v>
      </c>
      <c r="S362" s="592">
        <v>6</v>
      </c>
      <c r="T362" s="592">
        <v>52</v>
      </c>
      <c r="U362" s="592">
        <v>7</v>
      </c>
    </row>
    <row r="363" spans="3:22" ht="17.100000000000001" customHeight="1">
      <c r="C363" s="402"/>
      <c r="D363"/>
      <c r="E363"/>
      <c r="F363"/>
      <c r="G363"/>
      <c r="H363"/>
      <c r="I363"/>
      <c r="J363"/>
      <c r="K363" s="584" t="s">
        <v>401</v>
      </c>
      <c r="L363" s="587"/>
      <c r="M363" s="587"/>
      <c r="N363" s="587" t="s">
        <v>466</v>
      </c>
      <c r="O363" s="587" t="s">
        <v>488</v>
      </c>
      <c r="P363" s="587"/>
      <c r="Q363" s="587" t="s">
        <v>467</v>
      </c>
      <c r="R363" s="588" t="s">
        <v>467</v>
      </c>
      <c r="S363" s="592">
        <v>4</v>
      </c>
      <c r="T363" s="592">
        <v>36</v>
      </c>
      <c r="U363" s="592">
        <v>4</v>
      </c>
    </row>
    <row r="364" spans="3:22" ht="17.100000000000001" customHeight="1">
      <c r="C364" s="402"/>
      <c r="D364"/>
      <c r="E364"/>
      <c r="F364"/>
      <c r="G364"/>
      <c r="H364"/>
      <c r="I364"/>
      <c r="J364"/>
      <c r="K364" s="589" t="s">
        <v>791</v>
      </c>
      <c r="L364" s="590" t="s">
        <v>488</v>
      </c>
      <c r="M364" s="590"/>
      <c r="N364" s="590" t="s">
        <v>466</v>
      </c>
      <c r="O364" s="590" t="s">
        <v>467</v>
      </c>
      <c r="P364" s="590" t="s">
        <v>467</v>
      </c>
      <c r="Q364" s="590" t="s">
        <v>488</v>
      </c>
      <c r="R364" s="591"/>
      <c r="S364" s="592">
        <v>5</v>
      </c>
      <c r="T364" s="592">
        <v>47</v>
      </c>
      <c r="U364" s="592">
        <v>7</v>
      </c>
    </row>
    <row r="365" spans="3:22" ht="17.100000000000001" customHeight="1">
      <c r="C365" s="402"/>
      <c r="D365"/>
      <c r="E365"/>
      <c r="F365"/>
      <c r="G365"/>
      <c r="H365"/>
      <c r="I365"/>
      <c r="J365"/>
      <c r="K365" s="589" t="s">
        <v>385</v>
      </c>
      <c r="L365" s="590"/>
      <c r="M365" s="590" t="s">
        <v>466</v>
      </c>
      <c r="N365" s="590" t="s">
        <v>488</v>
      </c>
      <c r="O365" s="590"/>
      <c r="P365" s="590" t="s">
        <v>467</v>
      </c>
      <c r="Q365" s="590" t="s">
        <v>467</v>
      </c>
      <c r="R365" s="591" t="s">
        <v>488</v>
      </c>
      <c r="S365" s="592">
        <v>5</v>
      </c>
      <c r="T365" s="592">
        <v>47</v>
      </c>
      <c r="U365" s="592">
        <v>7</v>
      </c>
    </row>
    <row r="366" spans="3:22" ht="17.100000000000001" customHeight="1">
      <c r="C366" s="402"/>
      <c r="D366"/>
      <c r="E366"/>
      <c r="F366"/>
      <c r="G366"/>
      <c r="H366"/>
      <c r="I366"/>
      <c r="J366"/>
      <c r="K366" s="272" t="s">
        <v>792</v>
      </c>
      <c r="L366" s="103"/>
      <c r="M366" s="103" t="s">
        <v>466</v>
      </c>
      <c r="N366" s="103" t="s">
        <v>467</v>
      </c>
      <c r="O366" s="103" t="s">
        <v>467</v>
      </c>
      <c r="P366" s="103" t="s">
        <v>488</v>
      </c>
      <c r="Q366" s="103"/>
      <c r="R366" s="104"/>
      <c r="S366" s="592">
        <v>4</v>
      </c>
      <c r="T366" s="592">
        <v>36</v>
      </c>
      <c r="U366" s="592">
        <v>4</v>
      </c>
    </row>
    <row r="367" spans="3:22" ht="17.100000000000001" customHeight="1">
      <c r="C367" s="402"/>
      <c r="D367"/>
      <c r="E367"/>
      <c r="F367"/>
      <c r="G367"/>
      <c r="H367"/>
      <c r="I367"/>
      <c r="J367"/>
      <c r="K367" s="534"/>
      <c r="L367" s="538"/>
      <c r="M367" s="538"/>
      <c r="N367" s="538"/>
      <c r="O367" s="538"/>
      <c r="P367" s="538"/>
      <c r="Q367" s="538"/>
      <c r="R367" s="538"/>
    </row>
  </sheetData>
  <sheetProtection sheet="1" objects="1" scenarios="1"/>
  <mergeCells count="81">
    <mergeCell ref="S29:S30"/>
    <mergeCell ref="T29:T30"/>
    <mergeCell ref="U29:U30"/>
    <mergeCell ref="C30:C36"/>
    <mergeCell ref="S9:S10"/>
    <mergeCell ref="T9:T10"/>
    <mergeCell ref="U9:U10"/>
    <mergeCell ref="C10:C16"/>
    <mergeCell ref="C17:C19"/>
    <mergeCell ref="S99:S100"/>
    <mergeCell ref="T99:T100"/>
    <mergeCell ref="U99:U100"/>
    <mergeCell ref="C100:C106"/>
    <mergeCell ref="C37:C39"/>
    <mergeCell ref="S53:S54"/>
    <mergeCell ref="T53:T54"/>
    <mergeCell ref="U53:U54"/>
    <mergeCell ref="C54:C60"/>
    <mergeCell ref="C61:C63"/>
    <mergeCell ref="S73:S74"/>
    <mergeCell ref="T73:T74"/>
    <mergeCell ref="U73:U74"/>
    <mergeCell ref="C74:C80"/>
    <mergeCell ref="C81:C83"/>
    <mergeCell ref="S163:S164"/>
    <mergeCell ref="T163:T164"/>
    <mergeCell ref="U163:U164"/>
    <mergeCell ref="C107:C109"/>
    <mergeCell ref="S122:S123"/>
    <mergeCell ref="T122:T123"/>
    <mergeCell ref="U122:U123"/>
    <mergeCell ref="C123:C129"/>
    <mergeCell ref="C130:C132"/>
    <mergeCell ref="S145:S146"/>
    <mergeCell ref="T145:T146"/>
    <mergeCell ref="U145:U146"/>
    <mergeCell ref="C146:C152"/>
    <mergeCell ref="C153:C155"/>
    <mergeCell ref="C239:C241"/>
    <mergeCell ref="S182:S183"/>
    <mergeCell ref="T182:T183"/>
    <mergeCell ref="U182:U183"/>
    <mergeCell ref="C183:C189"/>
    <mergeCell ref="C190:C192"/>
    <mergeCell ref="S209:S210"/>
    <mergeCell ref="T209:T210"/>
    <mergeCell ref="U209:U210"/>
    <mergeCell ref="C210:C216"/>
    <mergeCell ref="C217:C219"/>
    <mergeCell ref="S231:S232"/>
    <mergeCell ref="T231:T232"/>
    <mergeCell ref="U231:U232"/>
    <mergeCell ref="C232:C238"/>
    <mergeCell ref="C281:C283"/>
    <mergeCell ref="C246:D248"/>
    <mergeCell ref="F246:G246"/>
    <mergeCell ref="F247:G247"/>
    <mergeCell ref="F248:G248"/>
    <mergeCell ref="U249:U250"/>
    <mergeCell ref="S273:S274"/>
    <mergeCell ref="T273:T274"/>
    <mergeCell ref="U273:U274"/>
    <mergeCell ref="C274:C280"/>
    <mergeCell ref="S249:S250"/>
    <mergeCell ref="T249:T250"/>
    <mergeCell ref="S291:S292"/>
    <mergeCell ref="T291:T292"/>
    <mergeCell ref="U291:U292"/>
    <mergeCell ref="S311:S312"/>
    <mergeCell ref="T311:T312"/>
    <mergeCell ref="U311:U312"/>
    <mergeCell ref="C312:C318"/>
    <mergeCell ref="C319:C321"/>
    <mergeCell ref="S329:S330"/>
    <mergeCell ref="T329:T330"/>
    <mergeCell ref="U329:U330"/>
    <mergeCell ref="S352:S353"/>
    <mergeCell ref="T352:T353"/>
    <mergeCell ref="U352:U353"/>
    <mergeCell ref="C353:C359"/>
    <mergeCell ref="C360:C362"/>
  </mergeCells>
  <phoneticPr fontId="22" type="noConversion"/>
  <conditionalFormatting sqref="T99:T119 T92:T96 T1:T64 T133:T230 T344:T346 T289 T309:T310 T66:T70 T368:T1048576">
    <cfRule type="cellIs" dxfId="736" priority="281" operator="lessThan">
      <formula>40</formula>
    </cfRule>
  </conditionalFormatting>
  <conditionalFormatting sqref="L99:R110 L92:R96 L133:R133 L344:R346 L289:R289 L309:R310 L114:R119 L137:R156 L160:R174 L178:R193 L197:R220 L224:R230 L1:R64 L66:R70 L368:R1048576">
    <cfRule type="cellIs" dxfId="735" priority="278" operator="equal">
      <formula>"일"</formula>
    </cfRule>
    <cfRule type="containsText" dxfId="734" priority="279" operator="containsText" text="야">
      <formula>NOT(ISERROR(SEARCH("야",L1)))</formula>
    </cfRule>
    <cfRule type="cellIs" dxfId="733" priority="280" operator="equal">
      <formula>"토"</formula>
    </cfRule>
  </conditionalFormatting>
  <conditionalFormatting sqref="L165:R174">
    <cfRule type="cellIs" dxfId="732" priority="282" operator="notEqual">
      <formula>L147</formula>
    </cfRule>
  </conditionalFormatting>
  <conditionalFormatting sqref="G1:V2 G99:V110 G133:V133 G70:V70 G69:J69 L69:V69 G45:J45 L45:V45 G25:J25 L25:V25 G161:J161 L161:V161 G91:J91 G92:V96 G139:V156 G138:J138 L138:V138 G46:V64 G162:V174 J231:J248 G289:V289 G271:J271 L271:V271 G272:V272 G309:I309 K309:V309 K326 G310:V310 G330:J343 J229:V230 G344:V346 H3:V3 C221:C224 G114:V119 G111:J113 S111:V113 G137:V137 G134:J136 S134:V136 G160:V160 G157:J159 S157:V159 G178:V193 G175:J177 S175:V177 G197:V220 G194:J196 S194:V196 G224:V228 G221:J223 S221:V223 G4:V24 G26:V44 G66:V68 G368:V1048576">
    <cfRule type="cellIs" dxfId="731" priority="277" operator="equal">
      <formula>0</formula>
    </cfRule>
  </conditionalFormatting>
  <conditionalFormatting sqref="G9:I19">
    <cfRule type="cellIs" dxfId="730" priority="276" operator="equal">
      <formula>0</formula>
    </cfRule>
  </conditionalFormatting>
  <conditionalFormatting sqref="T122:T132">
    <cfRule type="cellIs" dxfId="729" priority="275" operator="lessThan">
      <formula>40</formula>
    </cfRule>
  </conditionalFormatting>
  <conditionalFormatting sqref="L122:R132">
    <cfRule type="cellIs" dxfId="728" priority="272" operator="equal">
      <formula>"일"</formula>
    </cfRule>
    <cfRule type="containsText" dxfId="727" priority="273" operator="containsText" text="야">
      <formula>NOT(ISERROR(SEARCH("야",L122)))</formula>
    </cfRule>
    <cfRule type="cellIs" dxfId="726" priority="274" operator="equal">
      <formula>"토"</formula>
    </cfRule>
  </conditionalFormatting>
  <conditionalFormatting sqref="G122:V132">
    <cfRule type="cellIs" dxfId="725" priority="271" operator="equal">
      <formula>0</formula>
    </cfRule>
  </conditionalFormatting>
  <conditionalFormatting sqref="T97:T98">
    <cfRule type="cellIs" dxfId="724" priority="270" operator="lessThan">
      <formula>40</formula>
    </cfRule>
  </conditionalFormatting>
  <conditionalFormatting sqref="L97:R98">
    <cfRule type="cellIs" dxfId="723" priority="267" operator="equal">
      <formula>"일"</formula>
    </cfRule>
    <cfRule type="containsText" dxfId="722" priority="268" operator="containsText" text="야">
      <formula>NOT(ISERROR(SEARCH("야",L97)))</formula>
    </cfRule>
    <cfRule type="cellIs" dxfId="721" priority="269" operator="equal">
      <formula>"토"</formula>
    </cfRule>
  </conditionalFormatting>
  <conditionalFormatting sqref="G97:V98">
    <cfRule type="cellIs" dxfId="720" priority="266" operator="equal">
      <formula>0</formula>
    </cfRule>
  </conditionalFormatting>
  <conditionalFormatting sqref="T120:T121">
    <cfRule type="cellIs" dxfId="719" priority="265" operator="lessThan">
      <formula>40</formula>
    </cfRule>
  </conditionalFormatting>
  <conditionalFormatting sqref="S1:S64 S92:S230 S344:S346 S289 S309:S310 S66:S70 S368:S1048576">
    <cfRule type="cellIs" dxfId="718" priority="264" operator="lessThan">
      <formula>5</formula>
    </cfRule>
  </conditionalFormatting>
  <conditionalFormatting sqref="L120:R121">
    <cfRule type="cellIs" dxfId="717" priority="261" operator="equal">
      <formula>"일"</formula>
    </cfRule>
    <cfRule type="containsText" dxfId="716" priority="262" operator="containsText" text="야">
      <formula>NOT(ISERROR(SEARCH("야",L120)))</formula>
    </cfRule>
    <cfRule type="cellIs" dxfId="715" priority="263" operator="equal">
      <formula>"토"</formula>
    </cfRule>
  </conditionalFormatting>
  <conditionalFormatting sqref="G120:V121">
    <cfRule type="cellIs" dxfId="714" priority="260" operator="equal">
      <formula>0</formula>
    </cfRule>
  </conditionalFormatting>
  <conditionalFormatting sqref="C225">
    <cfRule type="cellIs" dxfId="713" priority="259" operator="equal">
      <formula>0</formula>
    </cfRule>
  </conditionalFormatting>
  <conditionalFormatting sqref="C21:C24">
    <cfRule type="cellIs" dxfId="712" priority="258" operator="equal">
      <formula>0</formula>
    </cfRule>
  </conditionalFormatting>
  <conditionalFormatting sqref="C64 C66:C67">
    <cfRule type="cellIs" dxfId="711" priority="257" operator="equal">
      <formula>0</formula>
    </cfRule>
  </conditionalFormatting>
  <conditionalFormatting sqref="K69">
    <cfRule type="cellIs" dxfId="710" priority="256" operator="equal">
      <formula>0</formula>
    </cfRule>
  </conditionalFormatting>
  <conditionalFormatting sqref="K45">
    <cfRule type="cellIs" dxfId="709" priority="255" operator="equal">
      <formula>0</formula>
    </cfRule>
  </conditionalFormatting>
  <conditionalFormatting sqref="K25">
    <cfRule type="cellIs" dxfId="708" priority="254" operator="equal">
      <formula>0</formula>
    </cfRule>
  </conditionalFormatting>
  <conditionalFormatting sqref="K161">
    <cfRule type="cellIs" dxfId="707" priority="253" operator="equal">
      <formula>0</formula>
    </cfRule>
  </conditionalFormatting>
  <conditionalFormatting sqref="T71:T84 T88:T90">
    <cfRule type="cellIs" dxfId="706" priority="252" operator="lessThan">
      <formula>40</formula>
    </cfRule>
  </conditionalFormatting>
  <conditionalFormatting sqref="L71:R84 L88:R90">
    <cfRule type="cellIs" dxfId="705" priority="249" operator="equal">
      <formula>"일"</formula>
    </cfRule>
    <cfRule type="containsText" dxfId="704" priority="250" operator="containsText" text="야">
      <formula>NOT(ISERROR(SEARCH("야",L71)))</formula>
    </cfRule>
    <cfRule type="cellIs" dxfId="703" priority="251" operator="equal">
      <formula>"토"</formula>
    </cfRule>
  </conditionalFormatting>
  <conditionalFormatting sqref="G71:V84 G90:V90 G89:J89 L89:V89 G88:V88">
    <cfRule type="cellIs" dxfId="702" priority="248" operator="equal">
      <formula>0</formula>
    </cfRule>
  </conditionalFormatting>
  <conditionalFormatting sqref="S71:S84 S88:S90">
    <cfRule type="cellIs" dxfId="701" priority="247" operator="lessThan">
      <formula>5</formula>
    </cfRule>
  </conditionalFormatting>
  <conditionalFormatting sqref="C88">
    <cfRule type="cellIs" dxfId="700" priority="246" operator="equal">
      <formula>0</formula>
    </cfRule>
  </conditionalFormatting>
  <conditionalFormatting sqref="C71">
    <cfRule type="cellIs" dxfId="699" priority="245" operator="equal">
      <formula>0</formula>
    </cfRule>
  </conditionalFormatting>
  <conditionalFormatting sqref="C84">
    <cfRule type="cellIs" dxfId="698" priority="244" operator="equal">
      <formula>0</formula>
    </cfRule>
  </conditionalFormatting>
  <conditionalFormatting sqref="K89">
    <cfRule type="cellIs" dxfId="697" priority="242" operator="equal">
      <formula>0</formula>
    </cfRule>
  </conditionalFormatting>
  <conditionalFormatting sqref="K89">
    <cfRule type="cellIs" dxfId="696" priority="243" operator="equal">
      <formula>0</formula>
    </cfRule>
  </conditionalFormatting>
  <conditionalFormatting sqref="C111:C114">
    <cfRule type="cellIs" dxfId="695" priority="241" operator="equal">
      <formula>0</formula>
    </cfRule>
  </conditionalFormatting>
  <conditionalFormatting sqref="S1:S64 S344:S346 S289 S309:S310 S66:S84 S88:S230 S368:S1048576">
    <cfRule type="cellIs" dxfId="694" priority="240" operator="equal">
      <formula>6</formula>
    </cfRule>
  </conditionalFormatting>
  <conditionalFormatting sqref="K138">
    <cfRule type="cellIs" dxfId="693" priority="239" operator="equal">
      <formula>0</formula>
    </cfRule>
  </conditionalFormatting>
  <conditionalFormatting sqref="C207">
    <cfRule type="cellIs" dxfId="692" priority="238" operator="equal">
      <formula>0</formula>
    </cfRule>
  </conditionalFormatting>
  <conditionalFormatting sqref="G230:I230">
    <cfRule type="cellIs" dxfId="691" priority="237" operator="equal">
      <formula>0</formula>
    </cfRule>
  </conditionalFormatting>
  <conditionalFormatting sqref="C242:C245">
    <cfRule type="cellIs" dxfId="690" priority="236" operator="equal">
      <formula>0</formula>
    </cfRule>
  </conditionalFormatting>
  <conditionalFormatting sqref="C246">
    <cfRule type="cellIs" dxfId="689" priority="235" operator="equal">
      <formula>0</formula>
    </cfRule>
  </conditionalFormatting>
  <conditionalFormatting sqref="G241:I241">
    <cfRule type="cellIs" dxfId="688" priority="234" operator="equal">
      <formula>0</formula>
    </cfRule>
  </conditionalFormatting>
  <conditionalFormatting sqref="T246">
    <cfRule type="cellIs" dxfId="687" priority="233" operator="lessThan">
      <formula>40</formula>
    </cfRule>
  </conditionalFormatting>
  <conditionalFormatting sqref="M246:V246 U247:V248">
    <cfRule type="cellIs" dxfId="686" priority="232" operator="equal">
      <formula>0</formula>
    </cfRule>
  </conditionalFormatting>
  <conditionalFormatting sqref="S246">
    <cfRule type="cellIs" dxfId="685" priority="231" operator="lessThan">
      <formula>5</formula>
    </cfRule>
  </conditionalFormatting>
  <conditionalFormatting sqref="M246:R246">
    <cfRule type="cellIs" dxfId="684" priority="228" operator="equal">
      <formula>"일"</formula>
    </cfRule>
    <cfRule type="containsText" dxfId="683" priority="229" operator="containsText" text="야">
      <formula>NOT(ISERROR(SEARCH("야",M246)))</formula>
    </cfRule>
    <cfRule type="cellIs" dxfId="682" priority="230" operator="equal">
      <formula>"토"</formula>
    </cfRule>
  </conditionalFormatting>
  <conditionalFormatting sqref="S246">
    <cfRule type="cellIs" dxfId="681" priority="227" operator="equal">
      <formula>6</formula>
    </cfRule>
  </conditionalFormatting>
  <conditionalFormatting sqref="T231:T245">
    <cfRule type="cellIs" dxfId="680" priority="226" operator="lessThan">
      <formula>40</formula>
    </cfRule>
  </conditionalFormatting>
  <conditionalFormatting sqref="L231:R242">
    <cfRule type="cellIs" dxfId="679" priority="223" operator="equal">
      <formula>"일"</formula>
    </cfRule>
    <cfRule type="containsText" dxfId="678" priority="224" operator="containsText" text="야">
      <formula>NOT(ISERROR(SEARCH("야",L231)))</formula>
    </cfRule>
    <cfRule type="cellIs" dxfId="677" priority="225" operator="equal">
      <formula>"토"</formula>
    </cfRule>
  </conditionalFormatting>
  <conditionalFormatting sqref="K231:V242 S243:V245">
    <cfRule type="cellIs" dxfId="676" priority="222" operator="equal">
      <formula>0</formula>
    </cfRule>
  </conditionalFormatting>
  <conditionalFormatting sqref="S231:S245">
    <cfRule type="cellIs" dxfId="675" priority="221" operator="lessThan">
      <formula>5</formula>
    </cfRule>
  </conditionalFormatting>
  <conditionalFormatting sqref="S231:S245">
    <cfRule type="cellIs" dxfId="674" priority="220" operator="equal">
      <formula>6</formula>
    </cfRule>
  </conditionalFormatting>
  <conditionalFormatting sqref="T271:T272">
    <cfRule type="cellIs" dxfId="673" priority="219" operator="lessThan">
      <formula>40</formula>
    </cfRule>
  </conditionalFormatting>
  <conditionalFormatting sqref="L271:R272">
    <cfRule type="cellIs" dxfId="672" priority="216" operator="equal">
      <formula>"일"</formula>
    </cfRule>
    <cfRule type="containsText" dxfId="671" priority="217" operator="containsText" text="야">
      <formula>NOT(ISERROR(SEARCH("야",L271)))</formula>
    </cfRule>
    <cfRule type="cellIs" dxfId="670" priority="218" operator="equal">
      <formula>"토"</formula>
    </cfRule>
  </conditionalFormatting>
  <conditionalFormatting sqref="S271:S272">
    <cfRule type="cellIs" dxfId="669" priority="215" operator="lessThan">
      <formula>5</formula>
    </cfRule>
  </conditionalFormatting>
  <conditionalFormatting sqref="L271:R272">
    <cfRule type="cellIs" dxfId="668" priority="212" operator="equal">
      <formula>"일"</formula>
    </cfRule>
    <cfRule type="cellIs" dxfId="667" priority="214" operator="equal">
      <formula>"토"</formula>
    </cfRule>
  </conditionalFormatting>
  <conditionalFormatting sqref="K272">
    <cfRule type="cellIs" dxfId="666" priority="211" operator="equal">
      <formula>0</formula>
    </cfRule>
  </conditionalFormatting>
  <conditionalFormatting sqref="C271">
    <cfRule type="cellIs" dxfId="665" priority="210" operator="equal">
      <formula>0</formula>
    </cfRule>
  </conditionalFormatting>
  <conditionalFormatting sqref="L271:R272">
    <cfRule type="containsText" dxfId="664" priority="213" operator="containsText" text="야">
      <formula>NOT(ISERROR(SEARCH("야",L271)))</formula>
    </cfRule>
  </conditionalFormatting>
  <conditionalFormatting sqref="L266:R270">
    <cfRule type="cellIs" dxfId="663" priority="207" operator="equal">
      <formula>"일"</formula>
    </cfRule>
    <cfRule type="containsText" dxfId="662" priority="208" operator="containsText" text="야">
      <formula>NOT(ISERROR(SEARCH("야",L266)))</formula>
    </cfRule>
    <cfRule type="cellIs" dxfId="661" priority="209" operator="equal">
      <formula>"토"</formula>
    </cfRule>
  </conditionalFormatting>
  <conditionalFormatting sqref="G266:V270">
    <cfRule type="cellIs" dxfId="660" priority="206" operator="equal">
      <formula>0</formula>
    </cfRule>
  </conditionalFormatting>
  <conditionalFormatting sqref="S266:S270">
    <cfRule type="cellIs" dxfId="659" priority="205" operator="lessThan">
      <formula>5</formula>
    </cfRule>
  </conditionalFormatting>
  <conditionalFormatting sqref="G273:J288">
    <cfRule type="cellIs" dxfId="658" priority="203" operator="equal">
      <formula>0</formula>
    </cfRule>
  </conditionalFormatting>
  <conditionalFormatting sqref="G273:I283">
    <cfRule type="cellIs" dxfId="657" priority="204" operator="equal">
      <formula>0</formula>
    </cfRule>
  </conditionalFormatting>
  <conditionalFormatting sqref="T273:T288">
    <cfRule type="cellIs" dxfId="656" priority="202" operator="lessThan">
      <formula>40</formula>
    </cfRule>
  </conditionalFormatting>
  <conditionalFormatting sqref="L273:R284 L288:R288">
    <cfRule type="cellIs" dxfId="655" priority="199" operator="equal">
      <formula>"일"</formula>
    </cfRule>
    <cfRule type="containsText" dxfId="654" priority="200" operator="containsText" text="야">
      <formula>NOT(ISERROR(SEARCH("야",L273)))</formula>
    </cfRule>
    <cfRule type="cellIs" dxfId="653" priority="201" operator="equal">
      <formula>"토"</formula>
    </cfRule>
  </conditionalFormatting>
  <conditionalFormatting sqref="K288:V288 K273:V284 S285:V287">
    <cfRule type="cellIs" dxfId="652" priority="198" operator="equal">
      <formula>0</formula>
    </cfRule>
  </conditionalFormatting>
  <conditionalFormatting sqref="S273:S288">
    <cfRule type="cellIs" dxfId="651" priority="197" operator="lessThan">
      <formula>5</formula>
    </cfRule>
  </conditionalFormatting>
  <conditionalFormatting sqref="S273:S288">
    <cfRule type="cellIs" dxfId="650" priority="196" operator="equal">
      <formula>6</formula>
    </cfRule>
  </conditionalFormatting>
  <conditionalFormatting sqref="G326:V326 G311:J325">
    <cfRule type="cellIs" dxfId="649" priority="193" operator="equal">
      <formula>0</formula>
    </cfRule>
  </conditionalFormatting>
  <conditionalFormatting sqref="C309">
    <cfRule type="cellIs" dxfId="648" priority="195" operator="equal">
      <formula>0</formula>
    </cfRule>
  </conditionalFormatting>
  <conditionalFormatting sqref="T326">
    <cfRule type="cellIs" dxfId="647" priority="194" operator="lessThan">
      <formula>40</formula>
    </cfRule>
  </conditionalFormatting>
  <conditionalFormatting sqref="S326">
    <cfRule type="cellIs" dxfId="646" priority="192" operator="lessThan">
      <formula>5</formula>
    </cfRule>
  </conditionalFormatting>
  <conditionalFormatting sqref="L326:R326">
    <cfRule type="cellIs" dxfId="645" priority="189" operator="equal">
      <formula>"일"</formula>
    </cfRule>
    <cfRule type="containsText" dxfId="644" priority="190" operator="containsText" text="야">
      <formula>NOT(ISERROR(SEARCH("야",L326)))</formula>
    </cfRule>
    <cfRule type="cellIs" dxfId="643" priority="191" operator="equal">
      <formula>"토"</formula>
    </cfRule>
  </conditionalFormatting>
  <conditionalFormatting sqref="S326">
    <cfRule type="cellIs" dxfId="642" priority="188" operator="equal">
      <formula>6</formula>
    </cfRule>
  </conditionalFormatting>
  <conditionalFormatting sqref="G311:I321">
    <cfRule type="cellIs" dxfId="641" priority="187" operator="equal">
      <formula>0</formula>
    </cfRule>
  </conditionalFormatting>
  <conditionalFormatting sqref="C322:C326">
    <cfRule type="cellIs" dxfId="640" priority="186" operator="equal">
      <formula>0</formula>
    </cfRule>
  </conditionalFormatting>
  <conditionalFormatting sqref="T327">
    <cfRule type="cellIs" dxfId="639" priority="185" operator="lessThan">
      <formula>40</formula>
    </cfRule>
  </conditionalFormatting>
  <conditionalFormatting sqref="L327:R327">
    <cfRule type="cellIs" dxfId="638" priority="182" operator="equal">
      <formula>"일"</formula>
    </cfRule>
    <cfRule type="cellIs" dxfId="637" priority="184" operator="equal">
      <formula>"토"</formula>
    </cfRule>
  </conditionalFormatting>
  <conditionalFormatting sqref="S327">
    <cfRule type="cellIs" dxfId="636" priority="181" operator="lessThan">
      <formula>5</formula>
    </cfRule>
  </conditionalFormatting>
  <conditionalFormatting sqref="G327:I329">
    <cfRule type="cellIs" dxfId="635" priority="180" operator="equal">
      <formula>0</formula>
    </cfRule>
  </conditionalFormatting>
  <conditionalFormatting sqref="C327:C329">
    <cfRule type="cellIs" dxfId="634" priority="179" operator="equal">
      <formula>0</formula>
    </cfRule>
  </conditionalFormatting>
  <conditionalFormatting sqref="L327:R327">
    <cfRule type="containsText" dxfId="633" priority="183" operator="containsText" text="야">
      <formula>NOT(ISERROR(SEARCH("야",L327)))</formula>
    </cfRule>
  </conditionalFormatting>
  <conditionalFormatting sqref="K311:V311 K313:V322 K312 S312:V312 S323:V325">
    <cfRule type="cellIs" dxfId="632" priority="174" operator="equal">
      <formula>0</formula>
    </cfRule>
  </conditionalFormatting>
  <conditionalFormatting sqref="T311:T325">
    <cfRule type="cellIs" dxfId="631" priority="178" operator="lessThan">
      <formula>40</formula>
    </cfRule>
  </conditionalFormatting>
  <conditionalFormatting sqref="L311:R311 L313:R322">
    <cfRule type="cellIs" dxfId="630" priority="175" operator="equal">
      <formula>"일"</formula>
    </cfRule>
    <cfRule type="containsText" dxfId="629" priority="176" operator="containsText" text="야">
      <formula>NOT(ISERROR(SEARCH("야",L311)))</formula>
    </cfRule>
    <cfRule type="cellIs" dxfId="628" priority="177" operator="equal">
      <formula>"토"</formula>
    </cfRule>
  </conditionalFormatting>
  <conditionalFormatting sqref="S311:S325">
    <cfRule type="cellIs" dxfId="627" priority="173" operator="lessThan">
      <formula>5</formula>
    </cfRule>
  </conditionalFormatting>
  <conditionalFormatting sqref="S311:S325">
    <cfRule type="cellIs" dxfId="626" priority="172" operator="equal">
      <formula>6</formula>
    </cfRule>
  </conditionalFormatting>
  <conditionalFormatting sqref="L312:R312">
    <cfRule type="cellIs" dxfId="625" priority="168" operator="equal">
      <formula>0</formula>
    </cfRule>
  </conditionalFormatting>
  <conditionalFormatting sqref="L312:R312">
    <cfRule type="cellIs" dxfId="624" priority="169" operator="equal">
      <formula>"일"</formula>
    </cfRule>
    <cfRule type="containsText" dxfId="623" priority="170" operator="containsText" text="야">
      <formula>NOT(ISERROR(SEARCH("야",L312)))</formula>
    </cfRule>
    <cfRule type="cellIs" dxfId="622" priority="171" operator="equal">
      <formula>"토"</formula>
    </cfRule>
  </conditionalFormatting>
  <conditionalFormatting sqref="T290">
    <cfRule type="cellIs" dxfId="621" priority="167" operator="lessThan">
      <formula>40</formula>
    </cfRule>
  </conditionalFormatting>
  <conditionalFormatting sqref="L290:R290">
    <cfRule type="cellIs" dxfId="620" priority="164" operator="equal">
      <formula>"일"</formula>
    </cfRule>
    <cfRule type="containsText" dxfId="619" priority="165" operator="containsText" text="야">
      <formula>NOT(ISERROR(SEARCH("야",L290)))</formula>
    </cfRule>
    <cfRule type="cellIs" dxfId="618" priority="166" operator="equal">
      <formula>"토"</formula>
    </cfRule>
  </conditionalFormatting>
  <conditionalFormatting sqref="G290:J290 L290:V290">
    <cfRule type="cellIs" dxfId="617" priority="163" operator="equal">
      <formula>0</formula>
    </cfRule>
  </conditionalFormatting>
  <conditionalFormatting sqref="S290">
    <cfRule type="cellIs" dxfId="616" priority="162" operator="lessThan">
      <formula>5</formula>
    </cfRule>
  </conditionalFormatting>
  <conditionalFormatting sqref="S290">
    <cfRule type="cellIs" dxfId="615" priority="161" operator="equal">
      <formula>6</formula>
    </cfRule>
  </conditionalFormatting>
  <conditionalFormatting sqref="L292:R292">
    <cfRule type="cellIs" dxfId="614" priority="134" operator="equal">
      <formula>0</formula>
    </cfRule>
  </conditionalFormatting>
  <conditionalFormatting sqref="T308">
    <cfRule type="cellIs" dxfId="613" priority="160" operator="lessThan">
      <formula>40</formula>
    </cfRule>
  </conditionalFormatting>
  <conditionalFormatting sqref="G308:V308 G302:J306 J291:J301">
    <cfRule type="cellIs" dxfId="612" priority="159" operator="equal">
      <formula>0</formula>
    </cfRule>
  </conditionalFormatting>
  <conditionalFormatting sqref="S308">
    <cfRule type="cellIs" dxfId="611" priority="158" operator="lessThan">
      <formula>5</formula>
    </cfRule>
  </conditionalFormatting>
  <conditionalFormatting sqref="C308">
    <cfRule type="cellIs" dxfId="610" priority="157" operator="equal">
      <formula>0</formula>
    </cfRule>
  </conditionalFormatting>
  <conditionalFormatting sqref="L308:R308">
    <cfRule type="cellIs" dxfId="609" priority="154" operator="equal">
      <formula>"일"</formula>
    </cfRule>
    <cfRule type="containsText" dxfId="608" priority="155" operator="containsText" text="야">
      <formula>NOT(ISERROR(SEARCH("야",L308)))</formula>
    </cfRule>
    <cfRule type="cellIs" dxfId="607" priority="156" operator="equal">
      <formula>"토"</formula>
    </cfRule>
  </conditionalFormatting>
  <conditionalFormatting sqref="S308">
    <cfRule type="cellIs" dxfId="606" priority="153" operator="equal">
      <formula>6</formula>
    </cfRule>
  </conditionalFormatting>
  <conditionalFormatting sqref="T291:T306">
    <cfRule type="cellIs" dxfId="605" priority="152" operator="lessThan">
      <formula>40</formula>
    </cfRule>
  </conditionalFormatting>
  <conditionalFormatting sqref="L291:R291 L293:R302 L306:R306">
    <cfRule type="cellIs" dxfId="604" priority="149" operator="equal">
      <formula>"일"</formula>
    </cfRule>
    <cfRule type="containsText" dxfId="603" priority="150" operator="containsText" text="야">
      <formula>NOT(ISERROR(SEARCH("야",L291)))</formula>
    </cfRule>
    <cfRule type="cellIs" dxfId="602" priority="151" operator="equal">
      <formula>"토"</formula>
    </cfRule>
  </conditionalFormatting>
  <conditionalFormatting sqref="K291:V291 K306:V306 K292 S292:V292 K293:V302 S303:V305">
    <cfRule type="cellIs" dxfId="601" priority="148" operator="equal">
      <formula>0</formula>
    </cfRule>
  </conditionalFormatting>
  <conditionalFormatting sqref="S291:S306">
    <cfRule type="cellIs" dxfId="600" priority="147" operator="lessThan">
      <formula>5</formula>
    </cfRule>
  </conditionalFormatting>
  <conditionalFormatting sqref="S291:S306">
    <cfRule type="cellIs" dxfId="599" priority="146" operator="equal">
      <formula>6</formula>
    </cfRule>
  </conditionalFormatting>
  <conditionalFormatting sqref="T307">
    <cfRule type="cellIs" dxfId="598" priority="145" operator="lessThan">
      <formula>40</formula>
    </cfRule>
  </conditionalFormatting>
  <conditionalFormatting sqref="G307:J307 L307:V307">
    <cfRule type="cellIs" dxfId="597" priority="144" operator="equal">
      <formula>0</formula>
    </cfRule>
  </conditionalFormatting>
  <conditionalFormatting sqref="S307">
    <cfRule type="cellIs" dxfId="596" priority="143" operator="lessThan">
      <formula>5</formula>
    </cfRule>
  </conditionalFormatting>
  <conditionalFormatting sqref="L307:R307">
    <cfRule type="cellIs" dxfId="595" priority="140" operator="equal">
      <formula>"일"</formula>
    </cfRule>
    <cfRule type="containsText" dxfId="594" priority="141" operator="containsText" text="야">
      <formula>NOT(ISERROR(SEARCH("야",L307)))</formula>
    </cfRule>
    <cfRule type="cellIs" dxfId="593" priority="142" operator="equal">
      <formula>"토"</formula>
    </cfRule>
  </conditionalFormatting>
  <conditionalFormatting sqref="S307">
    <cfRule type="cellIs" dxfId="592" priority="139" operator="equal">
      <formula>6</formula>
    </cfRule>
  </conditionalFormatting>
  <conditionalFormatting sqref="C307">
    <cfRule type="cellIs" dxfId="591" priority="138" operator="equal">
      <formula>0</formula>
    </cfRule>
  </conditionalFormatting>
  <conditionalFormatting sqref="L292:R292">
    <cfRule type="cellIs" dxfId="590" priority="135" operator="equal">
      <formula>"일"</formula>
    </cfRule>
    <cfRule type="containsText" dxfId="589" priority="136" operator="containsText" text="야">
      <formula>NOT(ISERROR(SEARCH("야",L292)))</formula>
    </cfRule>
    <cfRule type="cellIs" dxfId="588" priority="137" operator="equal">
      <formula>"토"</formula>
    </cfRule>
  </conditionalFormatting>
  <conditionalFormatting sqref="K290">
    <cfRule type="cellIs" dxfId="587" priority="133" operator="equal">
      <formula>0</formula>
    </cfRule>
  </conditionalFormatting>
  <conditionalFormatting sqref="K290">
    <cfRule type="cellIs" dxfId="586" priority="132" operator="equal">
      <formula>0</formula>
    </cfRule>
  </conditionalFormatting>
  <conditionalFormatting sqref="T247:T248">
    <cfRule type="cellIs" dxfId="585" priority="131" operator="lessThan">
      <formula>40</formula>
    </cfRule>
  </conditionalFormatting>
  <conditionalFormatting sqref="M247:T248">
    <cfRule type="cellIs" dxfId="584" priority="130" operator="equal">
      <formula>0</formula>
    </cfRule>
  </conditionalFormatting>
  <conditionalFormatting sqref="S247:S248">
    <cfRule type="cellIs" dxfId="583" priority="129" operator="lessThan">
      <formula>5</formula>
    </cfRule>
  </conditionalFormatting>
  <conditionalFormatting sqref="M247:R248">
    <cfRule type="cellIs" dxfId="582" priority="126" operator="equal">
      <formula>"일"</formula>
    </cfRule>
    <cfRule type="containsText" dxfId="581" priority="127" operator="containsText" text="야">
      <formula>NOT(ISERROR(SEARCH("야",M247)))</formula>
    </cfRule>
    <cfRule type="cellIs" dxfId="580" priority="128" operator="equal">
      <formula>"토"</formula>
    </cfRule>
  </conditionalFormatting>
  <conditionalFormatting sqref="S247:S248">
    <cfRule type="cellIs" dxfId="579" priority="125" operator="equal">
      <formula>6</formula>
    </cfRule>
  </conditionalFormatting>
  <conditionalFormatting sqref="L247:L248 T247:T248">
    <cfRule type="cellIs" dxfId="578" priority="123" operator="equal">
      <formula>"일"</formula>
    </cfRule>
    <cfRule type="cellIs" dxfId="577" priority="124" operator="equal">
      <formula>"토"</formula>
    </cfRule>
  </conditionalFormatting>
  <conditionalFormatting sqref="K310">
    <cfRule type="cellIs" dxfId="576" priority="122" operator="equal">
      <formula>0</formula>
    </cfRule>
  </conditionalFormatting>
  <conditionalFormatting sqref="T328">
    <cfRule type="cellIs" dxfId="575" priority="121" operator="lessThan">
      <formula>40</formula>
    </cfRule>
  </conditionalFormatting>
  <conditionalFormatting sqref="L328:R328">
    <cfRule type="cellIs" dxfId="574" priority="118" operator="equal">
      <formula>"일"</formula>
    </cfRule>
    <cfRule type="containsText" dxfId="573" priority="119" operator="containsText" text="야">
      <formula>NOT(ISERROR(SEARCH("야",L328)))</formula>
    </cfRule>
    <cfRule type="cellIs" dxfId="572" priority="120" operator="equal">
      <formula>"토"</formula>
    </cfRule>
  </conditionalFormatting>
  <conditionalFormatting sqref="L328:V328">
    <cfRule type="cellIs" dxfId="571" priority="117" operator="equal">
      <formula>0</formula>
    </cfRule>
  </conditionalFormatting>
  <conditionalFormatting sqref="S328">
    <cfRule type="cellIs" dxfId="570" priority="116" operator="lessThan">
      <formula>5</formula>
    </cfRule>
  </conditionalFormatting>
  <conditionalFormatting sqref="S328">
    <cfRule type="cellIs" dxfId="569" priority="115" operator="equal">
      <formula>6</formula>
    </cfRule>
  </conditionalFormatting>
  <conditionalFormatting sqref="L330:R330">
    <cfRule type="cellIs" dxfId="568" priority="104" operator="equal">
      <formula>0</formula>
    </cfRule>
  </conditionalFormatting>
  <conditionalFormatting sqref="K329:V329 K331:V340 K330 S330:V330 S341:V343">
    <cfRule type="cellIs" dxfId="567" priority="110" operator="equal">
      <formula>0</formula>
    </cfRule>
  </conditionalFormatting>
  <conditionalFormatting sqref="T329:T343">
    <cfRule type="cellIs" dxfId="566" priority="114" operator="lessThan">
      <formula>40</formula>
    </cfRule>
  </conditionalFormatting>
  <conditionalFormatting sqref="L329:R329 L331:R340">
    <cfRule type="cellIs" dxfId="565" priority="111" operator="equal">
      <formula>"일"</formula>
    </cfRule>
    <cfRule type="containsText" dxfId="564" priority="112" operator="containsText" text="야">
      <formula>NOT(ISERROR(SEARCH("야",L329)))</formula>
    </cfRule>
    <cfRule type="cellIs" dxfId="563" priority="113" operator="equal">
      <formula>"토"</formula>
    </cfRule>
  </conditionalFormatting>
  <conditionalFormatting sqref="S329:S343">
    <cfRule type="cellIs" dxfId="562" priority="109" operator="lessThan">
      <formula>5</formula>
    </cfRule>
  </conditionalFormatting>
  <conditionalFormatting sqref="S329:S343">
    <cfRule type="cellIs" dxfId="561" priority="108" operator="equal">
      <formula>6</formula>
    </cfRule>
  </conditionalFormatting>
  <conditionalFormatting sqref="K328">
    <cfRule type="cellIs" dxfId="560" priority="103" operator="equal">
      <formula>0</formula>
    </cfRule>
  </conditionalFormatting>
  <conditionalFormatting sqref="L330:R330">
    <cfRule type="cellIs" dxfId="559" priority="105" operator="equal">
      <formula>"일"</formula>
    </cfRule>
    <cfRule type="containsText" dxfId="558" priority="106" operator="containsText" text="야">
      <formula>NOT(ISERROR(SEARCH("야",L330)))</formula>
    </cfRule>
    <cfRule type="cellIs" dxfId="557" priority="107" operator="equal">
      <formula>"토"</formula>
    </cfRule>
  </conditionalFormatting>
  <conditionalFormatting sqref="K328">
    <cfRule type="cellIs" dxfId="556" priority="102" operator="equal">
      <formula>0</formula>
    </cfRule>
  </conditionalFormatting>
  <conditionalFormatting sqref="K230">
    <cfRule type="cellIs" dxfId="555" priority="101" operator="equal">
      <formula>0</formula>
    </cfRule>
  </conditionalFormatting>
  <conditionalFormatting sqref="T265">
    <cfRule type="cellIs" dxfId="554" priority="100" operator="lessThan">
      <formula>40</formula>
    </cfRule>
  </conditionalFormatting>
  <conditionalFormatting sqref="G265:V265 G260:J264 J249:J259">
    <cfRule type="cellIs" dxfId="553" priority="99" operator="equal">
      <formula>0</formula>
    </cfRule>
  </conditionalFormatting>
  <conditionalFormatting sqref="S265">
    <cfRule type="cellIs" dxfId="552" priority="98" operator="lessThan">
      <formula>5</formula>
    </cfRule>
  </conditionalFormatting>
  <conditionalFormatting sqref="C265">
    <cfRule type="cellIs" dxfId="551" priority="97" operator="equal">
      <formula>0</formula>
    </cfRule>
  </conditionalFormatting>
  <conditionalFormatting sqref="L265:R265">
    <cfRule type="cellIs" dxfId="550" priority="94" operator="equal">
      <formula>"일"</formula>
    </cfRule>
    <cfRule type="containsText" dxfId="549" priority="95" operator="containsText" text="야">
      <formula>NOT(ISERROR(SEARCH("야",L265)))</formula>
    </cfRule>
    <cfRule type="cellIs" dxfId="548" priority="96" operator="equal">
      <formula>"토"</formula>
    </cfRule>
  </conditionalFormatting>
  <conditionalFormatting sqref="S265">
    <cfRule type="cellIs" dxfId="547" priority="93" operator="equal">
      <formula>6</formula>
    </cfRule>
  </conditionalFormatting>
  <conditionalFormatting sqref="T264">
    <cfRule type="cellIs" dxfId="546" priority="92" operator="lessThan">
      <formula>40</formula>
    </cfRule>
  </conditionalFormatting>
  <conditionalFormatting sqref="L264:R264">
    <cfRule type="cellIs" dxfId="545" priority="89" operator="equal">
      <formula>"일"</formula>
    </cfRule>
    <cfRule type="containsText" dxfId="544" priority="90" operator="containsText" text="야">
      <formula>NOT(ISERROR(SEARCH("야",L264)))</formula>
    </cfRule>
    <cfRule type="cellIs" dxfId="543" priority="91" operator="equal">
      <formula>"토"</formula>
    </cfRule>
  </conditionalFormatting>
  <conditionalFormatting sqref="K264:V264">
    <cfRule type="cellIs" dxfId="542" priority="88" operator="equal">
      <formula>0</formula>
    </cfRule>
  </conditionalFormatting>
  <conditionalFormatting sqref="S264">
    <cfRule type="cellIs" dxfId="541" priority="87" operator="lessThan">
      <formula>5</formula>
    </cfRule>
  </conditionalFormatting>
  <conditionalFormatting sqref="S264">
    <cfRule type="cellIs" dxfId="540" priority="86" operator="equal">
      <formula>6</formula>
    </cfRule>
  </conditionalFormatting>
  <conditionalFormatting sqref="T249:T263">
    <cfRule type="cellIs" dxfId="539" priority="85" operator="lessThan">
      <formula>40</formula>
    </cfRule>
  </conditionalFormatting>
  <conditionalFormatting sqref="L249:R249 L251:R260">
    <cfRule type="cellIs" dxfId="538" priority="82" operator="equal">
      <formula>"일"</formula>
    </cfRule>
    <cfRule type="containsText" dxfId="537" priority="83" operator="containsText" text="야">
      <formula>NOT(ISERROR(SEARCH("야",L249)))</formula>
    </cfRule>
    <cfRule type="cellIs" dxfId="536" priority="84" operator="equal">
      <formula>"토"</formula>
    </cfRule>
  </conditionalFormatting>
  <conditionalFormatting sqref="K249:V249 K251:V260 S250:V250 S261:V263">
    <cfRule type="cellIs" dxfId="535" priority="81" operator="equal">
      <formula>0</formula>
    </cfRule>
  </conditionalFormatting>
  <conditionalFormatting sqref="S249:S263">
    <cfRule type="cellIs" dxfId="534" priority="80" operator="lessThan">
      <formula>5</formula>
    </cfRule>
  </conditionalFormatting>
  <conditionalFormatting sqref="S249:S263">
    <cfRule type="cellIs" dxfId="533" priority="79" operator="equal">
      <formula>6</formula>
    </cfRule>
  </conditionalFormatting>
  <conditionalFormatting sqref="K250">
    <cfRule type="cellIs" dxfId="532" priority="78" operator="equal">
      <formula>0</formula>
    </cfRule>
  </conditionalFormatting>
  <conditionalFormatting sqref="L250:R250">
    <cfRule type="cellIs" dxfId="531" priority="74" operator="equal">
      <formula>0</formula>
    </cfRule>
  </conditionalFormatting>
  <conditionalFormatting sqref="L250:R250">
    <cfRule type="cellIs" dxfId="530" priority="75" operator="equal">
      <formula>"일"</formula>
    </cfRule>
    <cfRule type="containsText" dxfId="529" priority="76" operator="containsText" text="야">
      <formula>NOT(ISERROR(SEARCH("야",L250)))</formula>
    </cfRule>
    <cfRule type="cellIs" dxfId="528" priority="77" operator="equal">
      <formula>"토"</formula>
    </cfRule>
  </conditionalFormatting>
  <conditionalFormatting sqref="K344">
    <cfRule type="cellIs" dxfId="527" priority="73" operator="equal">
      <formula>0</formula>
    </cfRule>
  </conditionalFormatting>
  <conditionalFormatting sqref="G3">
    <cfRule type="cellIs" dxfId="526" priority="70" operator="equal">
      <formula>"일"</formula>
    </cfRule>
    <cfRule type="cellIs" dxfId="525" priority="71" operator="equal">
      <formula>"야"</formula>
    </cfRule>
    <cfRule type="cellIs" dxfId="524" priority="72" operator="equal">
      <formula>"토"</formula>
    </cfRule>
  </conditionalFormatting>
  <conditionalFormatting sqref="T65">
    <cfRule type="cellIs" dxfId="523" priority="69" operator="lessThan">
      <formula>40</formula>
    </cfRule>
  </conditionalFormatting>
  <conditionalFormatting sqref="G65:J65 S65:V65">
    <cfRule type="cellIs" dxfId="522" priority="68" operator="equal">
      <formula>0</formula>
    </cfRule>
  </conditionalFormatting>
  <conditionalFormatting sqref="S65">
    <cfRule type="cellIs" dxfId="521" priority="67" operator="lessThan">
      <formula>5</formula>
    </cfRule>
  </conditionalFormatting>
  <conditionalFormatting sqref="S65">
    <cfRule type="cellIs" dxfId="520" priority="66" operator="equal">
      <formula>6</formula>
    </cfRule>
  </conditionalFormatting>
  <conditionalFormatting sqref="T85:T87">
    <cfRule type="cellIs" dxfId="519" priority="65" operator="lessThan">
      <formula>40</formula>
    </cfRule>
  </conditionalFormatting>
  <conditionalFormatting sqref="G85:J87 S85:V87">
    <cfRule type="cellIs" dxfId="518" priority="64" operator="equal">
      <formula>0</formula>
    </cfRule>
  </conditionalFormatting>
  <conditionalFormatting sqref="S85:S87">
    <cfRule type="cellIs" dxfId="517" priority="63" operator="lessThan">
      <formula>5</formula>
    </cfRule>
  </conditionalFormatting>
  <conditionalFormatting sqref="S85:S87">
    <cfRule type="cellIs" dxfId="516" priority="62" operator="equal">
      <formula>6</formula>
    </cfRule>
  </conditionalFormatting>
  <conditionalFormatting sqref="L65:R65">
    <cfRule type="cellIs" dxfId="515" priority="59" operator="equal">
      <formula>"일"</formula>
    </cfRule>
    <cfRule type="containsText" dxfId="514" priority="60" operator="containsText" text="야">
      <formula>NOT(ISERROR(SEARCH("야",L65)))</formula>
    </cfRule>
    <cfRule type="cellIs" dxfId="513" priority="61" operator="equal">
      <formula>"토"</formula>
    </cfRule>
  </conditionalFormatting>
  <conditionalFormatting sqref="K65:R65">
    <cfRule type="cellIs" dxfId="512" priority="58" operator="equal">
      <formula>0</formula>
    </cfRule>
  </conditionalFormatting>
  <conditionalFormatting sqref="L85:R85">
    <cfRule type="cellIs" dxfId="511" priority="55" operator="equal">
      <formula>"일"</formula>
    </cfRule>
    <cfRule type="containsText" dxfId="510" priority="56" operator="containsText" text="야">
      <formula>NOT(ISERROR(SEARCH("야",L85)))</formula>
    </cfRule>
    <cfRule type="cellIs" dxfId="509" priority="57" operator="equal">
      <formula>"토"</formula>
    </cfRule>
  </conditionalFormatting>
  <conditionalFormatting sqref="K85:R85">
    <cfRule type="cellIs" dxfId="508" priority="54" operator="equal">
      <formula>0</formula>
    </cfRule>
  </conditionalFormatting>
  <conditionalFormatting sqref="L111:R111">
    <cfRule type="cellIs" dxfId="507" priority="51" operator="equal">
      <formula>"일"</formula>
    </cfRule>
    <cfRule type="containsText" dxfId="506" priority="52" operator="containsText" text="야">
      <formula>NOT(ISERROR(SEARCH("야",L111)))</formula>
    </cfRule>
    <cfRule type="cellIs" dxfId="505" priority="53" operator="equal">
      <formula>"토"</formula>
    </cfRule>
  </conditionalFormatting>
  <conditionalFormatting sqref="K111:R111">
    <cfRule type="cellIs" dxfId="504" priority="50" operator="equal">
      <formula>0</formula>
    </cfRule>
  </conditionalFormatting>
  <conditionalFormatting sqref="L341:R341 L323:R323 L303:R303 L285:R285 L261:R261 L243:R243 L221:R221 L194:R194 L175:R175 L157:R157 L134:R134">
    <cfRule type="cellIs" dxfId="503" priority="47" operator="equal">
      <formula>"일"</formula>
    </cfRule>
    <cfRule type="containsText" dxfId="502" priority="48" operator="containsText" text="야">
      <formula>NOT(ISERROR(SEARCH("야",L134)))</formula>
    </cfRule>
    <cfRule type="cellIs" dxfId="501" priority="49" operator="equal">
      <formula>"토"</formula>
    </cfRule>
  </conditionalFormatting>
  <conditionalFormatting sqref="K341:R341 K323:R323 K303:R303 K285:R285 K261:R261 K243:R243 K221:R221 K194:R194 K175:R175 K157:R157 K134:R134">
    <cfRule type="cellIs" dxfId="500" priority="46" operator="equal">
      <formula>0</formula>
    </cfRule>
  </conditionalFormatting>
  <conditionalFormatting sqref="L342:R342 L324:R324 L304:R304 L286:R286 L262:R262 L244:R244 L222:R222 L195:R195 L176:R176 L158:R158 L135:R135 L112:R112 L86:R86">
    <cfRule type="cellIs" dxfId="499" priority="43" operator="equal">
      <formula>"일"</formula>
    </cfRule>
    <cfRule type="containsText" dxfId="498" priority="44" operator="containsText" text="야">
      <formula>NOT(ISERROR(SEARCH("야",L86)))</formula>
    </cfRule>
    <cfRule type="cellIs" dxfId="497" priority="45" operator="equal">
      <formula>"토"</formula>
    </cfRule>
  </conditionalFormatting>
  <conditionalFormatting sqref="K342:R342 K324:R324 K304:R304 K286:R286 K262:R262 K244:R244 K222:R222 K195:R195 K176:R176 K158:R158 K135:R135 K112:R112 K86:R86">
    <cfRule type="cellIs" dxfId="496" priority="42" operator="equal">
      <formula>0</formula>
    </cfRule>
  </conditionalFormatting>
  <conditionalFormatting sqref="L343:R343 L325:R325 L305:R305 L287:R287 L263:R263 L245:R245 L223:R223 L196:R196 L177:R177 L159:R159 L136:R136 L113:R113 L87:R87">
    <cfRule type="cellIs" dxfId="495" priority="39" operator="equal">
      <formula>"일"</formula>
    </cfRule>
    <cfRule type="containsText" dxfId="494" priority="40" operator="containsText" text="야">
      <formula>NOT(ISERROR(SEARCH("야",L87)))</formula>
    </cfRule>
    <cfRule type="cellIs" dxfId="493" priority="41" operator="equal">
      <formula>"토"</formula>
    </cfRule>
  </conditionalFormatting>
  <conditionalFormatting sqref="K343:R343 K325:R325 K305:R305 K287:R287 K263:R263 K245:R245 K223:R223 K196:R196 K177:R177 K159:R159 K136:R136 K113:R113 K87:R87">
    <cfRule type="cellIs" dxfId="492" priority="38" operator="equal">
      <formula>0</formula>
    </cfRule>
  </conditionalFormatting>
  <conditionalFormatting sqref="L347:R351">
    <cfRule type="cellIs" dxfId="491" priority="24" operator="equal">
      <formula>"일"</formula>
    </cfRule>
    <cfRule type="containsText" dxfId="490" priority="25" operator="containsText" text="야">
      <formula>NOT(ISERROR(SEARCH("야",L347)))</formula>
    </cfRule>
    <cfRule type="cellIs" dxfId="489" priority="26" operator="equal">
      <formula>"토"</formula>
    </cfRule>
  </conditionalFormatting>
  <conditionalFormatting sqref="G347:V351">
    <cfRule type="cellIs" dxfId="488" priority="23" operator="equal">
      <formula>0</formula>
    </cfRule>
  </conditionalFormatting>
  <conditionalFormatting sqref="S347:S351">
    <cfRule type="cellIs" dxfId="487" priority="22" operator="lessThan">
      <formula>5</formula>
    </cfRule>
  </conditionalFormatting>
  <conditionalFormatting sqref="G352:J367">
    <cfRule type="cellIs" dxfId="486" priority="20" operator="equal">
      <formula>0</formula>
    </cfRule>
  </conditionalFormatting>
  <conditionalFormatting sqref="G352:I362">
    <cfRule type="cellIs" dxfId="485" priority="21" operator="equal">
      <formula>0</formula>
    </cfRule>
  </conditionalFormatting>
  <conditionalFormatting sqref="T367">
    <cfRule type="cellIs" dxfId="484" priority="19" operator="lessThan">
      <formula>40</formula>
    </cfRule>
  </conditionalFormatting>
  <conditionalFormatting sqref="L352:R363 L367:R367">
    <cfRule type="cellIs" dxfId="483" priority="16" operator="equal">
      <formula>"일"</formula>
    </cfRule>
    <cfRule type="containsText" dxfId="482" priority="17" operator="containsText" text="야">
      <formula>NOT(ISERROR(SEARCH("야",L352)))</formula>
    </cfRule>
    <cfRule type="cellIs" dxfId="481" priority="18" operator="equal">
      <formula>"토"</formula>
    </cfRule>
  </conditionalFormatting>
  <conditionalFormatting sqref="K367:V367 K352:R363 V352:V366">
    <cfRule type="cellIs" dxfId="480" priority="15" operator="equal">
      <formula>0</formula>
    </cfRule>
  </conditionalFormatting>
  <conditionalFormatting sqref="S367">
    <cfRule type="cellIs" dxfId="479" priority="14" operator="lessThan">
      <formula>5</formula>
    </cfRule>
  </conditionalFormatting>
  <conditionalFormatting sqref="S367">
    <cfRule type="cellIs" dxfId="478" priority="13" operator="equal">
      <formula>6</formula>
    </cfRule>
  </conditionalFormatting>
  <conditionalFormatting sqref="L364:R364">
    <cfRule type="cellIs" dxfId="477" priority="10" operator="equal">
      <formula>"일"</formula>
    </cfRule>
    <cfRule type="containsText" dxfId="476" priority="11" operator="containsText" text="야">
      <formula>NOT(ISERROR(SEARCH("야",L364)))</formula>
    </cfRule>
    <cfRule type="cellIs" dxfId="475" priority="12" operator="equal">
      <formula>"토"</formula>
    </cfRule>
  </conditionalFormatting>
  <conditionalFormatting sqref="K364:R364">
    <cfRule type="cellIs" dxfId="474" priority="9" operator="equal">
      <formula>0</formula>
    </cfRule>
  </conditionalFormatting>
  <conditionalFormatting sqref="L365:R365">
    <cfRule type="cellIs" dxfId="473" priority="6" operator="equal">
      <formula>"일"</formula>
    </cfRule>
    <cfRule type="containsText" dxfId="472" priority="7" operator="containsText" text="야">
      <formula>NOT(ISERROR(SEARCH("야",L365)))</formula>
    </cfRule>
    <cfRule type="cellIs" dxfId="471" priority="8" operator="equal">
      <formula>"토"</formula>
    </cfRule>
  </conditionalFormatting>
  <conditionalFormatting sqref="K365:R365">
    <cfRule type="cellIs" dxfId="470" priority="5" operator="equal">
      <formula>0</formula>
    </cfRule>
  </conditionalFormatting>
  <conditionalFormatting sqref="L366:R366">
    <cfRule type="cellIs" dxfId="469" priority="2" operator="equal">
      <formula>"일"</formula>
    </cfRule>
    <cfRule type="containsText" dxfId="468" priority="3" operator="containsText" text="야">
      <formula>NOT(ISERROR(SEARCH("야",L366)))</formula>
    </cfRule>
    <cfRule type="cellIs" dxfId="467" priority="4" operator="equal">
      <formula>"토"</formula>
    </cfRule>
  </conditionalFormatting>
  <conditionalFormatting sqref="K366:R366">
    <cfRule type="cellIs" dxfId="466" priority="1" operator="equal">
      <formula>0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F71C-E541-4D3E-B6DE-6A50D3ED9EF0}">
  <sheetPr>
    <tabColor theme="9" tint="0.79998168889431442"/>
  </sheetPr>
  <dimension ref="B2:EL109"/>
  <sheetViews>
    <sheetView showGridLines="0" showRowColHeaders="0" zoomScaleNormal="100" zoomScaleSheetLayoutView="75" workbookViewId="0">
      <selection activeCell="C10" sqref="C10"/>
    </sheetView>
  </sheetViews>
  <sheetFormatPr defaultColWidth="4.625" defaultRowHeight="15" customHeight="1"/>
  <cols>
    <col min="1" max="7" width="6.125" style="30" customWidth="1"/>
    <col min="8" max="9" width="6.125" style="2" customWidth="1"/>
    <col min="10" max="12" width="6.125" style="30" customWidth="1"/>
    <col min="13" max="16" width="6.125" style="31" customWidth="1"/>
    <col min="17" max="18" width="6.125" style="30" customWidth="1"/>
    <col min="19" max="19" width="7.875" style="30" customWidth="1"/>
    <col min="20" max="20" width="6.125" style="30" customWidth="1"/>
    <col min="21" max="26" width="6.125" style="2" customWidth="1"/>
    <col min="27" max="27" width="6.625" style="2" customWidth="1"/>
    <col min="28" max="41" width="5" style="30" customWidth="1"/>
    <col min="42" max="42" width="8.125" style="30" customWidth="1"/>
    <col min="43" max="43" width="4.625" style="30" customWidth="1"/>
    <col min="44" max="44" width="5" style="30" customWidth="1"/>
    <col min="45" max="45" width="10.125" style="30" customWidth="1"/>
    <col min="46" max="48" width="4.625" style="30" customWidth="1"/>
    <col min="49" max="49" width="4.625" style="33" customWidth="1"/>
    <col min="50" max="51" width="4.625" style="30" customWidth="1"/>
    <col min="52" max="55" width="4.625" style="31" customWidth="1"/>
    <col min="56" max="61" width="4.625" style="30" customWidth="1"/>
    <col min="62" max="62" width="6.875" style="30" customWidth="1"/>
    <col min="63" max="75" width="4.625" style="30" customWidth="1"/>
    <col min="76" max="16384" width="4.625" style="30"/>
  </cols>
  <sheetData>
    <row r="2" spans="2:142" ht="131.25" customHeight="1">
      <c r="C2" s="612" t="s">
        <v>556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23"/>
      <c r="R2" s="423"/>
      <c r="S2" s="423"/>
      <c r="T2" s="423"/>
      <c r="U2" s="475"/>
      <c r="V2" s="475"/>
      <c r="W2" s="475"/>
      <c r="X2" s="475"/>
      <c r="Y2" s="475"/>
      <c r="Z2" s="159"/>
      <c r="AA2" s="159"/>
      <c r="AB2" s="159"/>
      <c r="AC2" s="159"/>
      <c r="AD2" s="159"/>
      <c r="AE2" s="159"/>
      <c r="AF2" s="159"/>
      <c r="AV2" s="33"/>
      <c r="AW2" s="30"/>
      <c r="AY2" s="31"/>
      <c r="BC2" s="30"/>
    </row>
    <row r="3" spans="2:142" ht="16.5" hidden="1" customHeight="1">
      <c r="C3"/>
      <c r="D3"/>
      <c r="E3"/>
      <c r="F3"/>
      <c r="G3"/>
      <c r="H3"/>
      <c r="I3"/>
      <c r="K3" s="160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2:142" s="2" customFormat="1" ht="15" hidden="1" customHeight="1">
      <c r="B4" s="162"/>
      <c r="C4" s="162"/>
      <c r="D4" s="162"/>
      <c r="E4" s="162"/>
      <c r="F4" s="162"/>
      <c r="G4" s="162"/>
      <c r="J4" s="30"/>
      <c r="K4" s="30"/>
      <c r="L4" s="30"/>
      <c r="M4" s="31"/>
      <c r="N4" s="31"/>
      <c r="O4" s="31"/>
      <c r="P4" s="31"/>
      <c r="Q4" s="30"/>
      <c r="R4" s="30"/>
      <c r="S4" s="30"/>
      <c r="AW4" s="32"/>
    </row>
    <row r="5" spans="2:142" s="2" customFormat="1" ht="15" customHeight="1">
      <c r="B5" s="162"/>
      <c r="C5" s="162"/>
      <c r="D5" s="162"/>
      <c r="E5" s="162"/>
      <c r="F5" s="162"/>
      <c r="G5" s="162"/>
      <c r="J5" s="30"/>
      <c r="K5" s="30"/>
      <c r="L5" s="30"/>
      <c r="M5" s="31"/>
      <c r="N5" s="31"/>
      <c r="O5" s="31"/>
      <c r="P5" s="31"/>
      <c r="Q5" s="30"/>
      <c r="R5" s="30"/>
      <c r="S5" s="30"/>
      <c r="AW5" s="32"/>
    </row>
    <row r="6" spans="2:142" s="2" customFormat="1" ht="17.100000000000001" customHeight="1">
      <c r="C6" s="486"/>
      <c r="D6" s="487"/>
      <c r="E6" s="488"/>
      <c r="F6" s="488"/>
      <c r="G6" s="488"/>
      <c r="H6" s="489"/>
      <c r="I6" s="488"/>
      <c r="J6" s="490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91"/>
      <c r="AW6" s="33"/>
      <c r="AX6" s="30"/>
      <c r="BO6" s="30"/>
      <c r="BP6" s="30"/>
      <c r="BQ6" s="30"/>
      <c r="BR6" s="30"/>
      <c r="BS6" s="30"/>
      <c r="BT6" s="30"/>
      <c r="BU6" s="30"/>
      <c r="BV6" s="30"/>
      <c r="BW6" s="30"/>
    </row>
    <row r="7" spans="2:142" s="2" customFormat="1" ht="17.100000000000001" customHeight="1">
      <c r="C7" s="483"/>
      <c r="D7" s="484"/>
      <c r="E7" s="191"/>
      <c r="F7" s="191"/>
      <c r="G7" s="191"/>
      <c r="H7" s="485"/>
      <c r="I7" s="191"/>
      <c r="J7" s="30"/>
      <c r="AB7" s="183"/>
      <c r="AW7" s="33"/>
      <c r="AX7" s="30"/>
      <c r="BO7" s="30"/>
      <c r="BP7" s="30"/>
      <c r="BQ7" s="30"/>
      <c r="BR7" s="30"/>
      <c r="BS7" s="30"/>
      <c r="BT7" s="30"/>
      <c r="BU7" s="30"/>
      <c r="BV7" s="30"/>
      <c r="BW7" s="30"/>
    </row>
    <row r="8" spans="2:142" ht="15" customHeight="1">
      <c r="H8" s="30"/>
      <c r="I8" s="30"/>
      <c r="K8" s="2"/>
      <c r="L8" s="2"/>
      <c r="M8" s="2"/>
      <c r="N8" s="2"/>
      <c r="O8" s="2"/>
      <c r="P8" s="2"/>
      <c r="Q8" s="2"/>
      <c r="R8" s="2"/>
      <c r="S8" s="2"/>
      <c r="T8" s="2"/>
      <c r="AZ8" s="30"/>
      <c r="BA8" s="30"/>
      <c r="BB8" s="30"/>
      <c r="BC8" s="30"/>
    </row>
    <row r="9" spans="2:142" s="2" customFormat="1" ht="17.100000000000001" customHeight="1">
      <c r="B9" s="30"/>
      <c r="C9" s="291" t="s">
        <v>553</v>
      </c>
      <c r="D9" s="31"/>
      <c r="E9" s="31"/>
      <c r="F9" s="31"/>
      <c r="G9" s="31"/>
      <c r="H9" s="30"/>
      <c r="I9" s="30"/>
      <c r="J9" s="163"/>
      <c r="K9" s="30"/>
      <c r="L9" s="37"/>
      <c r="M9" s="38"/>
      <c r="N9" s="9"/>
      <c r="O9" s="39"/>
      <c r="P9" s="40"/>
      <c r="Q9" s="41"/>
      <c r="R9" s="42"/>
      <c r="S9" s="474"/>
      <c r="W9" s="194"/>
      <c r="AB9" s="30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6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</row>
    <row r="10" spans="2:142" s="2" customFormat="1" ht="17.100000000000001" customHeight="1">
      <c r="C10" s="70" t="s">
        <v>156</v>
      </c>
      <c r="D10" s="167" t="s">
        <v>136</v>
      </c>
      <c r="E10" s="167" t="s">
        <v>134</v>
      </c>
      <c r="F10" s="167" t="s">
        <v>109</v>
      </c>
      <c r="G10" s="167" t="s">
        <v>131</v>
      </c>
      <c r="H10" s="167" t="s">
        <v>75</v>
      </c>
      <c r="I10" s="301" t="s">
        <v>92</v>
      </c>
      <c r="K10" s="144">
        <v>6</v>
      </c>
      <c r="L10" s="45" t="s">
        <v>96</v>
      </c>
      <c r="M10" s="45" t="s">
        <v>104</v>
      </c>
      <c r="N10" s="45" t="s">
        <v>82</v>
      </c>
      <c r="O10" s="45" t="s">
        <v>112</v>
      </c>
      <c r="P10" s="45" t="s">
        <v>97</v>
      </c>
      <c r="Q10" s="45" t="s">
        <v>117</v>
      </c>
      <c r="R10" s="46" t="s">
        <v>132</v>
      </c>
      <c r="S10" s="472" t="s">
        <v>383</v>
      </c>
      <c r="T10" s="660" t="s">
        <v>486</v>
      </c>
      <c r="U10" s="660" t="s">
        <v>487</v>
      </c>
      <c r="V10" s="30"/>
      <c r="W10" s="325" t="s">
        <v>252</v>
      </c>
      <c r="AY10" s="32"/>
    </row>
    <row r="11" spans="2:142" s="2" customFormat="1" ht="17.100000000000001" customHeight="1">
      <c r="B11" s="30"/>
      <c r="C11" s="678" t="s">
        <v>138</v>
      </c>
      <c r="D11" s="175" t="s">
        <v>123</v>
      </c>
      <c r="E11" s="176">
        <v>0.29166666666666669</v>
      </c>
      <c r="F11" s="176">
        <v>0.66666666666666663</v>
      </c>
      <c r="G11" s="137">
        <v>1</v>
      </c>
      <c r="H11" s="177">
        <v>8</v>
      </c>
      <c r="I11" s="302"/>
      <c r="J11" s="30"/>
      <c r="K11" s="405" t="s">
        <v>474</v>
      </c>
      <c r="L11" s="406" t="s">
        <v>546</v>
      </c>
      <c r="M11" s="406" t="s">
        <v>550</v>
      </c>
      <c r="N11" s="406" t="s">
        <v>547</v>
      </c>
      <c r="O11" s="406" t="s">
        <v>547</v>
      </c>
      <c r="P11" s="406" t="s">
        <v>547</v>
      </c>
      <c r="Q11" s="406" t="s">
        <v>547</v>
      </c>
      <c r="R11" s="407" t="s">
        <v>549</v>
      </c>
      <c r="S11" s="473">
        <v>5.2</v>
      </c>
      <c r="T11" s="661"/>
      <c r="U11" s="661"/>
      <c r="V11" s="171"/>
      <c r="W11" s="153" t="s">
        <v>83</v>
      </c>
      <c r="X11" s="154" t="s">
        <v>88</v>
      </c>
      <c r="Y11" s="154" t="s">
        <v>92</v>
      </c>
      <c r="Z11" s="154" t="s">
        <v>155</v>
      </c>
      <c r="AA11" s="154" t="s">
        <v>103</v>
      </c>
      <c r="AB11" s="155" t="s">
        <v>120</v>
      </c>
      <c r="AD11" s="172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73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613"/>
      <c r="BR11" s="613"/>
      <c r="BS11" s="613"/>
      <c r="BT11" s="613"/>
      <c r="BU11" s="613"/>
      <c r="BV11" s="613"/>
      <c r="BW11" s="613"/>
      <c r="BX11" s="174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</row>
    <row r="12" spans="2:142" s="2" customFormat="1" ht="17.100000000000001" customHeight="1">
      <c r="B12" s="30"/>
      <c r="C12" s="679"/>
      <c r="D12" s="184" t="s">
        <v>191</v>
      </c>
      <c r="E12" s="185">
        <v>0.39583333333333331</v>
      </c>
      <c r="F12" s="185">
        <v>0.875</v>
      </c>
      <c r="G12" s="138">
        <v>1</v>
      </c>
      <c r="H12" s="186">
        <v>10.5</v>
      </c>
      <c r="I12" s="302"/>
      <c r="J12" s="30"/>
      <c r="K12" s="182" t="s">
        <v>79</v>
      </c>
      <c r="L12" s="35" t="s">
        <v>73</v>
      </c>
      <c r="M12" s="35"/>
      <c r="N12" s="35"/>
      <c r="O12" s="35" t="s">
        <v>123</v>
      </c>
      <c r="P12" s="35" t="s">
        <v>95</v>
      </c>
      <c r="Q12" s="35" t="s">
        <v>95</v>
      </c>
      <c r="R12" s="47" t="s">
        <v>73</v>
      </c>
      <c r="S12" s="297">
        <v>5</v>
      </c>
      <c r="T12" s="113">
        <v>45</v>
      </c>
      <c r="U12" s="113">
        <v>5</v>
      </c>
      <c r="W12" s="257" t="s">
        <v>79</v>
      </c>
      <c r="X12" s="434">
        <v>17.5</v>
      </c>
      <c r="Y12" s="434">
        <v>30</v>
      </c>
      <c r="Z12" s="434"/>
      <c r="AA12" s="434"/>
      <c r="AB12" s="260">
        <v>27.5</v>
      </c>
      <c r="AD12" s="183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73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613"/>
      <c r="BR12" s="613"/>
      <c r="BS12" s="613"/>
      <c r="BT12" s="613"/>
      <c r="BU12" s="613"/>
      <c r="BV12" s="613"/>
      <c r="BW12" s="613"/>
      <c r="BX12" s="174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</row>
    <row r="13" spans="2:142" s="2" customFormat="1" ht="17.100000000000001" customHeight="1">
      <c r="B13" s="30"/>
      <c r="C13" s="679"/>
      <c r="D13" s="184" t="s">
        <v>95</v>
      </c>
      <c r="E13" s="185">
        <v>0.5</v>
      </c>
      <c r="F13" s="185">
        <v>0.875</v>
      </c>
      <c r="G13" s="138">
        <v>1</v>
      </c>
      <c r="H13" s="186">
        <v>8</v>
      </c>
      <c r="I13" s="302"/>
      <c r="J13" s="30"/>
      <c r="K13" s="182" t="s">
        <v>180</v>
      </c>
      <c r="L13" s="35"/>
      <c r="M13" s="506" t="s">
        <v>123</v>
      </c>
      <c r="N13" s="35" t="s">
        <v>123</v>
      </c>
      <c r="O13" s="35" t="s">
        <v>95</v>
      </c>
      <c r="P13" s="35" t="s">
        <v>95</v>
      </c>
      <c r="Q13" s="35" t="s">
        <v>73</v>
      </c>
      <c r="R13" s="47"/>
      <c r="S13" s="298">
        <v>5</v>
      </c>
      <c r="T13" s="113">
        <v>42.5</v>
      </c>
      <c r="U13" s="113">
        <v>2.5</v>
      </c>
      <c r="V13" s="187"/>
      <c r="W13" s="257" t="s">
        <v>180</v>
      </c>
      <c r="X13" s="434">
        <v>17.5</v>
      </c>
      <c r="Y13" s="434">
        <v>30</v>
      </c>
      <c r="Z13" s="434"/>
      <c r="AA13" s="434"/>
      <c r="AB13" s="260">
        <v>27.5</v>
      </c>
      <c r="AD13" s="183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73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</row>
    <row r="14" spans="2:142" s="2" customFormat="1" ht="17.100000000000001" customHeight="1">
      <c r="B14" s="30"/>
      <c r="C14" s="679"/>
      <c r="D14" s="184"/>
      <c r="E14" s="185"/>
      <c r="F14" s="185"/>
      <c r="G14" s="138"/>
      <c r="H14" s="186"/>
      <c r="I14" s="302"/>
      <c r="J14" s="30"/>
      <c r="K14" s="182" t="s">
        <v>110</v>
      </c>
      <c r="L14" s="35"/>
      <c r="M14" s="35" t="s">
        <v>123</v>
      </c>
      <c r="N14" s="35" t="s">
        <v>95</v>
      </c>
      <c r="O14" s="35" t="s">
        <v>95</v>
      </c>
      <c r="P14" s="35" t="s">
        <v>73</v>
      </c>
      <c r="Q14" s="35"/>
      <c r="R14" s="507" t="s">
        <v>95</v>
      </c>
      <c r="S14" s="298">
        <v>5</v>
      </c>
      <c r="T14" s="113">
        <v>42.5</v>
      </c>
      <c r="U14" s="113">
        <v>2.5</v>
      </c>
      <c r="V14" s="187"/>
      <c r="W14" s="257" t="s">
        <v>110</v>
      </c>
      <c r="X14" s="434">
        <v>20</v>
      </c>
      <c r="Y14" s="434">
        <v>36</v>
      </c>
      <c r="Z14" s="434"/>
      <c r="AA14" s="434"/>
      <c r="AB14" s="260">
        <v>32</v>
      </c>
      <c r="AD14" s="183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73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1"/>
      <c r="BR14" s="174"/>
      <c r="BS14" s="174"/>
      <c r="BT14" s="174"/>
      <c r="BU14" s="174"/>
      <c r="BV14" s="174"/>
      <c r="BW14" s="174"/>
      <c r="BX14" s="174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</row>
    <row r="15" spans="2:142" s="2" customFormat="1" ht="17.100000000000001" customHeight="1">
      <c r="B15" s="30"/>
      <c r="C15" s="679"/>
      <c r="D15" s="184"/>
      <c r="E15" s="185"/>
      <c r="F15" s="185"/>
      <c r="G15" s="138"/>
      <c r="H15" s="186" t="s">
        <v>105</v>
      </c>
      <c r="I15" s="302"/>
      <c r="J15" s="30"/>
      <c r="K15" s="182" t="s">
        <v>114</v>
      </c>
      <c r="L15" s="35" t="s">
        <v>123</v>
      </c>
      <c r="M15" s="35" t="s">
        <v>95</v>
      </c>
      <c r="N15" s="35" t="s">
        <v>95</v>
      </c>
      <c r="O15" s="35" t="s">
        <v>73</v>
      </c>
      <c r="P15" s="35"/>
      <c r="Q15" s="35"/>
      <c r="R15" s="47" t="s">
        <v>123</v>
      </c>
      <c r="S15" s="298">
        <v>5</v>
      </c>
      <c r="T15" s="113">
        <v>42.5</v>
      </c>
      <c r="U15" s="113">
        <v>2.5</v>
      </c>
      <c r="W15" s="257" t="s">
        <v>114</v>
      </c>
      <c r="X15" s="434">
        <v>17.5</v>
      </c>
      <c r="Y15" s="434">
        <v>30</v>
      </c>
      <c r="Z15" s="434"/>
      <c r="AA15" s="434"/>
      <c r="AB15" s="260">
        <v>27.5</v>
      </c>
      <c r="AD15" s="183"/>
      <c r="AY15" s="173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30"/>
      <c r="BS15" s="174"/>
      <c r="BT15" s="174"/>
      <c r="BU15" s="174"/>
      <c r="BV15" s="174"/>
      <c r="BW15" s="174"/>
      <c r="BX15" s="174"/>
    </row>
    <row r="16" spans="2:142" s="2" customFormat="1" ht="17.100000000000001" customHeight="1">
      <c r="B16" s="30"/>
      <c r="C16" s="679"/>
      <c r="D16" s="184"/>
      <c r="E16" s="185"/>
      <c r="F16" s="185"/>
      <c r="G16" s="138"/>
      <c r="H16" s="186" t="s">
        <v>105</v>
      </c>
      <c r="I16" s="302"/>
      <c r="J16" s="30"/>
      <c r="K16" s="182" t="s">
        <v>127</v>
      </c>
      <c r="L16" s="506" t="s">
        <v>473</v>
      </c>
      <c r="M16" s="35" t="s">
        <v>95</v>
      </c>
      <c r="N16" s="35" t="s">
        <v>73</v>
      </c>
      <c r="O16" s="35"/>
      <c r="P16" s="35"/>
      <c r="Q16" s="35" t="s">
        <v>123</v>
      </c>
      <c r="R16" s="507" t="s">
        <v>473</v>
      </c>
      <c r="S16" s="298">
        <v>5</v>
      </c>
      <c r="T16" s="113">
        <v>47.5</v>
      </c>
      <c r="U16" s="113">
        <v>7.5</v>
      </c>
      <c r="W16" s="257" t="s">
        <v>127</v>
      </c>
      <c r="X16" s="434">
        <v>15</v>
      </c>
      <c r="Y16" s="434">
        <v>30</v>
      </c>
      <c r="Z16" s="434"/>
      <c r="AA16" s="434"/>
      <c r="AB16" s="260">
        <v>25</v>
      </c>
      <c r="AW16" s="173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30"/>
      <c r="BP16" s="171"/>
      <c r="BW16" s="30"/>
    </row>
    <row r="17" spans="2:142" s="2" customFormat="1" ht="17.100000000000001" customHeight="1">
      <c r="B17" s="30"/>
      <c r="C17" s="680"/>
      <c r="D17" s="408"/>
      <c r="E17" s="409"/>
      <c r="F17" s="409"/>
      <c r="G17" s="139"/>
      <c r="H17" s="188" t="s">
        <v>105</v>
      </c>
      <c r="I17" s="303"/>
      <c r="J17" s="30"/>
      <c r="K17" s="192" t="s">
        <v>94</v>
      </c>
      <c r="L17" s="103" t="s">
        <v>95</v>
      </c>
      <c r="M17" s="103" t="s">
        <v>73</v>
      </c>
      <c r="N17" s="103"/>
      <c r="O17" s="103"/>
      <c r="P17" s="103" t="s">
        <v>123</v>
      </c>
      <c r="Q17" s="103" t="s">
        <v>95</v>
      </c>
      <c r="R17" s="104" t="s">
        <v>95</v>
      </c>
      <c r="S17" s="298">
        <v>5</v>
      </c>
      <c r="T17" s="2">
        <v>42.5</v>
      </c>
      <c r="U17" s="2">
        <v>2.5</v>
      </c>
      <c r="W17" s="272" t="s">
        <v>94</v>
      </c>
      <c r="X17" s="435">
        <v>12.5</v>
      </c>
      <c r="Y17" s="435">
        <v>30</v>
      </c>
      <c r="Z17" s="435"/>
      <c r="AA17" s="435"/>
      <c r="AB17" s="275">
        <v>22.5</v>
      </c>
      <c r="AW17" s="33"/>
      <c r="AX17" s="30"/>
      <c r="AY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2:142" s="2" customFormat="1" ht="17.100000000000001" customHeight="1">
      <c r="C18" s="678" t="s">
        <v>92</v>
      </c>
      <c r="D18" s="175" t="s">
        <v>73</v>
      </c>
      <c r="E18" s="176">
        <v>0.875</v>
      </c>
      <c r="F18" s="176">
        <v>0.39583333333333331</v>
      </c>
      <c r="G18" s="190">
        <v>2</v>
      </c>
      <c r="H18" s="177">
        <v>10.5</v>
      </c>
      <c r="I18" s="304">
        <v>6</v>
      </c>
      <c r="J18" s="30"/>
      <c r="AB18" s="183"/>
      <c r="AW18" s="33"/>
      <c r="AX18" s="30"/>
      <c r="AY18" s="30"/>
      <c r="BO18" s="620"/>
      <c r="BP18" s="620"/>
      <c r="BQ18" s="620"/>
      <c r="BR18" s="620"/>
      <c r="BS18" s="620"/>
      <c r="BT18" s="620"/>
      <c r="BU18" s="620"/>
      <c r="BV18" s="620"/>
      <c r="BW18" s="620"/>
    </row>
    <row r="19" spans="2:142" s="2" customFormat="1" ht="17.100000000000001" customHeight="1">
      <c r="C19" s="679"/>
      <c r="D19" s="184"/>
      <c r="E19" s="185"/>
      <c r="F19" s="185"/>
      <c r="G19" s="421"/>
      <c r="H19" s="186"/>
      <c r="I19" s="305"/>
      <c r="J19" s="30"/>
      <c r="K19" s="379" t="s">
        <v>583</v>
      </c>
      <c r="AB19" s="183"/>
      <c r="AW19" s="33"/>
      <c r="AX19" s="30"/>
      <c r="AY19" s="30"/>
      <c r="BO19" s="620"/>
      <c r="BP19" s="620"/>
      <c r="BQ19" s="620"/>
      <c r="BR19" s="620"/>
      <c r="BS19" s="620"/>
      <c r="BT19" s="620"/>
      <c r="BU19" s="620"/>
      <c r="BV19" s="620"/>
      <c r="BW19" s="620"/>
    </row>
    <row r="20" spans="2:142" s="2" customFormat="1" ht="17.100000000000001" customHeight="1">
      <c r="C20" s="680"/>
      <c r="D20" s="408"/>
      <c r="E20" s="409"/>
      <c r="F20" s="409"/>
      <c r="G20" s="422"/>
      <c r="H20" s="188"/>
      <c r="I20" s="306"/>
      <c r="J20" s="30"/>
      <c r="K20" s="402" t="s">
        <v>55</v>
      </c>
      <c r="L20"/>
      <c r="M20"/>
      <c r="N20"/>
      <c r="O20"/>
      <c r="P20"/>
      <c r="AB20" s="183"/>
      <c r="AW20" s="33"/>
      <c r="AX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2:142" s="2" customFormat="1" ht="17.100000000000001" customHeight="1">
      <c r="C21" s="470" t="s">
        <v>375</v>
      </c>
      <c r="D21" s="294" t="s">
        <v>205</v>
      </c>
      <c r="E21" s="295"/>
      <c r="F21" s="295"/>
      <c r="G21" s="295"/>
      <c r="H21" s="296">
        <v>8</v>
      </c>
      <c r="I21" s="295"/>
      <c r="J21" s="30"/>
      <c r="K21" s="113" t="s">
        <v>35</v>
      </c>
      <c r="L21"/>
      <c r="M21"/>
      <c r="N21"/>
      <c r="O21"/>
      <c r="P21"/>
      <c r="AB21" s="183"/>
      <c r="AW21" s="33"/>
      <c r="AX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2:142" s="2" customFormat="1" ht="17.100000000000001" customHeight="1">
      <c r="C22" s="483"/>
      <c r="D22" s="484"/>
      <c r="E22" s="191"/>
      <c r="F22" s="191"/>
      <c r="G22" s="191"/>
      <c r="H22" s="485"/>
      <c r="I22" s="191"/>
      <c r="J22" s="30"/>
      <c r="K22" s="113"/>
      <c r="L22"/>
      <c r="M22"/>
      <c r="N22"/>
      <c r="O22"/>
      <c r="P22"/>
      <c r="AB22" s="183"/>
      <c r="AW22" s="33"/>
      <c r="AX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2:142" ht="15" customHeight="1">
      <c r="H23" s="30"/>
      <c r="I23" s="30"/>
      <c r="K23" s="2"/>
      <c r="L23" s="2"/>
      <c r="M23" s="2"/>
      <c r="N23" s="2"/>
      <c r="O23" s="2"/>
      <c r="P23" s="2"/>
      <c r="Q23" s="2"/>
      <c r="R23" s="2"/>
      <c r="S23" s="2"/>
      <c r="T23" s="2"/>
      <c r="AB23" s="183"/>
      <c r="AZ23" s="30"/>
      <c r="BA23" s="30"/>
      <c r="BB23" s="30"/>
      <c r="BC23" s="30"/>
    </row>
    <row r="24" spans="2:142" s="2" customFormat="1" ht="17.100000000000001" customHeight="1">
      <c r="B24" s="30"/>
      <c r="C24" s="291" t="s">
        <v>552</v>
      </c>
      <c r="D24" s="31"/>
      <c r="E24" s="31"/>
      <c r="F24" s="31"/>
      <c r="G24" s="31"/>
      <c r="H24" s="30"/>
      <c r="I24" s="30"/>
      <c r="J24" s="163"/>
      <c r="K24" s="30"/>
      <c r="L24" s="37"/>
      <c r="M24" s="38"/>
      <c r="N24" s="9"/>
      <c r="O24" s="39"/>
      <c r="P24" s="40"/>
      <c r="Q24" s="41"/>
      <c r="R24" s="42"/>
      <c r="S24" s="474"/>
      <c r="W24" s="194"/>
      <c r="AB24" s="30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6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</row>
    <row r="25" spans="2:142" s="2" customFormat="1" ht="17.100000000000001" customHeight="1">
      <c r="C25" s="70" t="s">
        <v>156</v>
      </c>
      <c r="D25" s="167" t="s">
        <v>136</v>
      </c>
      <c r="E25" s="167" t="s">
        <v>134</v>
      </c>
      <c r="F25" s="167" t="s">
        <v>109</v>
      </c>
      <c r="G25" s="167" t="s">
        <v>131</v>
      </c>
      <c r="H25" s="167" t="s">
        <v>75</v>
      </c>
      <c r="I25" s="301" t="s">
        <v>92</v>
      </c>
      <c r="K25" s="144">
        <v>6</v>
      </c>
      <c r="L25" s="45" t="s">
        <v>96</v>
      </c>
      <c r="M25" s="45" t="s">
        <v>104</v>
      </c>
      <c r="N25" s="45" t="s">
        <v>82</v>
      </c>
      <c r="O25" s="45" t="s">
        <v>112</v>
      </c>
      <c r="P25" s="45" t="s">
        <v>97</v>
      </c>
      <c r="Q25" s="45" t="s">
        <v>117</v>
      </c>
      <c r="R25" s="46" t="s">
        <v>132</v>
      </c>
      <c r="S25" s="472" t="s">
        <v>383</v>
      </c>
      <c r="T25" s="660" t="s">
        <v>486</v>
      </c>
      <c r="U25" s="660" t="s">
        <v>487</v>
      </c>
      <c r="V25" s="30"/>
      <c r="W25" s="325" t="s">
        <v>252</v>
      </c>
      <c r="AY25" s="32"/>
    </row>
    <row r="26" spans="2:142" s="2" customFormat="1" ht="17.100000000000001" customHeight="1">
      <c r="B26" s="30"/>
      <c r="C26" s="678" t="s">
        <v>138</v>
      </c>
      <c r="D26" s="175" t="s">
        <v>123</v>
      </c>
      <c r="E26" s="176">
        <v>0.29166666666666669</v>
      </c>
      <c r="F26" s="176">
        <v>0.66666666666666663</v>
      </c>
      <c r="G26" s="137">
        <v>1</v>
      </c>
      <c r="H26" s="177">
        <v>8</v>
      </c>
      <c r="I26" s="302"/>
      <c r="J26" s="30"/>
      <c r="K26" s="405" t="s">
        <v>474</v>
      </c>
      <c r="L26" s="406" t="s">
        <v>492</v>
      </c>
      <c r="M26" s="406" t="s">
        <v>558</v>
      </c>
      <c r="N26" s="406" t="s">
        <v>492</v>
      </c>
      <c r="O26" s="406" t="s">
        <v>492</v>
      </c>
      <c r="P26" s="406" t="s">
        <v>492</v>
      </c>
      <c r="Q26" s="406" t="s">
        <v>492</v>
      </c>
      <c r="R26" s="407" t="s">
        <v>549</v>
      </c>
      <c r="S26" s="473">
        <v>5.2</v>
      </c>
      <c r="T26" s="661"/>
      <c r="U26" s="661"/>
      <c r="V26" s="171"/>
      <c r="W26" s="153" t="s">
        <v>83</v>
      </c>
      <c r="X26" s="154" t="s">
        <v>88</v>
      </c>
      <c r="Y26" s="154" t="s">
        <v>92</v>
      </c>
      <c r="Z26" s="154" t="s">
        <v>155</v>
      </c>
      <c r="AA26" s="154" t="s">
        <v>103</v>
      </c>
      <c r="AB26" s="155" t="s">
        <v>120</v>
      </c>
      <c r="AD26" s="172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73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613"/>
      <c r="BR26" s="613"/>
      <c r="BS26" s="613"/>
      <c r="BT26" s="613"/>
      <c r="BU26" s="613"/>
      <c r="BV26" s="613"/>
      <c r="BW26" s="613"/>
      <c r="BX26" s="174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</row>
    <row r="27" spans="2:142" s="2" customFormat="1" ht="17.100000000000001" customHeight="1">
      <c r="B27" s="30"/>
      <c r="C27" s="679"/>
      <c r="D27" s="184" t="s">
        <v>191</v>
      </c>
      <c r="E27" s="185">
        <v>0.29166666666666669</v>
      </c>
      <c r="F27" s="185">
        <v>0.79166666666666663</v>
      </c>
      <c r="G27" s="138">
        <v>1</v>
      </c>
      <c r="H27" s="186">
        <v>11</v>
      </c>
      <c r="I27" s="302"/>
      <c r="J27" s="30"/>
      <c r="K27" s="182" t="s">
        <v>79</v>
      </c>
      <c r="L27" s="35" t="s">
        <v>73</v>
      </c>
      <c r="M27" s="35"/>
      <c r="N27" s="35"/>
      <c r="O27" s="35" t="s">
        <v>123</v>
      </c>
      <c r="P27" s="35" t="s">
        <v>191</v>
      </c>
      <c r="Q27" s="35" t="s">
        <v>95</v>
      </c>
      <c r="R27" s="47" t="s">
        <v>73</v>
      </c>
      <c r="S27" s="297">
        <v>5</v>
      </c>
      <c r="T27" s="113">
        <v>43</v>
      </c>
      <c r="U27" s="113">
        <v>3</v>
      </c>
      <c r="W27" s="257" t="s">
        <v>79</v>
      </c>
      <c r="X27" s="434">
        <v>18</v>
      </c>
      <c r="Y27" s="434">
        <v>30</v>
      </c>
      <c r="Z27" s="434"/>
      <c r="AA27" s="434"/>
      <c r="AB27" s="260">
        <v>28</v>
      </c>
      <c r="AD27" s="183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73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613"/>
      <c r="BR27" s="613"/>
      <c r="BS27" s="613"/>
      <c r="BT27" s="613"/>
      <c r="BU27" s="613"/>
      <c r="BV27" s="613"/>
      <c r="BW27" s="613"/>
      <c r="BX27" s="174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</row>
    <row r="28" spans="2:142" s="2" customFormat="1" ht="17.100000000000001" customHeight="1">
      <c r="B28" s="30"/>
      <c r="C28" s="679"/>
      <c r="D28" s="184" t="s">
        <v>95</v>
      </c>
      <c r="E28" s="185">
        <v>0.5</v>
      </c>
      <c r="F28" s="185">
        <v>0.875</v>
      </c>
      <c r="G28" s="138">
        <v>1</v>
      </c>
      <c r="H28" s="186">
        <v>8</v>
      </c>
      <c r="I28" s="302"/>
      <c r="J28" s="30"/>
      <c r="K28" s="182" t="s">
        <v>180</v>
      </c>
      <c r="L28" s="35"/>
      <c r="M28" s="506" t="s">
        <v>123</v>
      </c>
      <c r="N28" s="35" t="s">
        <v>123</v>
      </c>
      <c r="O28" s="35" t="s">
        <v>191</v>
      </c>
      <c r="P28" s="35" t="s">
        <v>95</v>
      </c>
      <c r="Q28" s="35" t="s">
        <v>73</v>
      </c>
      <c r="R28" s="47"/>
      <c r="S28" s="298">
        <v>5</v>
      </c>
      <c r="T28" s="113">
        <v>43</v>
      </c>
      <c r="U28" s="113">
        <v>3</v>
      </c>
      <c r="V28" s="187"/>
      <c r="W28" s="257" t="s">
        <v>180</v>
      </c>
      <c r="X28" s="434">
        <v>15</v>
      </c>
      <c r="Y28" s="434">
        <v>30</v>
      </c>
      <c r="Z28" s="434"/>
      <c r="AA28" s="434"/>
      <c r="AB28" s="260">
        <v>25</v>
      </c>
      <c r="AD28" s="183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73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</row>
    <row r="29" spans="2:142" s="2" customFormat="1" ht="17.100000000000001" customHeight="1">
      <c r="B29" s="30"/>
      <c r="C29" s="679"/>
      <c r="D29" s="184"/>
      <c r="E29" s="185"/>
      <c r="F29" s="185"/>
      <c r="G29" s="138"/>
      <c r="H29" s="186" t="s">
        <v>105</v>
      </c>
      <c r="I29" s="302"/>
      <c r="J29" s="30"/>
      <c r="K29" s="182" t="s">
        <v>110</v>
      </c>
      <c r="L29" s="35"/>
      <c r="M29" s="35" t="s">
        <v>123</v>
      </c>
      <c r="N29" s="35" t="s">
        <v>191</v>
      </c>
      <c r="O29" s="35" t="s">
        <v>95</v>
      </c>
      <c r="P29" s="35" t="s">
        <v>73</v>
      </c>
      <c r="Q29" s="35"/>
      <c r="R29" s="507" t="s">
        <v>95</v>
      </c>
      <c r="S29" s="298">
        <v>5</v>
      </c>
      <c r="T29" s="113">
        <v>43</v>
      </c>
      <c r="U29" s="113">
        <v>3</v>
      </c>
      <c r="V29" s="187"/>
      <c r="W29" s="257" t="s">
        <v>110</v>
      </c>
      <c r="X29" s="434">
        <v>15</v>
      </c>
      <c r="Y29" s="434">
        <v>36</v>
      </c>
      <c r="Z29" s="434"/>
      <c r="AA29" s="434"/>
      <c r="AB29" s="260">
        <v>27</v>
      </c>
      <c r="AD29" s="183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73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1"/>
      <c r="BR29" s="174"/>
      <c r="BS29" s="174"/>
      <c r="BT29" s="174"/>
      <c r="BU29" s="174"/>
      <c r="BV29" s="174"/>
      <c r="BW29" s="174"/>
      <c r="BX29" s="174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</row>
    <row r="30" spans="2:142" s="2" customFormat="1" ht="17.100000000000001" customHeight="1">
      <c r="B30" s="30"/>
      <c r="C30" s="679"/>
      <c r="D30" s="184"/>
      <c r="E30" s="185"/>
      <c r="F30" s="185"/>
      <c r="G30" s="138"/>
      <c r="H30" s="186" t="s">
        <v>105</v>
      </c>
      <c r="I30" s="302"/>
      <c r="J30" s="30"/>
      <c r="K30" s="182" t="s">
        <v>114</v>
      </c>
      <c r="L30" s="35" t="s">
        <v>123</v>
      </c>
      <c r="M30" s="35" t="s">
        <v>191</v>
      </c>
      <c r="N30" s="35" t="s">
        <v>95</v>
      </c>
      <c r="O30" s="35" t="s">
        <v>73</v>
      </c>
      <c r="P30" s="35"/>
      <c r="Q30" s="35"/>
      <c r="R30" s="47" t="s">
        <v>123</v>
      </c>
      <c r="S30" s="298">
        <v>5</v>
      </c>
      <c r="T30" s="113">
        <v>43</v>
      </c>
      <c r="U30" s="113">
        <v>3</v>
      </c>
      <c r="W30" s="257" t="s">
        <v>114</v>
      </c>
      <c r="X30" s="434">
        <v>15</v>
      </c>
      <c r="Y30" s="434">
        <v>30</v>
      </c>
      <c r="Z30" s="434"/>
      <c r="AA30" s="434"/>
      <c r="AB30" s="260">
        <v>25</v>
      </c>
      <c r="AD30" s="183"/>
      <c r="AY30" s="173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30"/>
      <c r="BS30" s="174"/>
      <c r="BT30" s="174"/>
      <c r="BU30" s="174"/>
      <c r="BV30" s="174"/>
      <c r="BW30" s="174"/>
      <c r="BX30" s="174"/>
    </row>
    <row r="31" spans="2:142" s="2" customFormat="1" ht="17.100000000000001" customHeight="1">
      <c r="B31" s="30"/>
      <c r="C31" s="679"/>
      <c r="D31" s="184"/>
      <c r="E31" s="185"/>
      <c r="F31" s="185"/>
      <c r="G31" s="138"/>
      <c r="H31" s="186" t="s">
        <v>105</v>
      </c>
      <c r="I31" s="302"/>
      <c r="J31" s="30"/>
      <c r="K31" s="182" t="s">
        <v>127</v>
      </c>
      <c r="L31" s="35" t="s">
        <v>191</v>
      </c>
      <c r="M31" s="35" t="s">
        <v>95</v>
      </c>
      <c r="N31" s="35" t="s">
        <v>73</v>
      </c>
      <c r="O31" s="35"/>
      <c r="P31" s="35"/>
      <c r="Q31" s="35" t="s">
        <v>123</v>
      </c>
      <c r="R31" s="47" t="s">
        <v>191</v>
      </c>
      <c r="S31" s="298">
        <v>5</v>
      </c>
      <c r="T31" s="113">
        <v>46</v>
      </c>
      <c r="U31" s="113">
        <v>6</v>
      </c>
      <c r="W31" s="257" t="s">
        <v>127</v>
      </c>
      <c r="X31" s="434">
        <v>15</v>
      </c>
      <c r="Y31" s="434">
        <v>30</v>
      </c>
      <c r="Z31" s="434"/>
      <c r="AA31" s="434"/>
      <c r="AB31" s="260">
        <v>25</v>
      </c>
      <c r="AW31" s="173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30"/>
      <c r="BP31" s="171"/>
      <c r="BW31" s="30"/>
    </row>
    <row r="32" spans="2:142" s="2" customFormat="1" ht="17.100000000000001" customHeight="1">
      <c r="B32" s="30"/>
      <c r="C32" s="680"/>
      <c r="D32" s="408"/>
      <c r="E32" s="409"/>
      <c r="F32" s="409"/>
      <c r="G32" s="139"/>
      <c r="H32" s="188" t="s">
        <v>105</v>
      </c>
      <c r="I32" s="303"/>
      <c r="J32" s="30"/>
      <c r="K32" s="192" t="s">
        <v>94</v>
      </c>
      <c r="L32" s="103" t="s">
        <v>95</v>
      </c>
      <c r="M32" s="103" t="s">
        <v>73</v>
      </c>
      <c r="N32" s="103"/>
      <c r="O32" s="103"/>
      <c r="P32" s="103" t="s">
        <v>123</v>
      </c>
      <c r="Q32" s="103" t="s">
        <v>191</v>
      </c>
      <c r="R32" s="104" t="s">
        <v>95</v>
      </c>
      <c r="S32" s="298">
        <v>5</v>
      </c>
      <c r="T32" s="2">
        <v>43</v>
      </c>
      <c r="U32" s="2">
        <v>3</v>
      </c>
      <c r="W32" s="272" t="s">
        <v>94</v>
      </c>
      <c r="X32" s="435">
        <v>15</v>
      </c>
      <c r="Y32" s="435">
        <v>30</v>
      </c>
      <c r="Z32" s="435"/>
      <c r="AA32" s="435"/>
      <c r="AB32" s="275">
        <v>25</v>
      </c>
      <c r="AW32" s="33"/>
      <c r="AX32" s="30"/>
      <c r="AY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2:142" s="2" customFormat="1" ht="17.100000000000001" customHeight="1">
      <c r="C33" s="678" t="s">
        <v>92</v>
      </c>
      <c r="D33" s="175" t="s">
        <v>73</v>
      </c>
      <c r="E33" s="176">
        <v>0.875</v>
      </c>
      <c r="F33" s="176">
        <v>0.29166666666666669</v>
      </c>
      <c r="G33" s="190">
        <v>2</v>
      </c>
      <c r="H33" s="177">
        <v>8</v>
      </c>
      <c r="I33" s="304">
        <v>6</v>
      </c>
      <c r="J33" s="30"/>
      <c r="AB33" s="183"/>
      <c r="AW33" s="33"/>
      <c r="AX33" s="30"/>
      <c r="AY33" s="30"/>
      <c r="BO33" s="620"/>
      <c r="BP33" s="620"/>
      <c r="BQ33" s="620"/>
      <c r="BR33" s="620"/>
      <c r="BS33" s="620"/>
      <c r="BT33" s="620"/>
      <c r="BU33" s="620"/>
      <c r="BV33" s="620"/>
      <c r="BW33" s="620"/>
    </row>
    <row r="34" spans="2:142" s="2" customFormat="1" ht="17.100000000000001" customHeight="1">
      <c r="C34" s="679"/>
      <c r="D34" s="184"/>
      <c r="E34" s="185"/>
      <c r="F34" s="185"/>
      <c r="G34" s="421"/>
      <c r="H34" s="186"/>
      <c r="I34" s="305"/>
      <c r="J34" s="30"/>
      <c r="K34" s="379" t="s">
        <v>584</v>
      </c>
      <c r="AB34" s="183"/>
      <c r="AW34" s="33"/>
      <c r="AX34" s="30"/>
      <c r="AY34" s="30"/>
      <c r="BO34" s="620"/>
      <c r="BP34" s="620"/>
      <c r="BQ34" s="620"/>
      <c r="BR34" s="620"/>
      <c r="BS34" s="620"/>
      <c r="BT34" s="620"/>
      <c r="BU34" s="620"/>
      <c r="BV34" s="620"/>
      <c r="BW34" s="620"/>
    </row>
    <row r="35" spans="2:142" s="2" customFormat="1" ht="17.100000000000001" customHeight="1">
      <c r="C35" s="680"/>
      <c r="D35" s="408"/>
      <c r="E35" s="409"/>
      <c r="F35" s="409"/>
      <c r="G35" s="422"/>
      <c r="H35" s="188"/>
      <c r="I35" s="306"/>
      <c r="J35" s="30"/>
      <c r="K35" s="403" t="s">
        <v>261</v>
      </c>
      <c r="AB35" s="183"/>
      <c r="AW35" s="33"/>
      <c r="AX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142" s="2" customFormat="1" ht="17.100000000000001" customHeight="1">
      <c r="C36" s="470" t="s">
        <v>375</v>
      </c>
      <c r="D36" s="403"/>
      <c r="E36" s="295"/>
      <c r="F36" s="295"/>
      <c r="G36" s="295"/>
      <c r="H36" s="296">
        <v>8</v>
      </c>
      <c r="I36" s="295"/>
      <c r="J36" s="30"/>
      <c r="K36" s="113" t="s">
        <v>2</v>
      </c>
      <c r="AB36" s="183"/>
      <c r="AW36" s="33"/>
      <c r="AX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2:142" ht="15" customHeight="1">
      <c r="H37" s="30"/>
      <c r="I37" s="30"/>
      <c r="K37" s="476" t="s">
        <v>19</v>
      </c>
      <c r="L37" s="2"/>
      <c r="M37" s="2"/>
      <c r="N37" s="2"/>
      <c r="O37" s="2"/>
      <c r="P37" s="2"/>
      <c r="Q37" s="2"/>
      <c r="R37" s="2"/>
      <c r="S37" s="2"/>
      <c r="T37" s="2"/>
      <c r="AB37" s="183"/>
      <c r="AZ37" s="30"/>
      <c r="BA37" s="30"/>
      <c r="BB37" s="30"/>
      <c r="BC37" s="30"/>
    </row>
    <row r="40" spans="2:142" s="2" customFormat="1" ht="17.100000000000001" customHeight="1">
      <c r="C40" s="486"/>
      <c r="D40" s="487"/>
      <c r="E40" s="488"/>
      <c r="F40" s="488"/>
      <c r="G40" s="488"/>
      <c r="H40" s="489"/>
      <c r="I40" s="488"/>
      <c r="J40" s="490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91"/>
      <c r="AW40" s="33"/>
      <c r="AX40" s="30"/>
      <c r="BO40" s="30"/>
      <c r="BP40" s="30"/>
      <c r="BQ40" s="30"/>
      <c r="BR40" s="30"/>
      <c r="BS40" s="30"/>
      <c r="BT40" s="30"/>
      <c r="BU40" s="30"/>
      <c r="BV40" s="30"/>
      <c r="BW40" s="30"/>
    </row>
    <row r="41" spans="2:142" s="2" customFormat="1" ht="17.100000000000001" customHeight="1">
      <c r="C41" s="483"/>
      <c r="D41" s="484"/>
      <c r="E41" s="191"/>
      <c r="F41" s="191"/>
      <c r="G41" s="191"/>
      <c r="H41" s="485"/>
      <c r="I41" s="191"/>
      <c r="J41" s="30"/>
      <c r="AB41" s="183"/>
      <c r="AW41" s="33"/>
      <c r="AX41" s="30"/>
      <c r="BO41" s="30"/>
      <c r="BP41" s="30"/>
      <c r="BQ41" s="30"/>
      <c r="BR41" s="30"/>
      <c r="BS41" s="30"/>
      <c r="BT41" s="30"/>
      <c r="BU41" s="30"/>
      <c r="BV41" s="30"/>
      <c r="BW41" s="30"/>
    </row>
    <row r="42" spans="2:142" ht="15" customHeight="1">
      <c r="H42" s="30"/>
      <c r="I42" s="30"/>
      <c r="K42" s="2"/>
      <c r="L42" s="2"/>
      <c r="M42" s="2"/>
      <c r="N42" s="2"/>
      <c r="O42" s="2"/>
      <c r="P42" s="2"/>
      <c r="Q42" s="2"/>
      <c r="R42" s="2"/>
      <c r="S42" s="2"/>
      <c r="T42" s="2"/>
      <c r="AZ42" s="30"/>
      <c r="BA42" s="30"/>
      <c r="BB42" s="30"/>
      <c r="BC42" s="30"/>
    </row>
    <row r="43" spans="2:142" s="2" customFormat="1" ht="17.100000000000001" customHeight="1">
      <c r="B43" s="30"/>
      <c r="C43" s="291" t="s">
        <v>559</v>
      </c>
      <c r="D43" s="31"/>
      <c r="E43" s="31"/>
      <c r="F43" s="31"/>
      <c r="G43" s="31"/>
      <c r="H43" s="30"/>
      <c r="I43" s="30"/>
      <c r="J43" s="163"/>
      <c r="K43" s="30"/>
      <c r="L43" s="37"/>
      <c r="M43" s="38"/>
      <c r="N43" s="9"/>
      <c r="O43" s="39"/>
      <c r="P43" s="40"/>
      <c r="Q43" s="41"/>
      <c r="R43" s="42"/>
      <c r="S43" s="474"/>
      <c r="W43" s="194"/>
      <c r="AB43" s="30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6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</row>
    <row r="44" spans="2:142" s="2" customFormat="1" ht="17.100000000000001" customHeight="1">
      <c r="C44" s="70" t="s">
        <v>156</v>
      </c>
      <c r="D44" s="167" t="s">
        <v>136</v>
      </c>
      <c r="E44" s="167" t="s">
        <v>134</v>
      </c>
      <c r="F44" s="167" t="s">
        <v>109</v>
      </c>
      <c r="G44" s="167" t="s">
        <v>131</v>
      </c>
      <c r="H44" s="167" t="s">
        <v>75</v>
      </c>
      <c r="I44" s="301" t="s">
        <v>92</v>
      </c>
      <c r="K44" s="144">
        <v>7</v>
      </c>
      <c r="L44" s="45" t="s">
        <v>96</v>
      </c>
      <c r="M44" s="45" t="s">
        <v>104</v>
      </c>
      <c r="N44" s="45" t="s">
        <v>82</v>
      </c>
      <c r="O44" s="45" t="s">
        <v>112</v>
      </c>
      <c r="P44" s="45" t="s">
        <v>97</v>
      </c>
      <c r="Q44" s="45" t="s">
        <v>117</v>
      </c>
      <c r="R44" s="46" t="s">
        <v>132</v>
      </c>
      <c r="S44" s="472" t="s">
        <v>383</v>
      </c>
      <c r="T44" s="660" t="s">
        <v>486</v>
      </c>
      <c r="U44" s="660" t="s">
        <v>487</v>
      </c>
      <c r="V44" s="30"/>
      <c r="W44" s="325" t="s">
        <v>252</v>
      </c>
      <c r="AY44" s="32"/>
    </row>
    <row r="45" spans="2:142" s="2" customFormat="1" ht="17.100000000000001" customHeight="1">
      <c r="B45" s="30"/>
      <c r="C45" s="678" t="s">
        <v>138</v>
      </c>
      <c r="D45" s="175" t="s">
        <v>123</v>
      </c>
      <c r="E45" s="176">
        <v>0.29166666666666669</v>
      </c>
      <c r="F45" s="176">
        <v>0.66666666666666663</v>
      </c>
      <c r="G45" s="137">
        <v>1</v>
      </c>
      <c r="H45" s="177">
        <v>8</v>
      </c>
      <c r="I45" s="302"/>
      <c r="J45" s="30"/>
      <c r="K45" s="405" t="s">
        <v>571</v>
      </c>
      <c r="L45" s="406" t="s">
        <v>572</v>
      </c>
      <c r="M45" s="406" t="s">
        <v>561</v>
      </c>
      <c r="N45" s="406" t="s">
        <v>562</v>
      </c>
      <c r="O45" s="406" t="s">
        <v>562</v>
      </c>
      <c r="P45" s="406" t="s">
        <v>562</v>
      </c>
      <c r="Q45" s="406" t="s">
        <v>562</v>
      </c>
      <c r="R45" s="407" t="s">
        <v>573</v>
      </c>
      <c r="S45" s="473">
        <v>5.2</v>
      </c>
      <c r="T45" s="661"/>
      <c r="U45" s="661"/>
      <c r="V45" s="171"/>
      <c r="W45" s="153" t="s">
        <v>83</v>
      </c>
      <c r="X45" s="154" t="s">
        <v>88</v>
      </c>
      <c r="Y45" s="154" t="s">
        <v>92</v>
      </c>
      <c r="Z45" s="154" t="s">
        <v>155</v>
      </c>
      <c r="AA45" s="154" t="s">
        <v>103</v>
      </c>
      <c r="AB45" s="155" t="s">
        <v>120</v>
      </c>
      <c r="AD45" s="172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73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613"/>
      <c r="BR45" s="613"/>
      <c r="BS45" s="613"/>
      <c r="BT45" s="613"/>
      <c r="BU45" s="613"/>
      <c r="BV45" s="613"/>
      <c r="BW45" s="613"/>
      <c r="BX45" s="174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</row>
    <row r="46" spans="2:142" s="2" customFormat="1" ht="17.100000000000001" customHeight="1">
      <c r="B46" s="30"/>
      <c r="C46" s="679"/>
      <c r="D46" s="184" t="s">
        <v>191</v>
      </c>
      <c r="E46" s="185">
        <v>0.39583333333333331</v>
      </c>
      <c r="F46" s="185">
        <v>0.875</v>
      </c>
      <c r="G46" s="138">
        <v>1</v>
      </c>
      <c r="H46" s="186">
        <v>10.5</v>
      </c>
      <c r="I46" s="302"/>
      <c r="J46" s="30"/>
      <c r="K46" s="182" t="s">
        <v>79</v>
      </c>
      <c r="L46" s="35" t="s">
        <v>73</v>
      </c>
      <c r="M46" s="35"/>
      <c r="N46" s="35"/>
      <c r="O46" s="35" t="s">
        <v>123</v>
      </c>
      <c r="P46" s="35" t="s">
        <v>95</v>
      </c>
      <c r="Q46" s="35" t="s">
        <v>95</v>
      </c>
      <c r="R46" s="47" t="s">
        <v>73</v>
      </c>
      <c r="S46" s="297">
        <v>5</v>
      </c>
      <c r="T46" s="113">
        <v>45</v>
      </c>
      <c r="U46" s="113">
        <v>5</v>
      </c>
      <c r="W46" s="257" t="s">
        <v>79</v>
      </c>
      <c r="X46" s="434">
        <v>15</v>
      </c>
      <c r="Y46" s="434">
        <v>24</v>
      </c>
      <c r="Z46" s="434"/>
      <c r="AA46" s="434"/>
      <c r="AB46" s="260">
        <v>23</v>
      </c>
      <c r="AD46" s="183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73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613"/>
      <c r="BR46" s="613"/>
      <c r="BS46" s="613"/>
      <c r="BT46" s="613"/>
      <c r="BU46" s="613"/>
      <c r="BV46" s="613"/>
      <c r="BW46" s="613"/>
      <c r="BX46" s="174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</row>
    <row r="47" spans="2:142" s="2" customFormat="1" ht="17.100000000000001" customHeight="1">
      <c r="B47" s="30"/>
      <c r="C47" s="679"/>
      <c r="D47" s="184" t="s">
        <v>95</v>
      </c>
      <c r="E47" s="185">
        <v>0.5</v>
      </c>
      <c r="F47" s="185">
        <v>0.875</v>
      </c>
      <c r="G47" s="138">
        <v>1</v>
      </c>
      <c r="H47" s="186">
        <v>8</v>
      </c>
      <c r="I47" s="302"/>
      <c r="J47" s="30"/>
      <c r="K47" s="182" t="s">
        <v>180</v>
      </c>
      <c r="L47" s="35"/>
      <c r="M47" s="506" t="s">
        <v>123</v>
      </c>
      <c r="N47" s="35" t="s">
        <v>123</v>
      </c>
      <c r="O47" s="35" t="s">
        <v>95</v>
      </c>
      <c r="P47" s="35" t="s">
        <v>95</v>
      </c>
      <c r="Q47" s="35" t="s">
        <v>73</v>
      </c>
      <c r="R47" s="47"/>
      <c r="S47" s="298">
        <v>5</v>
      </c>
      <c r="T47" s="113">
        <v>42.5</v>
      </c>
      <c r="U47" s="113">
        <v>2.5</v>
      </c>
      <c r="V47" s="187"/>
      <c r="W47" s="257" t="s">
        <v>180</v>
      </c>
      <c r="X47" s="434">
        <v>12.5</v>
      </c>
      <c r="Y47" s="434">
        <v>24</v>
      </c>
      <c r="Z47" s="434"/>
      <c r="AA47" s="434"/>
      <c r="AB47" s="260">
        <v>20.5</v>
      </c>
      <c r="AD47" s="183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73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</row>
    <row r="48" spans="2:142" s="2" customFormat="1" ht="17.100000000000001" customHeight="1">
      <c r="B48" s="30"/>
      <c r="C48" s="679"/>
      <c r="D48" s="184" t="s">
        <v>467</v>
      </c>
      <c r="E48" s="185">
        <v>0.375</v>
      </c>
      <c r="F48" s="185">
        <v>0.75</v>
      </c>
      <c r="G48" s="138">
        <v>1</v>
      </c>
      <c r="H48" s="186">
        <v>8</v>
      </c>
      <c r="I48" s="302"/>
      <c r="J48" s="30"/>
      <c r="K48" s="182" t="s">
        <v>110</v>
      </c>
      <c r="L48" s="35"/>
      <c r="M48" s="35" t="s">
        <v>123</v>
      </c>
      <c r="N48" s="35" t="s">
        <v>95</v>
      </c>
      <c r="O48" s="35" t="s">
        <v>95</v>
      </c>
      <c r="P48" s="35" t="s">
        <v>73</v>
      </c>
      <c r="Q48" s="35"/>
      <c r="R48" s="507" t="s">
        <v>95</v>
      </c>
      <c r="S48" s="298">
        <v>5</v>
      </c>
      <c r="T48" s="113">
        <v>42.5</v>
      </c>
      <c r="U48" s="113">
        <v>2.5</v>
      </c>
      <c r="V48" s="187"/>
      <c r="W48" s="257" t="s">
        <v>110</v>
      </c>
      <c r="X48" s="434">
        <v>10</v>
      </c>
      <c r="Y48" s="434">
        <v>24</v>
      </c>
      <c r="Z48" s="434"/>
      <c r="AA48" s="434"/>
      <c r="AB48" s="260">
        <v>18</v>
      </c>
      <c r="AD48" s="183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73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1"/>
      <c r="BR48" s="174"/>
      <c r="BS48" s="174"/>
      <c r="BT48" s="174"/>
      <c r="BU48" s="174"/>
      <c r="BV48" s="174"/>
      <c r="BW48" s="174"/>
      <c r="BX48" s="174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</row>
    <row r="49" spans="2:142" s="2" customFormat="1" ht="17.100000000000001" customHeight="1">
      <c r="B49" s="30"/>
      <c r="C49" s="679"/>
      <c r="D49" s="184"/>
      <c r="E49" s="185"/>
      <c r="F49" s="185"/>
      <c r="G49" s="138"/>
      <c r="H49" s="186" t="s">
        <v>105</v>
      </c>
      <c r="I49" s="302"/>
      <c r="J49" s="30"/>
      <c r="K49" s="182" t="s">
        <v>114</v>
      </c>
      <c r="L49" s="35" t="s">
        <v>123</v>
      </c>
      <c r="M49" s="35" t="s">
        <v>95</v>
      </c>
      <c r="N49" s="35" t="s">
        <v>95</v>
      </c>
      <c r="O49" s="35" t="s">
        <v>73</v>
      </c>
      <c r="P49" s="35"/>
      <c r="Q49" s="35"/>
      <c r="R49" s="47" t="s">
        <v>123</v>
      </c>
      <c r="S49" s="298">
        <v>5</v>
      </c>
      <c r="T49" s="113">
        <v>42.5</v>
      </c>
      <c r="U49" s="113">
        <v>2.5</v>
      </c>
      <c r="W49" s="257" t="s">
        <v>114</v>
      </c>
      <c r="X49" s="434">
        <v>12.5</v>
      </c>
      <c r="Y49" s="434">
        <v>30</v>
      </c>
      <c r="Z49" s="434"/>
      <c r="AA49" s="434"/>
      <c r="AB49" s="260">
        <v>22.5</v>
      </c>
      <c r="AD49" s="183"/>
      <c r="AY49" s="173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30"/>
      <c r="BS49" s="174"/>
      <c r="BT49" s="174"/>
      <c r="BU49" s="174"/>
      <c r="BV49" s="174"/>
      <c r="BW49" s="174"/>
      <c r="BX49" s="174"/>
    </row>
    <row r="50" spans="2:142" s="2" customFormat="1" ht="17.100000000000001" customHeight="1">
      <c r="B50" s="30"/>
      <c r="C50" s="679"/>
      <c r="D50" s="184"/>
      <c r="E50" s="185"/>
      <c r="F50" s="185"/>
      <c r="G50" s="138"/>
      <c r="H50" s="186" t="s">
        <v>105</v>
      </c>
      <c r="I50" s="302"/>
      <c r="J50" s="30"/>
      <c r="K50" s="182" t="s">
        <v>127</v>
      </c>
      <c r="L50" s="506" t="s">
        <v>191</v>
      </c>
      <c r="M50" s="35" t="s">
        <v>95</v>
      </c>
      <c r="N50" s="35" t="s">
        <v>73</v>
      </c>
      <c r="O50" s="35"/>
      <c r="P50" s="35"/>
      <c r="Q50" s="35" t="s">
        <v>123</v>
      </c>
      <c r="R50" s="507" t="s">
        <v>191</v>
      </c>
      <c r="S50" s="298">
        <v>5</v>
      </c>
      <c r="T50" s="113">
        <v>47.5</v>
      </c>
      <c r="U50" s="113">
        <v>7.5</v>
      </c>
      <c r="W50" s="257" t="s">
        <v>127</v>
      </c>
      <c r="X50" s="434">
        <v>17.5</v>
      </c>
      <c r="Y50" s="434">
        <v>30</v>
      </c>
      <c r="Z50" s="434"/>
      <c r="AA50" s="434"/>
      <c r="AB50" s="260">
        <v>27.5</v>
      </c>
      <c r="AW50" s="173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30"/>
      <c r="BP50" s="171"/>
      <c r="BW50" s="30"/>
    </row>
    <row r="51" spans="2:142" s="2" customFormat="1" ht="17.100000000000001" customHeight="1">
      <c r="B51" s="30"/>
      <c r="C51" s="680"/>
      <c r="D51" s="408"/>
      <c r="E51" s="409"/>
      <c r="F51" s="409"/>
      <c r="G51" s="139"/>
      <c r="H51" s="188" t="s">
        <v>105</v>
      </c>
      <c r="I51" s="303"/>
      <c r="J51" s="30"/>
      <c r="K51" s="182" t="s">
        <v>94</v>
      </c>
      <c r="L51" s="35" t="s">
        <v>95</v>
      </c>
      <c r="M51" s="35" t="s">
        <v>73</v>
      </c>
      <c r="N51" s="35"/>
      <c r="O51" s="35"/>
      <c r="P51" s="35" t="s">
        <v>123</v>
      </c>
      <c r="Q51" s="35" t="s">
        <v>95</v>
      </c>
      <c r="R51" s="47" t="s">
        <v>95</v>
      </c>
      <c r="S51" s="298">
        <v>5</v>
      </c>
      <c r="T51" s="2">
        <v>42.5</v>
      </c>
      <c r="U51" s="2">
        <v>2.5</v>
      </c>
      <c r="W51" s="257" t="s">
        <v>94</v>
      </c>
      <c r="X51" s="434">
        <v>17.5</v>
      </c>
      <c r="Y51" s="434">
        <v>30</v>
      </c>
      <c r="Z51" s="434"/>
      <c r="AA51" s="434"/>
      <c r="AB51" s="260">
        <v>27.5</v>
      </c>
      <c r="AW51" s="33"/>
      <c r="AX51" s="30"/>
      <c r="AY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2:142" s="2" customFormat="1" ht="17.100000000000001" customHeight="1">
      <c r="C52" s="678" t="s">
        <v>92</v>
      </c>
      <c r="D52" s="175" t="s">
        <v>73</v>
      </c>
      <c r="E52" s="176">
        <v>0.875</v>
      </c>
      <c r="F52" s="176">
        <v>0.39583333333333331</v>
      </c>
      <c r="G52" s="190">
        <v>2</v>
      </c>
      <c r="H52" s="177">
        <v>10.5</v>
      </c>
      <c r="I52" s="304">
        <v>6</v>
      </c>
      <c r="J52" s="30"/>
      <c r="K52" s="192" t="s">
        <v>111</v>
      </c>
      <c r="L52" s="103"/>
      <c r="M52" s="103" t="s">
        <v>93</v>
      </c>
      <c r="N52" s="103" t="s">
        <v>93</v>
      </c>
      <c r="O52" s="103" t="s">
        <v>93</v>
      </c>
      <c r="P52" s="103" t="s">
        <v>93</v>
      </c>
      <c r="Q52" s="103" t="s">
        <v>93</v>
      </c>
      <c r="R52" s="104"/>
      <c r="S52" s="298">
        <v>5</v>
      </c>
      <c r="T52" s="2">
        <v>40</v>
      </c>
      <c r="U52" s="2">
        <v>0</v>
      </c>
      <c r="W52" s="272" t="s">
        <v>111</v>
      </c>
      <c r="X52" s="435">
        <v>15</v>
      </c>
      <c r="Y52" s="435">
        <v>24</v>
      </c>
      <c r="Z52" s="435"/>
      <c r="AA52" s="435"/>
      <c r="AB52" s="275">
        <v>23</v>
      </c>
      <c r="AW52" s="33"/>
      <c r="AX52" s="30"/>
      <c r="AY52" s="30"/>
      <c r="BO52" s="620"/>
      <c r="BP52" s="620"/>
      <c r="BQ52" s="620"/>
      <c r="BR52" s="620"/>
      <c r="BS52" s="620"/>
      <c r="BT52" s="620"/>
      <c r="BU52" s="620"/>
      <c r="BV52" s="620"/>
      <c r="BW52" s="620"/>
    </row>
    <row r="53" spans="2:142" s="2" customFormat="1" ht="17.100000000000001" customHeight="1">
      <c r="C53" s="679"/>
      <c r="D53" s="184"/>
      <c r="E53" s="185"/>
      <c r="F53" s="185"/>
      <c r="G53" s="421"/>
      <c r="H53" s="186"/>
      <c r="I53" s="305"/>
      <c r="J53" s="30"/>
      <c r="K53" s="379"/>
      <c r="AB53" s="183"/>
      <c r="AW53" s="33"/>
      <c r="AX53" s="30"/>
      <c r="AY53" s="30"/>
      <c r="BO53" s="620"/>
      <c r="BP53" s="620"/>
      <c r="BQ53" s="620"/>
      <c r="BR53" s="620"/>
      <c r="BS53" s="620"/>
      <c r="BT53" s="620"/>
      <c r="BU53" s="620"/>
      <c r="BV53" s="620"/>
      <c r="BW53" s="620"/>
    </row>
    <row r="54" spans="2:142" s="2" customFormat="1" ht="17.100000000000001" customHeight="1">
      <c r="C54" s="680"/>
      <c r="D54" s="408"/>
      <c r="E54" s="409"/>
      <c r="F54" s="409"/>
      <c r="G54" s="422"/>
      <c r="H54" s="188"/>
      <c r="I54" s="306"/>
      <c r="J54" s="30"/>
      <c r="K54" s="379" t="s">
        <v>565</v>
      </c>
      <c r="L54"/>
      <c r="M54"/>
      <c r="N54"/>
      <c r="O54"/>
      <c r="P54"/>
      <c r="AB54" s="183"/>
      <c r="AW54" s="33"/>
      <c r="AX54" s="30"/>
      <c r="BO54" s="30"/>
      <c r="BP54" s="30"/>
      <c r="BQ54" s="30"/>
      <c r="BR54" s="30"/>
      <c r="BS54" s="30"/>
      <c r="BT54" s="30"/>
      <c r="BU54" s="30"/>
      <c r="BV54" s="30"/>
      <c r="BW54" s="30"/>
    </row>
    <row r="55" spans="2:142" s="2" customFormat="1" ht="17.100000000000001" customHeight="1">
      <c r="C55" s="470" t="s">
        <v>375</v>
      </c>
      <c r="D55" s="294" t="s">
        <v>205</v>
      </c>
      <c r="E55" s="295"/>
      <c r="F55" s="295"/>
      <c r="G55" s="295"/>
      <c r="H55" s="296">
        <v>8</v>
      </c>
      <c r="I55" s="295"/>
      <c r="J55" s="30"/>
      <c r="K55" s="402" t="s">
        <v>566</v>
      </c>
      <c r="L55"/>
      <c r="M55"/>
      <c r="N55"/>
      <c r="O55"/>
      <c r="P55"/>
      <c r="AB55" s="183"/>
      <c r="AW55" s="33"/>
      <c r="AX55" s="30"/>
      <c r="BO55" s="30"/>
      <c r="BP55" s="30"/>
      <c r="BQ55" s="30"/>
      <c r="BR55" s="30"/>
      <c r="BS55" s="30"/>
      <c r="BT55" s="30"/>
      <c r="BU55" s="30"/>
      <c r="BV55" s="30"/>
      <c r="BW55" s="30"/>
    </row>
    <row r="56" spans="2:142" s="2" customFormat="1" ht="17.100000000000001" customHeight="1">
      <c r="C56" s="483"/>
      <c r="D56" s="484"/>
      <c r="E56" s="191"/>
      <c r="F56" s="191"/>
      <c r="G56" s="191"/>
      <c r="H56" s="485"/>
      <c r="I56" s="191"/>
      <c r="J56" s="30"/>
      <c r="K56" s="113" t="s">
        <v>35</v>
      </c>
      <c r="L56"/>
      <c r="M56"/>
      <c r="N56"/>
      <c r="O56"/>
      <c r="P56"/>
      <c r="AB56" s="183"/>
      <c r="AW56" s="33"/>
      <c r="AX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2:142" s="2" customFormat="1" ht="17.100000000000001" customHeight="1">
      <c r="C57" s="483"/>
      <c r="D57" s="484"/>
      <c r="E57" s="191"/>
      <c r="F57" s="191"/>
      <c r="G57" s="191"/>
      <c r="H57" s="485"/>
      <c r="I57" s="191"/>
      <c r="J57" s="30"/>
      <c r="L57"/>
      <c r="M57"/>
      <c r="N57"/>
      <c r="O57"/>
      <c r="P57"/>
      <c r="AB57" s="183"/>
      <c r="AW57" s="33"/>
      <c r="AX57" s="30"/>
      <c r="BO57" s="30"/>
      <c r="BP57" s="30"/>
      <c r="BQ57" s="30"/>
      <c r="BR57" s="30"/>
      <c r="BS57" s="30"/>
      <c r="BT57" s="30"/>
      <c r="BU57" s="30"/>
      <c r="BV57" s="30"/>
      <c r="BW57" s="30"/>
    </row>
    <row r="58" spans="2:142" ht="15" customHeight="1">
      <c r="H58" s="30"/>
      <c r="I58" s="30"/>
      <c r="K58" s="2"/>
      <c r="L58" s="2"/>
      <c r="M58" s="2"/>
      <c r="N58" s="2"/>
      <c r="O58" s="2"/>
      <c r="P58" s="2"/>
      <c r="Q58" s="2"/>
      <c r="R58" s="2"/>
      <c r="S58" s="2"/>
      <c r="T58" s="2"/>
      <c r="AB58" s="183"/>
      <c r="AZ58" s="30"/>
      <c r="BA58" s="30"/>
      <c r="BB58" s="30"/>
      <c r="BC58" s="30"/>
    </row>
    <row r="59" spans="2:142" s="2" customFormat="1" ht="17.100000000000001" customHeight="1">
      <c r="B59" s="30"/>
      <c r="C59" s="291" t="s">
        <v>560</v>
      </c>
      <c r="D59" s="31"/>
      <c r="E59" s="31"/>
      <c r="F59" s="31"/>
      <c r="G59" s="31"/>
      <c r="H59" s="30"/>
      <c r="I59" s="30"/>
      <c r="J59" s="163"/>
      <c r="K59" s="30"/>
      <c r="L59" s="37"/>
      <c r="M59" s="38"/>
      <c r="N59" s="9"/>
      <c r="O59" s="39"/>
      <c r="P59" s="40"/>
      <c r="Q59" s="41"/>
      <c r="R59" s="42"/>
      <c r="S59" s="474"/>
      <c r="W59" s="194"/>
      <c r="AB59" s="30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6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</row>
    <row r="60" spans="2:142" s="2" customFormat="1" ht="17.100000000000001" customHeight="1">
      <c r="C60" s="70" t="s">
        <v>156</v>
      </c>
      <c r="D60" s="167" t="s">
        <v>136</v>
      </c>
      <c r="E60" s="167" t="s">
        <v>134</v>
      </c>
      <c r="F60" s="167" t="s">
        <v>109</v>
      </c>
      <c r="G60" s="167" t="s">
        <v>131</v>
      </c>
      <c r="H60" s="167" t="s">
        <v>75</v>
      </c>
      <c r="I60" s="301" t="s">
        <v>92</v>
      </c>
      <c r="K60" s="144">
        <v>7</v>
      </c>
      <c r="L60" s="45" t="s">
        <v>96</v>
      </c>
      <c r="M60" s="45" t="s">
        <v>104</v>
      </c>
      <c r="N60" s="45" t="s">
        <v>82</v>
      </c>
      <c r="O60" s="45" t="s">
        <v>112</v>
      </c>
      <c r="P60" s="45" t="s">
        <v>97</v>
      </c>
      <c r="Q60" s="45" t="s">
        <v>117</v>
      </c>
      <c r="R60" s="46" t="s">
        <v>132</v>
      </c>
      <c r="S60" s="472" t="s">
        <v>383</v>
      </c>
      <c r="T60" s="660" t="s">
        <v>486</v>
      </c>
      <c r="U60" s="660" t="s">
        <v>487</v>
      </c>
      <c r="V60" s="30"/>
      <c r="W60" s="325" t="s">
        <v>252</v>
      </c>
      <c r="AY60" s="32"/>
    </row>
    <row r="61" spans="2:142" s="2" customFormat="1" ht="17.100000000000001" customHeight="1">
      <c r="B61" s="30"/>
      <c r="C61" s="678" t="s">
        <v>138</v>
      </c>
      <c r="D61" s="175" t="s">
        <v>123</v>
      </c>
      <c r="E61" s="176">
        <v>0.29166666666666669</v>
      </c>
      <c r="F61" s="176">
        <v>0.66666666666666663</v>
      </c>
      <c r="G61" s="137">
        <v>1</v>
      </c>
      <c r="H61" s="177">
        <v>8</v>
      </c>
      <c r="I61" s="302"/>
      <c r="J61" s="30"/>
      <c r="K61" s="405" t="s">
        <v>571</v>
      </c>
      <c r="L61" s="406" t="s">
        <v>572</v>
      </c>
      <c r="M61" s="406" t="s">
        <v>574</v>
      </c>
      <c r="N61" s="406" t="s">
        <v>575</v>
      </c>
      <c r="O61" s="406" t="s">
        <v>575</v>
      </c>
      <c r="P61" s="406" t="s">
        <v>575</v>
      </c>
      <c r="Q61" s="406" t="s">
        <v>575</v>
      </c>
      <c r="R61" s="407" t="s">
        <v>573</v>
      </c>
      <c r="S61" s="473">
        <v>5.2</v>
      </c>
      <c r="T61" s="661"/>
      <c r="U61" s="661"/>
      <c r="V61" s="171"/>
      <c r="W61" s="153" t="s">
        <v>83</v>
      </c>
      <c r="X61" s="154" t="s">
        <v>88</v>
      </c>
      <c r="Y61" s="154" t="s">
        <v>92</v>
      </c>
      <c r="Z61" s="154" t="s">
        <v>155</v>
      </c>
      <c r="AA61" s="154" t="s">
        <v>103</v>
      </c>
      <c r="AB61" s="155" t="s">
        <v>120</v>
      </c>
      <c r="AD61" s="172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73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613"/>
      <c r="BR61" s="613"/>
      <c r="BS61" s="613"/>
      <c r="BT61" s="613"/>
      <c r="BU61" s="613"/>
      <c r="BV61" s="613"/>
      <c r="BW61" s="613"/>
      <c r="BX61" s="174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</row>
    <row r="62" spans="2:142" s="2" customFormat="1" ht="17.100000000000001" customHeight="1">
      <c r="B62" s="30"/>
      <c r="C62" s="679"/>
      <c r="D62" s="184" t="s">
        <v>191</v>
      </c>
      <c r="E62" s="185">
        <v>0.29166666666666669</v>
      </c>
      <c r="F62" s="185">
        <v>0.79166666666666663</v>
      </c>
      <c r="G62" s="138">
        <v>1</v>
      </c>
      <c r="H62" s="186">
        <v>11</v>
      </c>
      <c r="I62" s="302"/>
      <c r="J62" s="30"/>
      <c r="K62" s="182" t="s">
        <v>79</v>
      </c>
      <c r="L62" s="35" t="s">
        <v>73</v>
      </c>
      <c r="M62" s="35"/>
      <c r="N62" s="35"/>
      <c r="O62" s="35" t="s">
        <v>123</v>
      </c>
      <c r="P62" s="35" t="s">
        <v>191</v>
      </c>
      <c r="Q62" s="35" t="s">
        <v>95</v>
      </c>
      <c r="R62" s="47" t="s">
        <v>73</v>
      </c>
      <c r="S62" s="297">
        <v>5</v>
      </c>
      <c r="T62" s="113">
        <v>43</v>
      </c>
      <c r="U62" s="113">
        <v>3</v>
      </c>
      <c r="W62" s="257" t="s">
        <v>79</v>
      </c>
      <c r="X62" s="434">
        <v>12</v>
      </c>
      <c r="Y62" s="434">
        <v>24</v>
      </c>
      <c r="Z62" s="434"/>
      <c r="AA62" s="434"/>
      <c r="AB62" s="260">
        <v>20</v>
      </c>
      <c r="AD62" s="183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73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613"/>
      <c r="BR62" s="613"/>
      <c r="BS62" s="613"/>
      <c r="BT62" s="613"/>
      <c r="BU62" s="613"/>
      <c r="BV62" s="613"/>
      <c r="BW62" s="613"/>
      <c r="BX62" s="174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</row>
    <row r="63" spans="2:142" s="2" customFormat="1" ht="17.100000000000001" customHeight="1">
      <c r="B63" s="30"/>
      <c r="C63" s="679"/>
      <c r="D63" s="184" t="s">
        <v>95</v>
      </c>
      <c r="E63" s="185">
        <v>0.5</v>
      </c>
      <c r="F63" s="185">
        <v>0.875</v>
      </c>
      <c r="G63" s="138">
        <v>1</v>
      </c>
      <c r="H63" s="186">
        <v>8</v>
      </c>
      <c r="I63" s="302"/>
      <c r="J63" s="30"/>
      <c r="K63" s="182" t="s">
        <v>180</v>
      </c>
      <c r="L63" s="35"/>
      <c r="M63" s="506" t="s">
        <v>123</v>
      </c>
      <c r="N63" s="35" t="s">
        <v>123</v>
      </c>
      <c r="O63" s="35" t="s">
        <v>191</v>
      </c>
      <c r="P63" s="35" t="s">
        <v>95</v>
      </c>
      <c r="Q63" s="35" t="s">
        <v>73</v>
      </c>
      <c r="R63" s="47"/>
      <c r="S63" s="298">
        <v>5</v>
      </c>
      <c r="T63" s="113">
        <v>43</v>
      </c>
      <c r="U63" s="113">
        <v>3</v>
      </c>
      <c r="V63" s="187"/>
      <c r="W63" s="257" t="s">
        <v>180</v>
      </c>
      <c r="X63" s="434">
        <v>12</v>
      </c>
      <c r="Y63" s="434">
        <v>24</v>
      </c>
      <c r="Z63" s="434"/>
      <c r="AA63" s="434"/>
      <c r="AB63" s="260">
        <v>20</v>
      </c>
      <c r="AD63" s="183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73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</row>
    <row r="64" spans="2:142" s="2" customFormat="1" ht="17.100000000000001" customHeight="1">
      <c r="B64" s="30"/>
      <c r="C64" s="679"/>
      <c r="D64" s="184" t="s">
        <v>467</v>
      </c>
      <c r="E64" s="185">
        <v>0.375</v>
      </c>
      <c r="F64" s="185">
        <v>0.75</v>
      </c>
      <c r="G64" s="138">
        <v>1</v>
      </c>
      <c r="H64" s="186">
        <v>8</v>
      </c>
      <c r="I64" s="302"/>
      <c r="J64" s="30"/>
      <c r="K64" s="182" t="s">
        <v>110</v>
      </c>
      <c r="L64" s="35"/>
      <c r="M64" s="35" t="s">
        <v>123</v>
      </c>
      <c r="N64" s="35" t="s">
        <v>191</v>
      </c>
      <c r="O64" s="35" t="s">
        <v>95</v>
      </c>
      <c r="P64" s="35" t="s">
        <v>73</v>
      </c>
      <c r="Q64" s="35"/>
      <c r="R64" s="507" t="s">
        <v>95</v>
      </c>
      <c r="S64" s="298">
        <v>5</v>
      </c>
      <c r="T64" s="113">
        <v>43</v>
      </c>
      <c r="U64" s="113">
        <v>3</v>
      </c>
      <c r="V64" s="187"/>
      <c r="W64" s="257" t="s">
        <v>110</v>
      </c>
      <c r="X64" s="434">
        <v>12</v>
      </c>
      <c r="Y64" s="434">
        <v>24</v>
      </c>
      <c r="Z64" s="434"/>
      <c r="AA64" s="434"/>
      <c r="AB64" s="260">
        <v>20</v>
      </c>
      <c r="AD64" s="183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73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1"/>
      <c r="BR64" s="174"/>
      <c r="BS64" s="174"/>
      <c r="BT64" s="174"/>
      <c r="BU64" s="174"/>
      <c r="BV64" s="174"/>
      <c r="BW64" s="174"/>
      <c r="BX64" s="174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</row>
    <row r="65" spans="2:142" s="2" customFormat="1" ht="17.100000000000001" customHeight="1">
      <c r="B65" s="30"/>
      <c r="C65" s="679"/>
      <c r="D65" s="184"/>
      <c r="E65" s="185"/>
      <c r="F65" s="185"/>
      <c r="G65" s="138"/>
      <c r="H65" s="186" t="s">
        <v>105</v>
      </c>
      <c r="I65" s="302"/>
      <c r="J65" s="30"/>
      <c r="K65" s="182" t="s">
        <v>114</v>
      </c>
      <c r="L65" s="35" t="s">
        <v>123</v>
      </c>
      <c r="M65" s="35" t="s">
        <v>191</v>
      </c>
      <c r="N65" s="35" t="s">
        <v>95</v>
      </c>
      <c r="O65" s="35" t="s">
        <v>73</v>
      </c>
      <c r="P65" s="35"/>
      <c r="Q65" s="35"/>
      <c r="R65" s="47" t="s">
        <v>123</v>
      </c>
      <c r="S65" s="298">
        <v>5</v>
      </c>
      <c r="T65" s="113">
        <v>43</v>
      </c>
      <c r="U65" s="113">
        <v>3</v>
      </c>
      <c r="W65" s="257" t="s">
        <v>114</v>
      </c>
      <c r="X65" s="434">
        <v>12</v>
      </c>
      <c r="Y65" s="434">
        <v>30</v>
      </c>
      <c r="Z65" s="434"/>
      <c r="AA65" s="434"/>
      <c r="AB65" s="260">
        <v>22</v>
      </c>
      <c r="AD65" s="183"/>
      <c r="AY65" s="173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30"/>
      <c r="BS65" s="174"/>
      <c r="BT65" s="174"/>
      <c r="BU65" s="174"/>
      <c r="BV65" s="174"/>
      <c r="BW65" s="174"/>
      <c r="BX65" s="174"/>
    </row>
    <row r="66" spans="2:142" s="2" customFormat="1" ht="17.100000000000001" customHeight="1">
      <c r="B66" s="30"/>
      <c r="C66" s="679"/>
      <c r="D66" s="184"/>
      <c r="E66" s="185"/>
      <c r="F66" s="185"/>
      <c r="G66" s="138"/>
      <c r="H66" s="186" t="s">
        <v>105</v>
      </c>
      <c r="I66" s="302"/>
      <c r="J66" s="30"/>
      <c r="K66" s="182" t="s">
        <v>127</v>
      </c>
      <c r="L66" s="35" t="s">
        <v>191</v>
      </c>
      <c r="M66" s="35" t="s">
        <v>95</v>
      </c>
      <c r="N66" s="35" t="s">
        <v>73</v>
      </c>
      <c r="O66" s="35"/>
      <c r="P66" s="35"/>
      <c r="Q66" s="35" t="s">
        <v>123</v>
      </c>
      <c r="R66" s="47" t="s">
        <v>191</v>
      </c>
      <c r="S66" s="298">
        <v>5</v>
      </c>
      <c r="T66" s="113">
        <v>46</v>
      </c>
      <c r="U66" s="113">
        <v>6</v>
      </c>
      <c r="W66" s="257" t="s">
        <v>127</v>
      </c>
      <c r="X66" s="434">
        <v>18</v>
      </c>
      <c r="Y66" s="434">
        <v>30</v>
      </c>
      <c r="Z66" s="434"/>
      <c r="AA66" s="434"/>
      <c r="AB66" s="260">
        <v>28</v>
      </c>
      <c r="AW66" s="173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30"/>
      <c r="BP66" s="171"/>
      <c r="BW66" s="30"/>
    </row>
    <row r="67" spans="2:142" s="2" customFormat="1" ht="17.100000000000001" customHeight="1">
      <c r="B67" s="30"/>
      <c r="C67" s="680"/>
      <c r="D67" s="408"/>
      <c r="E67" s="409"/>
      <c r="F67" s="409"/>
      <c r="G67" s="139"/>
      <c r="H67" s="188" t="s">
        <v>105</v>
      </c>
      <c r="I67" s="303"/>
      <c r="J67" s="30"/>
      <c r="K67" s="182" t="s">
        <v>94</v>
      </c>
      <c r="L67" s="35" t="s">
        <v>95</v>
      </c>
      <c r="M67" s="35" t="s">
        <v>73</v>
      </c>
      <c r="N67" s="35"/>
      <c r="O67" s="35"/>
      <c r="P67" s="35" t="s">
        <v>123</v>
      </c>
      <c r="Q67" s="35" t="s">
        <v>191</v>
      </c>
      <c r="R67" s="47" t="s">
        <v>95</v>
      </c>
      <c r="S67" s="298">
        <v>5</v>
      </c>
      <c r="T67" s="2">
        <v>43</v>
      </c>
      <c r="U67" s="2">
        <v>3</v>
      </c>
      <c r="W67" s="257" t="s">
        <v>94</v>
      </c>
      <c r="X67" s="434">
        <v>15</v>
      </c>
      <c r="Y67" s="434">
        <v>30</v>
      </c>
      <c r="Z67" s="434"/>
      <c r="AA67" s="434"/>
      <c r="AB67" s="260">
        <v>25</v>
      </c>
      <c r="AW67" s="33"/>
      <c r="AX67" s="30"/>
      <c r="AY67" s="30"/>
      <c r="BO67" s="30"/>
      <c r="BP67" s="30"/>
      <c r="BQ67" s="30"/>
      <c r="BR67" s="30"/>
      <c r="BS67" s="30"/>
      <c r="BT67" s="30"/>
      <c r="BU67" s="30"/>
      <c r="BV67" s="30"/>
      <c r="BW67" s="30"/>
    </row>
    <row r="68" spans="2:142" s="2" customFormat="1" ht="17.100000000000001" customHeight="1">
      <c r="C68" s="678" t="s">
        <v>92</v>
      </c>
      <c r="D68" s="175" t="s">
        <v>73</v>
      </c>
      <c r="E68" s="176">
        <v>0.875</v>
      </c>
      <c r="F68" s="176">
        <v>0.29166666666666669</v>
      </c>
      <c r="G68" s="190">
        <v>2</v>
      </c>
      <c r="H68" s="177">
        <v>8</v>
      </c>
      <c r="I68" s="304">
        <v>6</v>
      </c>
      <c r="J68" s="30"/>
      <c r="K68" s="192" t="s">
        <v>111</v>
      </c>
      <c r="L68" s="103"/>
      <c r="M68" s="103" t="s">
        <v>93</v>
      </c>
      <c r="N68" s="103" t="s">
        <v>93</v>
      </c>
      <c r="O68" s="103" t="s">
        <v>93</v>
      </c>
      <c r="P68" s="103" t="s">
        <v>93</v>
      </c>
      <c r="Q68" s="103" t="s">
        <v>93</v>
      </c>
      <c r="R68" s="104"/>
      <c r="S68" s="298">
        <v>5</v>
      </c>
      <c r="T68" s="2">
        <v>40</v>
      </c>
      <c r="U68" s="2">
        <v>0</v>
      </c>
      <c r="W68" s="272" t="s">
        <v>111</v>
      </c>
      <c r="X68" s="435">
        <v>12</v>
      </c>
      <c r="Y68" s="435">
        <v>24</v>
      </c>
      <c r="Z68" s="435"/>
      <c r="AA68" s="435"/>
      <c r="AB68" s="275">
        <v>20</v>
      </c>
      <c r="AW68" s="33"/>
      <c r="AX68" s="30"/>
      <c r="AY68" s="30"/>
      <c r="BO68" s="620"/>
      <c r="BP68" s="620"/>
      <c r="BQ68" s="620"/>
      <c r="BR68" s="620"/>
      <c r="BS68" s="620"/>
      <c r="BT68" s="620"/>
      <c r="BU68" s="620"/>
      <c r="BV68" s="620"/>
      <c r="BW68" s="620"/>
    </row>
    <row r="69" spans="2:142" s="2" customFormat="1" ht="17.100000000000001" customHeight="1">
      <c r="C69" s="679"/>
      <c r="D69" s="184"/>
      <c r="E69" s="185"/>
      <c r="F69" s="185"/>
      <c r="G69" s="421"/>
      <c r="H69" s="186"/>
      <c r="I69" s="305"/>
      <c r="J69" s="30"/>
      <c r="K69" s="379"/>
      <c r="AB69" s="183"/>
      <c r="AW69" s="33"/>
      <c r="AX69" s="30"/>
      <c r="AY69" s="30"/>
      <c r="BO69" s="620"/>
      <c r="BP69" s="620"/>
      <c r="BQ69" s="620"/>
      <c r="BR69" s="620"/>
      <c r="BS69" s="620"/>
      <c r="BT69" s="620"/>
      <c r="BU69" s="620"/>
      <c r="BV69" s="620"/>
      <c r="BW69" s="620"/>
    </row>
    <row r="70" spans="2:142" s="2" customFormat="1" ht="17.100000000000001" customHeight="1">
      <c r="C70" s="680"/>
      <c r="D70" s="408"/>
      <c r="E70" s="409"/>
      <c r="F70" s="409"/>
      <c r="G70" s="422"/>
      <c r="H70" s="188"/>
      <c r="I70" s="306"/>
      <c r="J70" s="30"/>
      <c r="K70" s="402" t="s">
        <v>564</v>
      </c>
      <c r="AB70" s="183"/>
      <c r="AW70" s="33"/>
      <c r="AX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2:142" s="2" customFormat="1" ht="17.100000000000001" customHeight="1">
      <c r="C71" s="470" t="s">
        <v>375</v>
      </c>
      <c r="D71" s="403"/>
      <c r="E71" s="295"/>
      <c r="F71" s="295"/>
      <c r="G71" s="295"/>
      <c r="H71" s="296">
        <v>8</v>
      </c>
      <c r="I71" s="295"/>
      <c r="J71" s="30"/>
      <c r="K71" s="403" t="s">
        <v>261</v>
      </c>
      <c r="AB71" s="183"/>
      <c r="AW71" s="33"/>
      <c r="AX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2:142" s="2" customFormat="1" ht="17.100000000000001" customHeight="1">
      <c r="C72" s="483"/>
      <c r="D72" s="403"/>
      <c r="E72" s="191"/>
      <c r="F72" s="191"/>
      <c r="G72" s="191"/>
      <c r="H72" s="485"/>
      <c r="I72" s="191"/>
      <c r="J72" s="30"/>
      <c r="K72" s="113" t="s">
        <v>568</v>
      </c>
      <c r="AB72" s="183"/>
      <c r="AW72" s="33"/>
      <c r="AX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2:142" s="2" customFormat="1" ht="17.100000000000001" customHeight="1">
      <c r="C73" s="483"/>
      <c r="D73" s="403"/>
      <c r="E73" s="191"/>
      <c r="F73" s="191"/>
      <c r="G73" s="191"/>
      <c r="H73" s="485"/>
      <c r="I73" s="191"/>
      <c r="J73" s="30"/>
      <c r="K73" s="476" t="s">
        <v>567</v>
      </c>
      <c r="AB73" s="183"/>
      <c r="AW73" s="33"/>
      <c r="AX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2:142" ht="15" customHeight="1">
      <c r="H74" s="30"/>
      <c r="I74" s="30"/>
      <c r="K74" s="476"/>
      <c r="L74" s="2"/>
      <c r="M74" s="2"/>
      <c r="N74" s="2"/>
      <c r="O74" s="2"/>
      <c r="P74" s="2"/>
      <c r="Q74" s="2"/>
      <c r="R74" s="2"/>
      <c r="S74" s="2"/>
      <c r="T74" s="2"/>
      <c r="AB74" s="183"/>
      <c r="AZ74" s="30"/>
      <c r="BA74" s="30"/>
      <c r="BB74" s="30"/>
      <c r="BC74" s="30"/>
    </row>
    <row r="75" spans="2:142" s="2" customFormat="1" ht="17.100000000000001" customHeight="1">
      <c r="C75" s="486"/>
      <c r="D75" s="487"/>
      <c r="E75" s="488"/>
      <c r="F75" s="488"/>
      <c r="G75" s="488"/>
      <c r="H75" s="489"/>
      <c r="I75" s="488"/>
      <c r="J75" s="490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91"/>
      <c r="AW75" s="33"/>
      <c r="AX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2:142" s="2" customFormat="1" ht="17.100000000000001" customHeight="1">
      <c r="C76" s="483"/>
      <c r="D76" s="484"/>
      <c r="E76" s="191"/>
      <c r="F76" s="191"/>
      <c r="G76" s="191"/>
      <c r="H76" s="485"/>
      <c r="I76" s="191"/>
      <c r="J76" s="30"/>
      <c r="AB76" s="183"/>
      <c r="AW76" s="33"/>
      <c r="AX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2:142" ht="15" customHeight="1">
      <c r="H77" s="30"/>
      <c r="I77" s="30"/>
      <c r="K77" s="2"/>
      <c r="L77" s="2"/>
      <c r="M77" s="2"/>
      <c r="N77" s="2"/>
      <c r="O77" s="2"/>
      <c r="P77" s="2"/>
      <c r="Q77" s="2"/>
      <c r="R77" s="2"/>
      <c r="S77" s="2"/>
      <c r="T77" s="2"/>
      <c r="AZ77" s="30"/>
      <c r="BA77" s="30"/>
      <c r="BB77" s="30"/>
      <c r="BC77" s="30"/>
    </row>
    <row r="78" spans="2:142" s="2" customFormat="1" ht="17.100000000000001" customHeight="1">
      <c r="B78" s="30"/>
      <c r="C78" s="291" t="s">
        <v>563</v>
      </c>
      <c r="D78" s="31"/>
      <c r="E78" s="31"/>
      <c r="F78" s="31"/>
      <c r="G78" s="31"/>
      <c r="H78" s="30"/>
      <c r="I78" s="30"/>
      <c r="J78" s="163"/>
      <c r="K78" s="30"/>
      <c r="L78" s="37"/>
      <c r="M78" s="38"/>
      <c r="N78" s="9"/>
      <c r="O78" s="39"/>
      <c r="P78" s="40"/>
      <c r="Q78" s="41"/>
      <c r="R78" s="42"/>
      <c r="S78" s="474"/>
      <c r="W78" s="194"/>
      <c r="AB78" s="30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6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  <c r="DT78" s="165"/>
      <c r="DU78" s="165"/>
      <c r="DV78" s="165"/>
      <c r="DW78" s="165"/>
      <c r="DX78" s="165"/>
      <c r="DY78" s="165"/>
      <c r="DZ78" s="165"/>
      <c r="EA78" s="165"/>
      <c r="EB78" s="165"/>
      <c r="EC78" s="165"/>
      <c r="ED78" s="165"/>
      <c r="EE78" s="165"/>
      <c r="EF78" s="165"/>
      <c r="EG78" s="165"/>
    </row>
    <row r="79" spans="2:142" s="2" customFormat="1" ht="17.100000000000001" customHeight="1">
      <c r="C79" s="70" t="s">
        <v>156</v>
      </c>
      <c r="D79" s="167" t="s">
        <v>136</v>
      </c>
      <c r="E79" s="167" t="s">
        <v>134</v>
      </c>
      <c r="F79" s="167" t="s">
        <v>109</v>
      </c>
      <c r="G79" s="167" t="s">
        <v>131</v>
      </c>
      <c r="H79" s="167" t="s">
        <v>75</v>
      </c>
      <c r="I79" s="301" t="s">
        <v>92</v>
      </c>
      <c r="K79" s="144">
        <v>8</v>
      </c>
      <c r="L79" s="45" t="s">
        <v>96</v>
      </c>
      <c r="M79" s="45" t="s">
        <v>104</v>
      </c>
      <c r="N79" s="45" t="s">
        <v>82</v>
      </c>
      <c r="O79" s="45" t="s">
        <v>112</v>
      </c>
      <c r="P79" s="45" t="s">
        <v>97</v>
      </c>
      <c r="Q79" s="45" t="s">
        <v>117</v>
      </c>
      <c r="R79" s="46" t="s">
        <v>132</v>
      </c>
      <c r="S79" s="472" t="s">
        <v>383</v>
      </c>
      <c r="T79" s="660" t="s">
        <v>486</v>
      </c>
      <c r="U79" s="660" t="s">
        <v>487</v>
      </c>
      <c r="V79" s="30"/>
      <c r="W79" s="325" t="s">
        <v>252</v>
      </c>
      <c r="AY79" s="32"/>
    </row>
    <row r="80" spans="2:142" s="2" customFormat="1" ht="17.100000000000001" customHeight="1">
      <c r="B80" s="30"/>
      <c r="C80" s="678" t="s">
        <v>138</v>
      </c>
      <c r="D80" s="175" t="s">
        <v>123</v>
      </c>
      <c r="E80" s="176">
        <v>0.29166666666666669</v>
      </c>
      <c r="F80" s="176">
        <v>0.66666666666666663</v>
      </c>
      <c r="G80" s="137">
        <v>1</v>
      </c>
      <c r="H80" s="177">
        <v>8</v>
      </c>
      <c r="I80" s="302"/>
      <c r="J80" s="30"/>
      <c r="K80" s="405" t="s">
        <v>571</v>
      </c>
      <c r="L80" s="406" t="s">
        <v>572</v>
      </c>
      <c r="M80" s="406" t="s">
        <v>576</v>
      </c>
      <c r="N80" s="406" t="s">
        <v>577</v>
      </c>
      <c r="O80" s="406" t="s">
        <v>577</v>
      </c>
      <c r="P80" s="406" t="s">
        <v>577</v>
      </c>
      <c r="Q80" s="406" t="s">
        <v>577</v>
      </c>
      <c r="R80" s="407" t="s">
        <v>573</v>
      </c>
      <c r="S80" s="473">
        <v>5.2</v>
      </c>
      <c r="T80" s="661"/>
      <c r="U80" s="661"/>
      <c r="V80" s="171"/>
      <c r="W80" s="153" t="s">
        <v>83</v>
      </c>
      <c r="X80" s="154" t="s">
        <v>88</v>
      </c>
      <c r="Y80" s="154" t="s">
        <v>92</v>
      </c>
      <c r="Z80" s="154" t="s">
        <v>155</v>
      </c>
      <c r="AA80" s="154" t="s">
        <v>103</v>
      </c>
      <c r="AB80" s="155" t="s">
        <v>120</v>
      </c>
      <c r="AD80" s="172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73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613"/>
      <c r="BR80" s="613"/>
      <c r="BS80" s="613"/>
      <c r="BT80" s="613"/>
      <c r="BU80" s="613"/>
      <c r="BV80" s="613"/>
      <c r="BW80" s="613"/>
      <c r="BX80" s="174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</row>
    <row r="81" spans="2:142" s="2" customFormat="1" ht="17.100000000000001" customHeight="1">
      <c r="B81" s="30"/>
      <c r="C81" s="679"/>
      <c r="D81" s="184" t="s">
        <v>191</v>
      </c>
      <c r="E81" s="185">
        <v>0.39583333333333331</v>
      </c>
      <c r="F81" s="185">
        <v>0.875</v>
      </c>
      <c r="G81" s="138">
        <v>1</v>
      </c>
      <c r="H81" s="186">
        <v>10.5</v>
      </c>
      <c r="I81" s="302"/>
      <c r="J81" s="30"/>
      <c r="K81" s="182" t="s">
        <v>79</v>
      </c>
      <c r="L81" s="35" t="s">
        <v>73</v>
      </c>
      <c r="M81" s="35"/>
      <c r="N81" s="35"/>
      <c r="O81" s="35" t="s">
        <v>123</v>
      </c>
      <c r="P81" s="35" t="s">
        <v>95</v>
      </c>
      <c r="Q81" s="35" t="s">
        <v>95</v>
      </c>
      <c r="R81" s="47" t="s">
        <v>73</v>
      </c>
      <c r="S81" s="297">
        <v>5</v>
      </c>
      <c r="T81" s="113">
        <v>45</v>
      </c>
      <c r="U81" s="113">
        <v>5</v>
      </c>
      <c r="W81" s="257" t="s">
        <v>79</v>
      </c>
      <c r="X81" s="434">
        <v>15</v>
      </c>
      <c r="Y81" s="434">
        <v>24</v>
      </c>
      <c r="Z81" s="434"/>
      <c r="AA81" s="434"/>
      <c r="AB81" s="260">
        <v>23</v>
      </c>
      <c r="AD81" s="183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73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613"/>
      <c r="BR81" s="613"/>
      <c r="BS81" s="613"/>
      <c r="BT81" s="613"/>
      <c r="BU81" s="613"/>
      <c r="BV81" s="613"/>
      <c r="BW81" s="613"/>
      <c r="BX81" s="174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</row>
    <row r="82" spans="2:142" s="2" customFormat="1" ht="17.100000000000001" customHeight="1">
      <c r="B82" s="30"/>
      <c r="C82" s="679"/>
      <c r="D82" s="184" t="s">
        <v>95</v>
      </c>
      <c r="E82" s="185">
        <v>0.5</v>
      </c>
      <c r="F82" s="185">
        <v>0.875</v>
      </c>
      <c r="G82" s="138">
        <v>1</v>
      </c>
      <c r="H82" s="186">
        <v>8</v>
      </c>
      <c r="I82" s="302"/>
      <c r="J82" s="30"/>
      <c r="K82" s="182" t="s">
        <v>180</v>
      </c>
      <c r="L82" s="35"/>
      <c r="M82" s="506" t="s">
        <v>123</v>
      </c>
      <c r="N82" s="35" t="s">
        <v>123</v>
      </c>
      <c r="O82" s="35" t="s">
        <v>95</v>
      </c>
      <c r="P82" s="35" t="s">
        <v>95</v>
      </c>
      <c r="Q82" s="35" t="s">
        <v>73</v>
      </c>
      <c r="R82" s="47"/>
      <c r="S82" s="298">
        <v>5</v>
      </c>
      <c r="T82" s="113">
        <v>42.5</v>
      </c>
      <c r="U82" s="113">
        <v>2.5</v>
      </c>
      <c r="V82" s="187"/>
      <c r="W82" s="257" t="s">
        <v>180</v>
      </c>
      <c r="X82" s="434">
        <v>12.5</v>
      </c>
      <c r="Y82" s="434">
        <v>18</v>
      </c>
      <c r="Z82" s="434"/>
      <c r="AA82" s="434"/>
      <c r="AB82" s="260">
        <v>18.5</v>
      </c>
      <c r="AD82" s="183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73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</row>
    <row r="83" spans="2:142" s="2" customFormat="1" ht="17.100000000000001" customHeight="1">
      <c r="B83" s="30"/>
      <c r="C83" s="679"/>
      <c r="D83" s="184" t="s">
        <v>467</v>
      </c>
      <c r="E83" s="185">
        <v>0.375</v>
      </c>
      <c r="F83" s="185">
        <v>0.75</v>
      </c>
      <c r="G83" s="138">
        <v>1</v>
      </c>
      <c r="H83" s="186">
        <v>8</v>
      </c>
      <c r="I83" s="302"/>
      <c r="J83" s="30"/>
      <c r="K83" s="182" t="s">
        <v>110</v>
      </c>
      <c r="L83" s="35"/>
      <c r="M83" s="35" t="s">
        <v>123</v>
      </c>
      <c r="N83" s="35" t="s">
        <v>95</v>
      </c>
      <c r="O83" s="35" t="s">
        <v>95</v>
      </c>
      <c r="P83" s="35" t="s">
        <v>73</v>
      </c>
      <c r="Q83" s="35"/>
      <c r="R83" s="507" t="s">
        <v>95</v>
      </c>
      <c r="S83" s="298">
        <v>5</v>
      </c>
      <c r="T83" s="113">
        <v>42.5</v>
      </c>
      <c r="U83" s="113">
        <v>2.5</v>
      </c>
      <c r="V83" s="187"/>
      <c r="W83" s="257" t="s">
        <v>110</v>
      </c>
      <c r="X83" s="434">
        <v>15</v>
      </c>
      <c r="Y83" s="434">
        <v>24</v>
      </c>
      <c r="Z83" s="434"/>
      <c r="AA83" s="434"/>
      <c r="AB83" s="260">
        <v>23</v>
      </c>
      <c r="AD83" s="183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73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1"/>
      <c r="BR83" s="174"/>
      <c r="BS83" s="174"/>
      <c r="BT83" s="174"/>
      <c r="BU83" s="174"/>
      <c r="BV83" s="174"/>
      <c r="BW83" s="174"/>
      <c r="BX83" s="174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</row>
    <row r="84" spans="2:142" s="2" customFormat="1" ht="17.100000000000001" customHeight="1">
      <c r="B84" s="30"/>
      <c r="C84" s="679"/>
      <c r="D84" s="184"/>
      <c r="E84" s="185"/>
      <c r="F84" s="185"/>
      <c r="G84" s="138"/>
      <c r="H84" s="186" t="s">
        <v>105</v>
      </c>
      <c r="I84" s="302"/>
      <c r="J84" s="30"/>
      <c r="K84" s="182" t="s">
        <v>114</v>
      </c>
      <c r="L84" s="35"/>
      <c r="M84" s="35" t="s">
        <v>93</v>
      </c>
      <c r="N84" s="35" t="s">
        <v>93</v>
      </c>
      <c r="O84" s="35" t="s">
        <v>93</v>
      </c>
      <c r="P84" s="35" t="s">
        <v>93</v>
      </c>
      <c r="Q84" s="35" t="s">
        <v>93</v>
      </c>
      <c r="R84" s="47"/>
      <c r="S84" s="298">
        <v>5</v>
      </c>
      <c r="T84" s="113">
        <v>40</v>
      </c>
      <c r="U84" s="113">
        <v>0</v>
      </c>
      <c r="W84" s="257" t="s">
        <v>114</v>
      </c>
      <c r="X84" s="434">
        <v>12.5</v>
      </c>
      <c r="Y84" s="434">
        <v>24</v>
      </c>
      <c r="Z84" s="434"/>
      <c r="AA84" s="434"/>
      <c r="AB84" s="260">
        <v>20.5</v>
      </c>
      <c r="AD84" s="183"/>
      <c r="AY84" s="173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30"/>
      <c r="BS84" s="174"/>
      <c r="BT84" s="174"/>
      <c r="BU84" s="174"/>
      <c r="BV84" s="174"/>
      <c r="BW84" s="174"/>
      <c r="BX84" s="174"/>
    </row>
    <row r="85" spans="2:142" s="2" customFormat="1" ht="17.100000000000001" customHeight="1">
      <c r="B85" s="30"/>
      <c r="C85" s="679"/>
      <c r="D85" s="184"/>
      <c r="E85" s="185"/>
      <c r="F85" s="185"/>
      <c r="G85" s="138"/>
      <c r="H85" s="186" t="s">
        <v>105</v>
      </c>
      <c r="I85" s="302"/>
      <c r="J85" s="30"/>
      <c r="K85" s="182" t="s">
        <v>127</v>
      </c>
      <c r="L85" s="35" t="s">
        <v>123</v>
      </c>
      <c r="M85" s="35" t="s">
        <v>95</v>
      </c>
      <c r="N85" s="35" t="s">
        <v>95</v>
      </c>
      <c r="O85" s="35" t="s">
        <v>73</v>
      </c>
      <c r="P85" s="35"/>
      <c r="Q85" s="35"/>
      <c r="R85" s="47" t="s">
        <v>123</v>
      </c>
      <c r="S85" s="298">
        <v>5</v>
      </c>
      <c r="T85" s="113">
        <v>42.5</v>
      </c>
      <c r="U85" s="113">
        <v>2.5</v>
      </c>
      <c r="W85" s="257" t="s">
        <v>127</v>
      </c>
      <c r="X85" s="434">
        <v>10</v>
      </c>
      <c r="Y85" s="434">
        <v>24</v>
      </c>
      <c r="Z85" s="434"/>
      <c r="AA85" s="434"/>
      <c r="AB85" s="260">
        <v>18</v>
      </c>
      <c r="AW85" s="173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30"/>
      <c r="BP85" s="171"/>
      <c r="BW85" s="30"/>
    </row>
    <row r="86" spans="2:142" s="2" customFormat="1" ht="17.100000000000001" customHeight="1">
      <c r="B86" s="30"/>
      <c r="C86" s="680"/>
      <c r="D86" s="408"/>
      <c r="E86" s="409"/>
      <c r="F86" s="409"/>
      <c r="G86" s="139"/>
      <c r="H86" s="188" t="s">
        <v>105</v>
      </c>
      <c r="I86" s="303"/>
      <c r="J86" s="30"/>
      <c r="K86" s="182" t="s">
        <v>94</v>
      </c>
      <c r="L86" s="506" t="s">
        <v>191</v>
      </c>
      <c r="M86" s="35" t="s">
        <v>95</v>
      </c>
      <c r="N86" s="35" t="s">
        <v>73</v>
      </c>
      <c r="O86" s="35"/>
      <c r="P86" s="35"/>
      <c r="Q86" s="35" t="s">
        <v>123</v>
      </c>
      <c r="R86" s="507" t="s">
        <v>191</v>
      </c>
      <c r="S86" s="298">
        <v>5</v>
      </c>
      <c r="T86" s="113">
        <v>47.5</v>
      </c>
      <c r="U86" s="113">
        <v>7.5</v>
      </c>
      <c r="W86" s="257" t="s">
        <v>94</v>
      </c>
      <c r="X86" s="434">
        <v>10</v>
      </c>
      <c r="Y86" s="434">
        <v>24</v>
      </c>
      <c r="Z86" s="434"/>
      <c r="AA86" s="434"/>
      <c r="AB86" s="260">
        <v>18</v>
      </c>
      <c r="AW86" s="33"/>
      <c r="AX86" s="30"/>
      <c r="AY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2:142" s="2" customFormat="1" ht="17.100000000000001" customHeight="1">
      <c r="C87" s="678" t="s">
        <v>92</v>
      </c>
      <c r="D87" s="175" t="s">
        <v>73</v>
      </c>
      <c r="E87" s="176">
        <v>0.875</v>
      </c>
      <c r="F87" s="176">
        <v>0.39583333333333331</v>
      </c>
      <c r="G87" s="190">
        <v>2</v>
      </c>
      <c r="H87" s="177">
        <v>10.5</v>
      </c>
      <c r="I87" s="304">
        <v>6</v>
      </c>
      <c r="J87" s="30"/>
      <c r="K87" s="182" t="s">
        <v>111</v>
      </c>
      <c r="L87" s="35" t="s">
        <v>95</v>
      </c>
      <c r="M87" s="35" t="s">
        <v>73</v>
      </c>
      <c r="N87" s="35"/>
      <c r="O87" s="35"/>
      <c r="P87" s="35" t="s">
        <v>123</v>
      </c>
      <c r="Q87" s="35" t="s">
        <v>95</v>
      </c>
      <c r="R87" s="47" t="s">
        <v>95</v>
      </c>
      <c r="S87" s="298">
        <v>5</v>
      </c>
      <c r="T87" s="2">
        <v>42.5</v>
      </c>
      <c r="U87" s="2">
        <v>2.5</v>
      </c>
      <c r="W87" s="257" t="s">
        <v>111</v>
      </c>
      <c r="X87" s="434">
        <v>10</v>
      </c>
      <c r="Y87" s="434">
        <v>24</v>
      </c>
      <c r="Z87" s="434"/>
      <c r="AA87" s="434"/>
      <c r="AB87" s="260">
        <v>18</v>
      </c>
      <c r="AW87" s="33"/>
      <c r="AX87" s="30"/>
      <c r="AY87" s="30"/>
      <c r="BO87" s="620"/>
      <c r="BP87" s="620"/>
      <c r="BQ87" s="620"/>
      <c r="BR87" s="620"/>
      <c r="BS87" s="620"/>
      <c r="BT87" s="620"/>
      <c r="BU87" s="620"/>
      <c r="BV87" s="620"/>
      <c r="BW87" s="620"/>
    </row>
    <row r="88" spans="2:142" s="2" customFormat="1" ht="17.100000000000001" customHeight="1">
      <c r="C88" s="679"/>
      <c r="D88" s="184"/>
      <c r="E88" s="185"/>
      <c r="F88" s="185"/>
      <c r="G88" s="421"/>
      <c r="H88" s="186"/>
      <c r="I88" s="305"/>
      <c r="J88" s="30"/>
      <c r="K88" s="192" t="s">
        <v>80</v>
      </c>
      <c r="L88" s="103"/>
      <c r="M88" s="103" t="s">
        <v>93</v>
      </c>
      <c r="N88" s="103" t="s">
        <v>93</v>
      </c>
      <c r="O88" s="103" t="s">
        <v>93</v>
      </c>
      <c r="P88" s="103" t="s">
        <v>93</v>
      </c>
      <c r="Q88" s="103" t="s">
        <v>93</v>
      </c>
      <c r="R88" s="104"/>
      <c r="S88" s="298">
        <v>5</v>
      </c>
      <c r="T88" s="2">
        <v>40</v>
      </c>
      <c r="U88" s="2">
        <v>0</v>
      </c>
      <c r="W88" s="272" t="s">
        <v>80</v>
      </c>
      <c r="X88" s="435">
        <v>15</v>
      </c>
      <c r="Y88" s="435">
        <v>24</v>
      </c>
      <c r="Z88" s="435"/>
      <c r="AA88" s="435"/>
      <c r="AB88" s="275">
        <v>23</v>
      </c>
      <c r="AW88" s="33"/>
      <c r="AX88" s="30"/>
      <c r="AY88" s="30"/>
      <c r="BO88" s="620"/>
      <c r="BP88" s="620"/>
      <c r="BQ88" s="620"/>
      <c r="BR88" s="620"/>
      <c r="BS88" s="620"/>
      <c r="BT88" s="620"/>
      <c r="BU88" s="620"/>
      <c r="BV88" s="620"/>
      <c r="BW88" s="620"/>
    </row>
    <row r="89" spans="2:142" s="2" customFormat="1" ht="17.100000000000001" customHeight="1">
      <c r="C89" s="680"/>
      <c r="D89" s="408"/>
      <c r="E89" s="409"/>
      <c r="F89" s="409"/>
      <c r="G89" s="422"/>
      <c r="H89" s="188"/>
      <c r="I89" s="306"/>
      <c r="J89" s="30"/>
      <c r="K89" s="379"/>
      <c r="AB89" s="183"/>
      <c r="AW89" s="33"/>
      <c r="AX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2:142" s="2" customFormat="1" ht="17.100000000000001" customHeight="1">
      <c r="C90" s="470" t="s">
        <v>375</v>
      </c>
      <c r="D90" s="294" t="s">
        <v>205</v>
      </c>
      <c r="E90" s="295"/>
      <c r="F90" s="295"/>
      <c r="G90" s="295"/>
      <c r="H90" s="296">
        <v>8</v>
      </c>
      <c r="I90" s="295"/>
      <c r="J90" s="30"/>
      <c r="K90" s="379" t="s">
        <v>569</v>
      </c>
      <c r="L90"/>
      <c r="M90"/>
      <c r="N90"/>
      <c r="O90"/>
      <c r="P90"/>
      <c r="AB90" s="183"/>
      <c r="AW90" s="33"/>
      <c r="AX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2:142" s="2" customFormat="1" ht="17.100000000000001" customHeight="1">
      <c r="C91" s="483"/>
      <c r="D91" s="484"/>
      <c r="E91" s="191"/>
      <c r="F91" s="191"/>
      <c r="G91" s="191"/>
      <c r="H91" s="485"/>
      <c r="I91" s="191"/>
      <c r="J91" s="30"/>
      <c r="K91" s="402" t="s">
        <v>570</v>
      </c>
      <c r="L91"/>
      <c r="M91"/>
      <c r="N91"/>
      <c r="O91"/>
      <c r="P91"/>
      <c r="AB91" s="183"/>
      <c r="AW91" s="33"/>
      <c r="AX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2:142" ht="15" customHeight="1">
      <c r="K92" s="113" t="s">
        <v>35</v>
      </c>
      <c r="L92"/>
      <c r="M92"/>
      <c r="N92"/>
      <c r="O92"/>
      <c r="P92"/>
      <c r="Q92" s="2"/>
      <c r="R92" s="2"/>
      <c r="S92" s="2"/>
      <c r="T92" s="2"/>
      <c r="AB92" s="183"/>
    </row>
    <row r="95" spans="2:142" s="2" customFormat="1" ht="17.100000000000001" customHeight="1">
      <c r="B95" s="30"/>
      <c r="C95" s="291" t="s">
        <v>578</v>
      </c>
      <c r="D95" s="31"/>
      <c r="E95" s="31"/>
      <c r="F95" s="31"/>
      <c r="G95" s="31"/>
      <c r="H95" s="30"/>
      <c r="I95" s="30"/>
      <c r="J95" s="163"/>
      <c r="K95" s="30"/>
      <c r="L95" s="37"/>
      <c r="M95" s="38"/>
      <c r="N95" s="9"/>
      <c r="O95" s="39"/>
      <c r="P95" s="40"/>
      <c r="Q95" s="41"/>
      <c r="R95" s="42"/>
      <c r="S95" s="474"/>
      <c r="W95" s="194"/>
      <c r="AB95" s="30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6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</row>
    <row r="96" spans="2:142" s="2" customFormat="1" ht="17.100000000000001" customHeight="1">
      <c r="C96" s="70" t="s">
        <v>156</v>
      </c>
      <c r="D96" s="167" t="s">
        <v>136</v>
      </c>
      <c r="E96" s="167" t="s">
        <v>134</v>
      </c>
      <c r="F96" s="167" t="s">
        <v>109</v>
      </c>
      <c r="G96" s="167" t="s">
        <v>131</v>
      </c>
      <c r="H96" s="167" t="s">
        <v>75</v>
      </c>
      <c r="I96" s="301" t="s">
        <v>92</v>
      </c>
      <c r="K96" s="144">
        <v>8</v>
      </c>
      <c r="L96" s="45" t="s">
        <v>96</v>
      </c>
      <c r="M96" s="45" t="s">
        <v>104</v>
      </c>
      <c r="N96" s="45" t="s">
        <v>82</v>
      </c>
      <c r="O96" s="45" t="s">
        <v>112</v>
      </c>
      <c r="P96" s="45" t="s">
        <v>97</v>
      </c>
      <c r="Q96" s="45" t="s">
        <v>117</v>
      </c>
      <c r="R96" s="46" t="s">
        <v>132</v>
      </c>
      <c r="S96" s="472" t="s">
        <v>383</v>
      </c>
      <c r="T96" s="660" t="s">
        <v>486</v>
      </c>
      <c r="U96" s="660" t="s">
        <v>487</v>
      </c>
      <c r="V96" s="30"/>
      <c r="W96" s="325" t="s">
        <v>252</v>
      </c>
      <c r="AY96" s="32"/>
    </row>
    <row r="97" spans="2:142" s="2" customFormat="1" ht="17.100000000000001" customHeight="1">
      <c r="B97" s="30"/>
      <c r="C97" s="678" t="s">
        <v>138</v>
      </c>
      <c r="D97" s="175" t="s">
        <v>123</v>
      </c>
      <c r="E97" s="176">
        <v>0.29166666666666669</v>
      </c>
      <c r="F97" s="176">
        <v>0.66666666666666663</v>
      </c>
      <c r="G97" s="137">
        <v>1</v>
      </c>
      <c r="H97" s="177">
        <v>8</v>
      </c>
      <c r="I97" s="302"/>
      <c r="J97" s="30"/>
      <c r="K97" s="405" t="s">
        <v>370</v>
      </c>
      <c r="L97" s="406" t="s">
        <v>557</v>
      </c>
      <c r="M97" s="406" t="s">
        <v>579</v>
      </c>
      <c r="N97" s="406" t="s">
        <v>579</v>
      </c>
      <c r="O97" s="406" t="s">
        <v>579</v>
      </c>
      <c r="P97" s="406" t="s">
        <v>579</v>
      </c>
      <c r="Q97" s="406" t="s">
        <v>579</v>
      </c>
      <c r="R97" s="407" t="s">
        <v>427</v>
      </c>
      <c r="S97" s="473">
        <v>5.2</v>
      </c>
      <c r="T97" s="661"/>
      <c r="U97" s="661"/>
      <c r="V97" s="171"/>
      <c r="W97" s="153" t="s">
        <v>83</v>
      </c>
      <c r="X97" s="154" t="s">
        <v>88</v>
      </c>
      <c r="Y97" s="154" t="s">
        <v>92</v>
      </c>
      <c r="Z97" s="154" t="s">
        <v>155</v>
      </c>
      <c r="AA97" s="154" t="s">
        <v>103</v>
      </c>
      <c r="AB97" s="155" t="s">
        <v>120</v>
      </c>
      <c r="AD97" s="172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73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613"/>
      <c r="BR97" s="613"/>
      <c r="BS97" s="613"/>
      <c r="BT97" s="613"/>
      <c r="BU97" s="613"/>
      <c r="BV97" s="613"/>
      <c r="BW97" s="613"/>
      <c r="BX97" s="174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</row>
    <row r="98" spans="2:142" s="2" customFormat="1" ht="17.100000000000001" customHeight="1">
      <c r="B98" s="30"/>
      <c r="C98" s="679"/>
      <c r="D98" s="184" t="s">
        <v>93</v>
      </c>
      <c r="E98" s="185">
        <v>0.375</v>
      </c>
      <c r="F98" s="185">
        <v>0.75</v>
      </c>
      <c r="G98" s="138">
        <v>1</v>
      </c>
      <c r="H98" s="186">
        <v>8</v>
      </c>
      <c r="I98" s="302"/>
      <c r="J98" s="30"/>
      <c r="K98" s="182" t="s">
        <v>79</v>
      </c>
      <c r="L98" s="35" t="s">
        <v>73</v>
      </c>
      <c r="M98" s="35"/>
      <c r="N98" s="35" t="s">
        <v>93</v>
      </c>
      <c r="O98" s="35"/>
      <c r="P98" s="35" t="s">
        <v>93</v>
      </c>
      <c r="Q98" s="35" t="s">
        <v>123</v>
      </c>
      <c r="R98" s="47" t="s">
        <v>95</v>
      </c>
      <c r="S98" s="297">
        <v>5</v>
      </c>
      <c r="T98" s="113">
        <v>42.5</v>
      </c>
      <c r="U98" s="113">
        <v>2.5</v>
      </c>
      <c r="W98" s="257" t="s">
        <v>79</v>
      </c>
      <c r="X98" s="434">
        <v>10</v>
      </c>
      <c r="Y98" s="434">
        <v>24</v>
      </c>
      <c r="Z98" s="434"/>
      <c r="AA98" s="434"/>
      <c r="AB98" s="260">
        <v>18</v>
      </c>
      <c r="AD98" s="183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73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613"/>
      <c r="BR98" s="613"/>
      <c r="BS98" s="613"/>
      <c r="BT98" s="613"/>
      <c r="BU98" s="613"/>
      <c r="BV98" s="613"/>
      <c r="BW98" s="613"/>
      <c r="BX98" s="174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</row>
    <row r="99" spans="2:142" s="2" customFormat="1" ht="17.100000000000001" customHeight="1">
      <c r="B99" s="30"/>
      <c r="C99" s="679"/>
      <c r="D99" s="184" t="s">
        <v>95</v>
      </c>
      <c r="E99" s="185">
        <v>0.5</v>
      </c>
      <c r="F99" s="185">
        <v>0.875</v>
      </c>
      <c r="G99" s="138">
        <v>1</v>
      </c>
      <c r="H99" s="186">
        <v>8</v>
      </c>
      <c r="I99" s="302"/>
      <c r="J99" s="30"/>
      <c r="K99" s="182" t="s">
        <v>180</v>
      </c>
      <c r="L99" s="35" t="s">
        <v>95</v>
      </c>
      <c r="M99" s="508" t="s">
        <v>73</v>
      </c>
      <c r="N99" s="35"/>
      <c r="O99" s="35" t="s">
        <v>93</v>
      </c>
      <c r="P99" s="35"/>
      <c r="Q99" s="35" t="s">
        <v>93</v>
      </c>
      <c r="R99" s="47" t="s">
        <v>123</v>
      </c>
      <c r="S99" s="298">
        <v>5</v>
      </c>
      <c r="T99" s="113">
        <v>42.5</v>
      </c>
      <c r="U99" s="113">
        <v>2.5</v>
      </c>
      <c r="V99" s="187"/>
      <c r="W99" s="257" t="s">
        <v>180</v>
      </c>
      <c r="X99" s="434">
        <v>7.5</v>
      </c>
      <c r="Y99" s="434">
        <v>18</v>
      </c>
      <c r="Z99" s="434"/>
      <c r="AA99" s="434"/>
      <c r="AB99" s="260">
        <v>13.5</v>
      </c>
      <c r="AD99" s="183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73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</row>
    <row r="100" spans="2:142" s="2" customFormat="1" ht="17.100000000000001" customHeight="1">
      <c r="B100" s="30"/>
      <c r="C100" s="679"/>
      <c r="D100" s="184"/>
      <c r="E100" s="185"/>
      <c r="F100" s="185"/>
      <c r="G100" s="138"/>
      <c r="H100" s="186" t="s">
        <v>105</v>
      </c>
      <c r="I100" s="302"/>
      <c r="J100" s="30"/>
      <c r="K100" s="182" t="s">
        <v>110</v>
      </c>
      <c r="L100" s="35" t="s">
        <v>95</v>
      </c>
      <c r="M100" s="35" t="s">
        <v>95</v>
      </c>
      <c r="N100" s="35" t="s">
        <v>73</v>
      </c>
      <c r="O100" s="35"/>
      <c r="P100" s="35" t="s">
        <v>93</v>
      </c>
      <c r="Q100" s="35"/>
      <c r="R100" s="509" t="s">
        <v>93</v>
      </c>
      <c r="S100" s="298">
        <v>5</v>
      </c>
      <c r="T100" s="113">
        <v>42.5</v>
      </c>
      <c r="U100" s="113">
        <v>2.5</v>
      </c>
      <c r="V100" s="187"/>
      <c r="W100" s="257" t="s">
        <v>110</v>
      </c>
      <c r="X100" s="434">
        <v>10</v>
      </c>
      <c r="Y100" s="434">
        <v>24</v>
      </c>
      <c r="Z100" s="434"/>
      <c r="AA100" s="434"/>
      <c r="AB100" s="260">
        <v>18</v>
      </c>
      <c r="AD100" s="183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73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1"/>
      <c r="BR100" s="174"/>
      <c r="BS100" s="174"/>
      <c r="BT100" s="174"/>
      <c r="BU100" s="174"/>
      <c r="BV100" s="174"/>
      <c r="BW100" s="174"/>
      <c r="BX100" s="174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</row>
    <row r="101" spans="2:142" s="2" customFormat="1" ht="17.100000000000001" customHeight="1">
      <c r="B101" s="30"/>
      <c r="C101" s="679"/>
      <c r="D101" s="184"/>
      <c r="E101" s="185"/>
      <c r="F101" s="185"/>
      <c r="G101" s="138"/>
      <c r="H101" s="186" t="s">
        <v>105</v>
      </c>
      <c r="I101" s="302"/>
      <c r="J101" s="30"/>
      <c r="K101" s="182" t="s">
        <v>114</v>
      </c>
      <c r="L101" s="35" t="s">
        <v>123</v>
      </c>
      <c r="M101" s="35" t="s">
        <v>95</v>
      </c>
      <c r="N101" s="35" t="s">
        <v>95</v>
      </c>
      <c r="O101" s="35" t="s">
        <v>73</v>
      </c>
      <c r="P101" s="35"/>
      <c r="Q101" s="35" t="s">
        <v>93</v>
      </c>
      <c r="R101" s="47"/>
      <c r="S101" s="298">
        <v>5</v>
      </c>
      <c r="T101" s="113">
        <v>42.5</v>
      </c>
      <c r="U101" s="113">
        <v>2.5</v>
      </c>
      <c r="W101" s="257" t="s">
        <v>114</v>
      </c>
      <c r="X101" s="434">
        <v>10</v>
      </c>
      <c r="Y101" s="434">
        <v>24</v>
      </c>
      <c r="Z101" s="434"/>
      <c r="AA101" s="434"/>
      <c r="AB101" s="260">
        <v>18</v>
      </c>
      <c r="AD101" s="183"/>
      <c r="AY101" s="173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30"/>
      <c r="BS101" s="174"/>
      <c r="BT101" s="174"/>
      <c r="BU101" s="174"/>
      <c r="BV101" s="174"/>
      <c r="BW101" s="174"/>
      <c r="BX101" s="174"/>
    </row>
    <row r="102" spans="2:142" s="2" customFormat="1" ht="17.100000000000001" customHeight="1">
      <c r="B102" s="30"/>
      <c r="C102" s="679"/>
      <c r="D102" s="184"/>
      <c r="E102" s="185"/>
      <c r="F102" s="185"/>
      <c r="G102" s="138"/>
      <c r="H102" s="186" t="s">
        <v>105</v>
      </c>
      <c r="I102" s="302"/>
      <c r="J102" s="30"/>
      <c r="K102" s="182" t="s">
        <v>127</v>
      </c>
      <c r="L102" s="35" t="s">
        <v>93</v>
      </c>
      <c r="M102" s="35" t="s">
        <v>123</v>
      </c>
      <c r="N102" s="35" t="s">
        <v>95</v>
      </c>
      <c r="O102" s="35" t="s">
        <v>95</v>
      </c>
      <c r="P102" s="35" t="s">
        <v>73</v>
      </c>
      <c r="Q102" s="35"/>
      <c r="R102" s="47"/>
      <c r="S102" s="298">
        <v>5</v>
      </c>
      <c r="T102" s="113">
        <v>42.5</v>
      </c>
      <c r="U102" s="113">
        <v>2.5</v>
      </c>
      <c r="W102" s="257" t="s">
        <v>127</v>
      </c>
      <c r="X102" s="434">
        <v>10</v>
      </c>
      <c r="Y102" s="434">
        <v>24</v>
      </c>
      <c r="Z102" s="434"/>
      <c r="AA102" s="434"/>
      <c r="AB102" s="260">
        <v>18</v>
      </c>
      <c r="AW102" s="173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30"/>
      <c r="BP102" s="171"/>
      <c r="BW102" s="30"/>
    </row>
    <row r="103" spans="2:142" s="2" customFormat="1" ht="17.100000000000001" customHeight="1">
      <c r="B103" s="30"/>
      <c r="C103" s="680"/>
      <c r="D103" s="408"/>
      <c r="E103" s="409"/>
      <c r="F103" s="409"/>
      <c r="G103" s="139"/>
      <c r="H103" s="188" t="s">
        <v>105</v>
      </c>
      <c r="I103" s="303"/>
      <c r="J103" s="30"/>
      <c r="K103" s="182" t="s">
        <v>94</v>
      </c>
      <c r="L103" s="508"/>
      <c r="M103" s="35" t="s">
        <v>93</v>
      </c>
      <c r="N103" s="35" t="s">
        <v>123</v>
      </c>
      <c r="O103" s="35" t="s">
        <v>95</v>
      </c>
      <c r="P103" s="35" t="s">
        <v>95</v>
      </c>
      <c r="Q103" s="35" t="s">
        <v>73</v>
      </c>
      <c r="R103" s="509"/>
      <c r="S103" s="298">
        <v>5</v>
      </c>
      <c r="T103" s="113">
        <v>42.5</v>
      </c>
      <c r="U103" s="113">
        <v>2.5</v>
      </c>
      <c r="W103" s="257" t="s">
        <v>94</v>
      </c>
      <c r="X103" s="434">
        <v>10</v>
      </c>
      <c r="Y103" s="434">
        <v>24</v>
      </c>
      <c r="Z103" s="434"/>
      <c r="AA103" s="434"/>
      <c r="AB103" s="260">
        <v>18</v>
      </c>
      <c r="AW103" s="33"/>
      <c r="AX103" s="30"/>
      <c r="AY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2:142" s="2" customFormat="1" ht="17.100000000000001" customHeight="1">
      <c r="C104" s="678" t="s">
        <v>92</v>
      </c>
      <c r="D104" s="175" t="s">
        <v>73</v>
      </c>
      <c r="E104" s="176">
        <v>0.875</v>
      </c>
      <c r="F104" s="176">
        <v>0.39583333333333331</v>
      </c>
      <c r="G104" s="190">
        <v>2</v>
      </c>
      <c r="H104" s="177">
        <v>10.5</v>
      </c>
      <c r="I104" s="304">
        <v>6</v>
      </c>
      <c r="J104" s="30"/>
      <c r="K104" s="182" t="s">
        <v>111</v>
      </c>
      <c r="L104" s="35"/>
      <c r="M104" s="35"/>
      <c r="N104" s="35" t="s">
        <v>93</v>
      </c>
      <c r="O104" s="35" t="s">
        <v>123</v>
      </c>
      <c r="P104" s="35" t="s">
        <v>95</v>
      </c>
      <c r="Q104" s="35" t="s">
        <v>95</v>
      </c>
      <c r="R104" s="47" t="s">
        <v>73</v>
      </c>
      <c r="S104" s="298">
        <v>5</v>
      </c>
      <c r="T104" s="2">
        <v>42.5</v>
      </c>
      <c r="U104" s="2">
        <v>2.5</v>
      </c>
      <c r="W104" s="257" t="s">
        <v>111</v>
      </c>
      <c r="X104" s="434">
        <v>10</v>
      </c>
      <c r="Y104" s="434">
        <v>24</v>
      </c>
      <c r="Z104" s="434"/>
      <c r="AA104" s="434"/>
      <c r="AB104" s="260">
        <v>18</v>
      </c>
      <c r="AW104" s="33"/>
      <c r="AX104" s="30"/>
      <c r="AY104" s="30"/>
      <c r="BO104" s="620"/>
      <c r="BP104" s="620"/>
      <c r="BQ104" s="620"/>
      <c r="BR104" s="620"/>
      <c r="BS104" s="620"/>
      <c r="BT104" s="620"/>
      <c r="BU104" s="620"/>
      <c r="BV104" s="620"/>
      <c r="BW104" s="620"/>
    </row>
    <row r="105" spans="2:142" s="2" customFormat="1" ht="17.100000000000001" customHeight="1">
      <c r="C105" s="679"/>
      <c r="D105" s="184"/>
      <c r="E105" s="185"/>
      <c r="F105" s="185"/>
      <c r="G105" s="421"/>
      <c r="H105" s="186"/>
      <c r="I105" s="305"/>
      <c r="J105" s="30"/>
      <c r="K105" s="192" t="s">
        <v>80</v>
      </c>
      <c r="L105" s="103"/>
      <c r="M105" s="103" t="s">
        <v>93</v>
      </c>
      <c r="N105" s="103"/>
      <c r="O105" s="103" t="s">
        <v>93</v>
      </c>
      <c r="P105" s="103" t="s">
        <v>123</v>
      </c>
      <c r="Q105" s="103" t="s">
        <v>95</v>
      </c>
      <c r="R105" s="104" t="s">
        <v>95</v>
      </c>
      <c r="S105" s="298">
        <v>5</v>
      </c>
      <c r="T105" s="2">
        <v>40</v>
      </c>
      <c r="U105" s="2">
        <v>0</v>
      </c>
      <c r="W105" s="272" t="s">
        <v>80</v>
      </c>
      <c r="X105" s="435">
        <v>10</v>
      </c>
      <c r="Y105" s="435">
        <v>24</v>
      </c>
      <c r="Z105" s="435"/>
      <c r="AA105" s="435"/>
      <c r="AB105" s="275">
        <v>18</v>
      </c>
      <c r="AW105" s="33"/>
      <c r="AX105" s="30"/>
      <c r="AY105" s="30"/>
      <c r="BO105" s="620"/>
      <c r="BP105" s="620"/>
      <c r="BQ105" s="620"/>
      <c r="BR105" s="620"/>
      <c r="BS105" s="620"/>
      <c r="BT105" s="620"/>
      <c r="BU105" s="620"/>
      <c r="BV105" s="620"/>
      <c r="BW105" s="620"/>
    </row>
    <row r="106" spans="2:142" s="2" customFormat="1" ht="17.100000000000001" customHeight="1">
      <c r="C106" s="680"/>
      <c r="D106" s="408"/>
      <c r="E106" s="409"/>
      <c r="F106" s="409"/>
      <c r="G106" s="422"/>
      <c r="H106" s="188"/>
      <c r="I106" s="306"/>
      <c r="J106" s="30"/>
      <c r="K106" s="379"/>
      <c r="AB106" s="183"/>
      <c r="AW106" s="33"/>
      <c r="AX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2:142" s="2" customFormat="1" ht="17.100000000000001" customHeight="1">
      <c r="C107" s="470" t="s">
        <v>375</v>
      </c>
      <c r="D107" s="294" t="s">
        <v>205</v>
      </c>
      <c r="E107" s="295"/>
      <c r="F107" s="295"/>
      <c r="G107" s="295"/>
      <c r="H107" s="296">
        <v>8</v>
      </c>
      <c r="I107" s="295"/>
      <c r="J107" s="30"/>
      <c r="K107" s="402" t="s">
        <v>580</v>
      </c>
      <c r="L107"/>
      <c r="M107"/>
      <c r="N107"/>
      <c r="O107"/>
      <c r="P107"/>
      <c r="AB107" s="183"/>
      <c r="AW107" s="33"/>
      <c r="AX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2:142" s="2" customFormat="1" ht="17.100000000000001" customHeight="1">
      <c r="C108" s="483"/>
      <c r="D108" s="484"/>
      <c r="E108" s="191"/>
      <c r="F108" s="191"/>
      <c r="G108" s="191"/>
      <c r="H108" s="485"/>
      <c r="I108" s="191"/>
      <c r="J108" s="30"/>
      <c r="K108" s="326" t="s">
        <v>21</v>
      </c>
      <c r="L108"/>
      <c r="M108"/>
      <c r="N108"/>
      <c r="O108"/>
      <c r="P108"/>
      <c r="AB108" s="183"/>
      <c r="AW108" s="33"/>
      <c r="AX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2:142" ht="15" customHeight="1">
      <c r="K109" s="143" t="s">
        <v>585</v>
      </c>
      <c r="L109"/>
      <c r="M109"/>
      <c r="N109"/>
      <c r="O109"/>
      <c r="P109"/>
      <c r="Q109" s="2"/>
      <c r="R109" s="2"/>
      <c r="S109" s="2"/>
      <c r="T109" s="2"/>
      <c r="AB109" s="183"/>
    </row>
  </sheetData>
  <mergeCells count="37">
    <mergeCell ref="C104:C106"/>
    <mergeCell ref="BO104:BW105"/>
    <mergeCell ref="C87:C89"/>
    <mergeCell ref="BO87:BW88"/>
    <mergeCell ref="T96:T97"/>
    <mergeCell ref="U96:U97"/>
    <mergeCell ref="C97:C103"/>
    <mergeCell ref="BQ97:BW98"/>
    <mergeCell ref="C68:C70"/>
    <mergeCell ref="BO68:BW69"/>
    <mergeCell ref="T79:T80"/>
    <mergeCell ref="U79:U80"/>
    <mergeCell ref="C80:C86"/>
    <mergeCell ref="BQ80:BW81"/>
    <mergeCell ref="C52:C54"/>
    <mergeCell ref="BO52:BW53"/>
    <mergeCell ref="T60:T61"/>
    <mergeCell ref="U60:U61"/>
    <mergeCell ref="C61:C67"/>
    <mergeCell ref="BQ61:BW62"/>
    <mergeCell ref="C33:C35"/>
    <mergeCell ref="BO33:BW34"/>
    <mergeCell ref="T44:T45"/>
    <mergeCell ref="U44:U45"/>
    <mergeCell ref="C45:C51"/>
    <mergeCell ref="BQ45:BW46"/>
    <mergeCell ref="C18:C20"/>
    <mergeCell ref="BO18:BW19"/>
    <mergeCell ref="T25:T26"/>
    <mergeCell ref="U25:U26"/>
    <mergeCell ref="C26:C32"/>
    <mergeCell ref="BQ26:BW27"/>
    <mergeCell ref="T10:T11"/>
    <mergeCell ref="U10:U11"/>
    <mergeCell ref="C11:C17"/>
    <mergeCell ref="BQ11:BW12"/>
    <mergeCell ref="C2:P2"/>
  </mergeCells>
  <phoneticPr fontId="22" type="noConversion"/>
  <conditionalFormatting sqref="B20:J22 R20:XFD22 A38:XFD39 B36:C36 E36:J36 B37:J37 B35:J35 L35:XFD37 A1:XFD9 A23:XFD24 B92:J94 K93:AB94 R90:AB92 A75:XFD78 B84:J88 AC84:XFD94 K84:AB89 A81:XFD83 B80:J80 S80:XFD80 A112:XFD1048576 A11:XFD19 B10 D10:XFD10 A26:XFD34 B25 D25:XFD25 B79 D79:XFD79">
    <cfRule type="cellIs" dxfId="465" priority="78" operator="equal">
      <formula>"일"</formula>
    </cfRule>
    <cfRule type="cellIs" dxfId="464" priority="79" operator="equal">
      <formula>"야"</formula>
    </cfRule>
    <cfRule type="cellIs" dxfId="463" priority="80" operator="equal">
      <formula>"토"</formula>
    </cfRule>
  </conditionalFormatting>
  <conditionalFormatting sqref="K20:Q22">
    <cfRule type="cellIs" dxfId="462" priority="76" operator="lessThanOrEqual">
      <formula>0</formula>
    </cfRule>
    <cfRule type="cellIs" dxfId="461" priority="77" operator="equal">
      <formula>"야"</formula>
    </cfRule>
  </conditionalFormatting>
  <conditionalFormatting sqref="K74">
    <cfRule type="cellIs" dxfId="460" priority="63" operator="lessThanOrEqual">
      <formula>0</formula>
    </cfRule>
    <cfRule type="cellIs" dxfId="459" priority="64" operator="equal">
      <formula>"야"</formula>
    </cfRule>
  </conditionalFormatting>
  <conditionalFormatting sqref="D36">
    <cfRule type="cellIs" dxfId="458" priority="74" operator="lessThanOrEqual">
      <formula>0</formula>
    </cfRule>
    <cfRule type="cellIs" dxfId="457" priority="75" operator="equal">
      <formula>"야"</formula>
    </cfRule>
  </conditionalFormatting>
  <conditionalFormatting sqref="K35:K37">
    <cfRule type="cellIs" dxfId="456" priority="72" operator="lessThanOrEqual">
      <formula>0</formula>
    </cfRule>
    <cfRule type="cellIs" dxfId="455" priority="73" operator="equal">
      <formula>"야"</formula>
    </cfRule>
  </conditionalFormatting>
  <conditionalFormatting sqref="B54:J57 R54:XFD57 B71:C73 E71:J73 B74:J74 B70:J70 L70:XFD74 A40:XFD43 A58:XFD59 A45:XFD53 B44 D44:XFD44 A61:XFD69 B60 D60:XFD60">
    <cfRule type="cellIs" dxfId="454" priority="69" operator="equal">
      <formula>"일"</formula>
    </cfRule>
    <cfRule type="cellIs" dxfId="453" priority="70" operator="equal">
      <formula>"야"</formula>
    </cfRule>
    <cfRule type="cellIs" dxfId="452" priority="71" operator="equal">
      <formula>"토"</formula>
    </cfRule>
  </conditionalFormatting>
  <conditionalFormatting sqref="L54:Q57">
    <cfRule type="cellIs" dxfId="451" priority="67" operator="lessThanOrEqual">
      <formula>0</formula>
    </cfRule>
    <cfRule type="cellIs" dxfId="450" priority="68" operator="equal">
      <formula>"야"</formula>
    </cfRule>
  </conditionalFormatting>
  <conditionalFormatting sqref="D71:D73">
    <cfRule type="cellIs" dxfId="449" priority="65" operator="lessThanOrEqual">
      <formula>0</formula>
    </cfRule>
    <cfRule type="cellIs" dxfId="448" priority="66" operator="equal">
      <formula>"야"</formula>
    </cfRule>
  </conditionalFormatting>
  <conditionalFormatting sqref="K70">
    <cfRule type="cellIs" dxfId="447" priority="59" operator="lessThanOrEqual">
      <formula>0</formula>
    </cfRule>
    <cfRule type="cellIs" dxfId="446" priority="60" operator="equal">
      <formula>"야"</formula>
    </cfRule>
  </conditionalFormatting>
  <conditionalFormatting sqref="B89:J91">
    <cfRule type="cellIs" dxfId="445" priority="56" operator="equal">
      <formula>"일"</formula>
    </cfRule>
    <cfRule type="cellIs" dxfId="444" priority="57" operator="equal">
      <formula>"야"</formula>
    </cfRule>
    <cfRule type="cellIs" dxfId="443" priority="58" operator="equal">
      <formula>"토"</formula>
    </cfRule>
  </conditionalFormatting>
  <conditionalFormatting sqref="L90:Q92">
    <cfRule type="cellIs" dxfId="442" priority="54" operator="lessThanOrEqual">
      <formula>0</formula>
    </cfRule>
    <cfRule type="cellIs" dxfId="441" priority="55" operator="equal">
      <formula>"야"</formula>
    </cfRule>
  </conditionalFormatting>
  <conditionalFormatting sqref="K54">
    <cfRule type="cellIs" dxfId="440" priority="49" operator="equal">
      <formula>"일"</formula>
    </cfRule>
    <cfRule type="cellIs" dxfId="439" priority="50" operator="equal">
      <formula>"야"</formula>
    </cfRule>
    <cfRule type="cellIs" dxfId="438" priority="51" operator="equal">
      <formula>"토"</formula>
    </cfRule>
  </conditionalFormatting>
  <conditionalFormatting sqref="K55:K56">
    <cfRule type="cellIs" dxfId="437" priority="47" operator="lessThanOrEqual">
      <formula>0</formula>
    </cfRule>
    <cfRule type="cellIs" dxfId="436" priority="48" operator="equal">
      <formula>"야"</formula>
    </cfRule>
  </conditionalFormatting>
  <conditionalFormatting sqref="K107:K109">
    <cfRule type="cellIs" dxfId="435" priority="19" operator="lessThanOrEqual">
      <formula>0</formula>
    </cfRule>
    <cfRule type="cellIs" dxfId="434" priority="20" operator="equal">
      <formula>"야"</formula>
    </cfRule>
  </conditionalFormatting>
  <conditionalFormatting sqref="K71:K73">
    <cfRule type="cellIs" dxfId="433" priority="45" operator="lessThanOrEqual">
      <formula>0</formula>
    </cfRule>
    <cfRule type="cellIs" dxfId="432" priority="46" operator="equal">
      <formula>"야"</formula>
    </cfRule>
  </conditionalFormatting>
  <conditionalFormatting sqref="K90">
    <cfRule type="cellIs" dxfId="431" priority="42" operator="equal">
      <formula>"일"</formula>
    </cfRule>
    <cfRule type="cellIs" dxfId="430" priority="43" operator="equal">
      <formula>"야"</formula>
    </cfRule>
    <cfRule type="cellIs" dxfId="429" priority="44" operator="equal">
      <formula>"토"</formula>
    </cfRule>
  </conditionalFormatting>
  <conditionalFormatting sqref="K91:K92">
    <cfRule type="cellIs" dxfId="428" priority="40" operator="lessThanOrEqual">
      <formula>0</formula>
    </cfRule>
    <cfRule type="cellIs" dxfId="427" priority="41" operator="equal">
      <formula>"야"</formula>
    </cfRule>
  </conditionalFormatting>
  <conditionalFormatting sqref="K80:R80">
    <cfRule type="cellIs" dxfId="426" priority="37" operator="equal">
      <formula>"일"</formula>
    </cfRule>
    <cfRule type="cellIs" dxfId="425" priority="38" operator="equal">
      <formula>"야"</formula>
    </cfRule>
    <cfRule type="cellIs" dxfId="424" priority="39" operator="equal">
      <formula>"토"</formula>
    </cfRule>
  </conditionalFormatting>
  <conditionalFormatting sqref="B109:J111 K110:AB111 R107:AB109 A95:XFD95 B101:J105 AC101:XFD111 K101:AB106 A98:XFD100 B97:J97 S97:XFD97 B96 D96:XFD96">
    <cfRule type="cellIs" dxfId="423" priority="34" operator="equal">
      <formula>"일"</formula>
    </cfRule>
    <cfRule type="cellIs" dxfId="422" priority="35" operator="equal">
      <formula>"야"</formula>
    </cfRule>
    <cfRule type="cellIs" dxfId="421" priority="36" operator="equal">
      <formula>"토"</formula>
    </cfRule>
  </conditionalFormatting>
  <conditionalFormatting sqref="B106:J108">
    <cfRule type="cellIs" dxfId="420" priority="31" operator="equal">
      <formula>"일"</formula>
    </cfRule>
    <cfRule type="cellIs" dxfId="419" priority="32" operator="equal">
      <formula>"야"</formula>
    </cfRule>
    <cfRule type="cellIs" dxfId="418" priority="33" operator="equal">
      <formula>"토"</formula>
    </cfRule>
  </conditionalFormatting>
  <conditionalFormatting sqref="L107:Q109">
    <cfRule type="cellIs" dxfId="417" priority="29" operator="lessThanOrEqual">
      <formula>0</formula>
    </cfRule>
    <cfRule type="cellIs" dxfId="416" priority="30" operator="equal">
      <formula>"야"</formula>
    </cfRule>
  </conditionalFormatting>
  <conditionalFormatting sqref="K97:R97">
    <cfRule type="cellIs" dxfId="415" priority="21" operator="equal">
      <formula>"일"</formula>
    </cfRule>
    <cfRule type="cellIs" dxfId="414" priority="22" operator="equal">
      <formula>"야"</formula>
    </cfRule>
    <cfRule type="cellIs" dxfId="413" priority="23" operator="equal">
      <formula>"토"</formula>
    </cfRule>
  </conditionalFormatting>
  <conditionalFormatting sqref="C10">
    <cfRule type="cellIs" dxfId="412" priority="16" operator="equal">
      <formula>"일"</formula>
    </cfRule>
    <cfRule type="cellIs" dxfId="411" priority="17" operator="equal">
      <formula>"야"</formula>
    </cfRule>
    <cfRule type="cellIs" dxfId="410" priority="18" operator="equal">
      <formula>"토"</formula>
    </cfRule>
  </conditionalFormatting>
  <conditionalFormatting sqref="C25">
    <cfRule type="cellIs" dxfId="409" priority="13" operator="equal">
      <formula>"일"</formula>
    </cfRule>
    <cfRule type="cellIs" dxfId="408" priority="14" operator="equal">
      <formula>"야"</formula>
    </cfRule>
    <cfRule type="cellIs" dxfId="407" priority="15" operator="equal">
      <formula>"토"</formula>
    </cfRule>
  </conditionalFormatting>
  <conditionalFormatting sqref="C44">
    <cfRule type="cellIs" dxfId="406" priority="10" operator="equal">
      <formula>"일"</formula>
    </cfRule>
    <cfRule type="cellIs" dxfId="405" priority="11" operator="equal">
      <formula>"야"</formula>
    </cfRule>
    <cfRule type="cellIs" dxfId="404" priority="12" operator="equal">
      <formula>"토"</formula>
    </cfRule>
  </conditionalFormatting>
  <conditionalFormatting sqref="C60">
    <cfRule type="cellIs" dxfId="403" priority="7" operator="equal">
      <formula>"일"</formula>
    </cfRule>
    <cfRule type="cellIs" dxfId="402" priority="8" operator="equal">
      <formula>"야"</formula>
    </cfRule>
    <cfRule type="cellIs" dxfId="401" priority="9" operator="equal">
      <formula>"토"</formula>
    </cfRule>
  </conditionalFormatting>
  <conditionalFormatting sqref="C79">
    <cfRule type="cellIs" dxfId="400" priority="4" operator="equal">
      <formula>"일"</formula>
    </cfRule>
    <cfRule type="cellIs" dxfId="399" priority="5" operator="equal">
      <formula>"야"</formula>
    </cfRule>
    <cfRule type="cellIs" dxfId="398" priority="6" operator="equal">
      <formula>"토"</formula>
    </cfRule>
  </conditionalFormatting>
  <conditionalFormatting sqref="C96">
    <cfRule type="cellIs" dxfId="397" priority="1" operator="equal">
      <formula>"일"</formula>
    </cfRule>
    <cfRule type="cellIs" dxfId="396" priority="2" operator="equal">
      <formula>"야"</formula>
    </cfRule>
    <cfRule type="cellIs" dxfId="395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horizont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theme="9" tint="0.79998168889431442"/>
  </sheetPr>
  <dimension ref="B2:EL68"/>
  <sheetViews>
    <sheetView showGridLines="0" showRowColHeaders="0" zoomScaleNormal="100" zoomScaleSheetLayoutView="75" workbookViewId="0">
      <selection activeCell="C7" sqref="C7"/>
    </sheetView>
  </sheetViews>
  <sheetFormatPr defaultColWidth="4.625" defaultRowHeight="15" customHeight="1"/>
  <cols>
    <col min="1" max="7" width="6.125" style="30" customWidth="1"/>
    <col min="8" max="9" width="6.125" style="2" customWidth="1"/>
    <col min="10" max="12" width="6.125" style="30" customWidth="1"/>
    <col min="13" max="16" width="6.125" style="31" customWidth="1"/>
    <col min="17" max="18" width="6.125" style="30" customWidth="1"/>
    <col min="19" max="19" width="7.875" style="30" customWidth="1"/>
    <col min="20" max="20" width="6.125" style="30" customWidth="1"/>
    <col min="21" max="26" width="6.125" style="2" customWidth="1"/>
    <col min="27" max="27" width="6.625" style="2" customWidth="1"/>
    <col min="28" max="41" width="5" style="30" customWidth="1"/>
    <col min="42" max="42" width="8.125" style="30" customWidth="1"/>
    <col min="43" max="43" width="4.625" style="30" customWidth="1"/>
    <col min="44" max="44" width="5" style="30" customWidth="1"/>
    <col min="45" max="45" width="10.125" style="30" customWidth="1"/>
    <col min="46" max="48" width="4.625" style="30" customWidth="1"/>
    <col min="49" max="49" width="4.625" style="33" customWidth="1"/>
    <col min="50" max="51" width="4.625" style="30" customWidth="1"/>
    <col min="52" max="55" width="4.625" style="31" customWidth="1"/>
    <col min="56" max="61" width="4.625" style="30" customWidth="1"/>
    <col min="62" max="62" width="6.875" style="30" customWidth="1"/>
    <col min="63" max="75" width="4.625" style="30" customWidth="1"/>
    <col min="76" max="16384" width="4.625" style="30"/>
  </cols>
  <sheetData>
    <row r="2" spans="2:142" ht="80.25" customHeight="1">
      <c r="C2" s="612" t="s">
        <v>544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23"/>
      <c r="R2" s="423"/>
      <c r="S2" s="423"/>
      <c r="T2" s="423"/>
      <c r="U2" s="475"/>
      <c r="V2" s="475"/>
      <c r="W2" s="475"/>
      <c r="X2" s="475"/>
      <c r="Y2" s="475"/>
      <c r="Z2" s="159"/>
      <c r="AA2" s="159"/>
      <c r="AB2" s="159"/>
      <c r="AC2" s="159"/>
      <c r="AD2" s="159"/>
      <c r="AE2" s="159"/>
      <c r="AF2" s="159"/>
      <c r="AV2" s="33"/>
      <c r="AW2" s="30"/>
      <c r="AY2" s="31"/>
      <c r="BC2" s="30"/>
    </row>
    <row r="3" spans="2:142" ht="16.5" hidden="1" customHeight="1">
      <c r="C3"/>
      <c r="D3"/>
      <c r="E3"/>
      <c r="F3"/>
      <c r="G3"/>
      <c r="H3"/>
      <c r="I3"/>
      <c r="K3" s="160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2:142" s="2" customFormat="1" ht="15" hidden="1" customHeight="1">
      <c r="B4" s="162"/>
      <c r="C4" s="162"/>
      <c r="D4" s="162"/>
      <c r="E4" s="162"/>
      <c r="F4" s="162"/>
      <c r="G4" s="162"/>
      <c r="J4" s="30"/>
      <c r="K4" s="30"/>
      <c r="L4" s="30"/>
      <c r="M4" s="31"/>
      <c r="N4" s="31"/>
      <c r="O4" s="31"/>
      <c r="P4" s="31"/>
      <c r="Q4" s="30"/>
      <c r="R4" s="30"/>
      <c r="S4" s="30"/>
      <c r="AW4" s="32"/>
    </row>
    <row r="5" spans="2:142" s="2" customFormat="1" ht="15" customHeight="1">
      <c r="B5" s="162"/>
      <c r="C5" s="162"/>
      <c r="D5" s="162"/>
      <c r="E5" s="162"/>
      <c r="F5" s="162"/>
      <c r="G5" s="162"/>
      <c r="J5" s="30"/>
      <c r="K5" s="30"/>
      <c r="L5" s="30"/>
      <c r="M5" s="31"/>
      <c r="N5" s="31"/>
      <c r="O5" s="31"/>
      <c r="P5" s="31"/>
      <c r="Q5" s="30"/>
      <c r="R5" s="30"/>
      <c r="S5" s="30"/>
      <c r="AW5" s="32"/>
    </row>
    <row r="6" spans="2:142" s="2" customFormat="1" ht="17.100000000000001" customHeight="1">
      <c r="B6" s="30"/>
      <c r="C6" s="291" t="s">
        <v>520</v>
      </c>
      <c r="D6" s="31"/>
      <c r="E6" s="31"/>
      <c r="F6" s="31"/>
      <c r="G6" s="31"/>
      <c r="H6" s="30"/>
      <c r="I6" s="30"/>
      <c r="J6" s="163"/>
      <c r="K6" s="30"/>
      <c r="L6" s="37"/>
      <c r="M6" s="38"/>
      <c r="N6" s="9"/>
      <c r="O6" s="39"/>
      <c r="P6" s="40"/>
      <c r="Q6" s="41"/>
      <c r="R6" s="42"/>
      <c r="S6" s="474"/>
      <c r="AB6" s="30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6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</row>
    <row r="7" spans="2:142" s="2" customFormat="1" ht="17.100000000000001" customHeight="1">
      <c r="C7" s="70" t="s">
        <v>156</v>
      </c>
      <c r="D7" s="167" t="s">
        <v>136</v>
      </c>
      <c r="E7" s="167" t="s">
        <v>134</v>
      </c>
      <c r="F7" s="167" t="s">
        <v>109</v>
      </c>
      <c r="G7" s="167" t="s">
        <v>131</v>
      </c>
      <c r="H7" s="167" t="s">
        <v>75</v>
      </c>
      <c r="I7" s="301" t="s">
        <v>92</v>
      </c>
      <c r="K7" s="144">
        <v>4</v>
      </c>
      <c r="L7" s="45" t="s">
        <v>96</v>
      </c>
      <c r="M7" s="45" t="s">
        <v>104</v>
      </c>
      <c r="N7" s="45" t="s">
        <v>82</v>
      </c>
      <c r="O7" s="45" t="s">
        <v>112</v>
      </c>
      <c r="P7" s="45" t="s">
        <v>97</v>
      </c>
      <c r="Q7" s="45" t="s">
        <v>117</v>
      </c>
      <c r="R7" s="46" t="s">
        <v>132</v>
      </c>
      <c r="S7" s="681" t="s">
        <v>515</v>
      </c>
      <c r="T7" s="660" t="s">
        <v>486</v>
      </c>
      <c r="U7" s="660" t="s">
        <v>487</v>
      </c>
      <c r="V7" s="30"/>
      <c r="W7" s="325" t="s">
        <v>252</v>
      </c>
      <c r="AY7" s="32"/>
    </row>
    <row r="8" spans="2:142" s="2" customFormat="1" ht="17.100000000000001" customHeight="1">
      <c r="B8" s="30"/>
      <c r="C8" s="678" t="s">
        <v>138</v>
      </c>
      <c r="D8" s="175" t="s">
        <v>123</v>
      </c>
      <c r="E8" s="176">
        <v>0.29166666666666669</v>
      </c>
      <c r="F8" s="176">
        <v>0.66666666666666663</v>
      </c>
      <c r="G8" s="137">
        <v>1</v>
      </c>
      <c r="H8" s="177">
        <v>8</v>
      </c>
      <c r="I8" s="302"/>
      <c r="J8" s="30"/>
      <c r="K8" s="405" t="s">
        <v>539</v>
      </c>
      <c r="L8" s="406" t="s">
        <v>406</v>
      </c>
      <c r="M8" s="406" t="s">
        <v>406</v>
      </c>
      <c r="N8" s="406" t="s">
        <v>406</v>
      </c>
      <c r="O8" s="406" t="s">
        <v>406</v>
      </c>
      <c r="P8" s="406" t="s">
        <v>406</v>
      </c>
      <c r="Q8" s="406" t="s">
        <v>406</v>
      </c>
      <c r="R8" s="407" t="s">
        <v>406</v>
      </c>
      <c r="S8" s="682"/>
      <c r="T8" s="661"/>
      <c r="U8" s="661"/>
      <c r="V8" s="171"/>
      <c r="W8" s="293" t="s">
        <v>83</v>
      </c>
      <c r="X8" s="293" t="s">
        <v>88</v>
      </c>
      <c r="Y8" s="293" t="s">
        <v>92</v>
      </c>
      <c r="Z8" s="293" t="s">
        <v>155</v>
      </c>
      <c r="AA8" s="293" t="s">
        <v>103</v>
      </c>
      <c r="AB8" s="293" t="s">
        <v>120</v>
      </c>
      <c r="AD8" s="172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73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613"/>
      <c r="BR8" s="613"/>
      <c r="BS8" s="613"/>
      <c r="BT8" s="613"/>
      <c r="BU8" s="613"/>
      <c r="BV8" s="613"/>
      <c r="BW8" s="613"/>
      <c r="BX8" s="174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</row>
    <row r="9" spans="2:142" s="2" customFormat="1" ht="17.100000000000001" customHeight="1">
      <c r="B9" s="30"/>
      <c r="C9" s="679"/>
      <c r="D9" s="184" t="s">
        <v>95</v>
      </c>
      <c r="E9" s="185">
        <v>0.54166666666666663</v>
      </c>
      <c r="F9" s="185">
        <v>0.91666666666666663</v>
      </c>
      <c r="G9" s="138">
        <v>1</v>
      </c>
      <c r="H9" s="186">
        <v>8</v>
      </c>
      <c r="I9" s="302"/>
      <c r="J9" s="30"/>
      <c r="K9" s="182" t="s">
        <v>79</v>
      </c>
      <c r="L9" s="35" t="s">
        <v>73</v>
      </c>
      <c r="M9" s="35"/>
      <c r="N9" s="35" t="s">
        <v>123</v>
      </c>
      <c r="O9" s="35" t="s">
        <v>95</v>
      </c>
      <c r="P9" s="35" t="s">
        <v>73</v>
      </c>
      <c r="Q9" s="35"/>
      <c r="R9" s="47" t="s">
        <v>123</v>
      </c>
      <c r="S9" s="297">
        <v>5</v>
      </c>
      <c r="T9" s="113">
        <v>42</v>
      </c>
      <c r="U9" s="113">
        <v>2</v>
      </c>
      <c r="W9" s="206" t="s">
        <v>79</v>
      </c>
      <c r="X9" s="249">
        <v>16</v>
      </c>
      <c r="Y9" s="249">
        <v>16</v>
      </c>
      <c r="Z9" s="249"/>
      <c r="AA9" s="249"/>
      <c r="AB9" s="249">
        <v>21.333333333333332</v>
      </c>
      <c r="AD9" s="183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7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613"/>
      <c r="BR9" s="613"/>
      <c r="BS9" s="613"/>
      <c r="BT9" s="613"/>
      <c r="BU9" s="613"/>
      <c r="BV9" s="613"/>
      <c r="BW9" s="613"/>
      <c r="BX9" s="174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</row>
    <row r="10" spans="2:142" s="2" customFormat="1" ht="17.100000000000001" customHeight="1">
      <c r="B10" s="30"/>
      <c r="C10" s="679"/>
      <c r="D10" s="184"/>
      <c r="E10" s="185"/>
      <c r="F10" s="185"/>
      <c r="G10" s="138"/>
      <c r="H10" s="186" t="s">
        <v>105</v>
      </c>
      <c r="I10" s="302"/>
      <c r="J10" s="30"/>
      <c r="K10" s="182" t="s">
        <v>180</v>
      </c>
      <c r="L10" s="35" t="s">
        <v>95</v>
      </c>
      <c r="M10" s="35" t="s">
        <v>73</v>
      </c>
      <c r="N10" s="35"/>
      <c r="O10" s="35" t="s">
        <v>123</v>
      </c>
      <c r="P10" s="35" t="s">
        <v>95</v>
      </c>
      <c r="Q10" s="35" t="s">
        <v>73</v>
      </c>
      <c r="R10" s="47"/>
      <c r="S10" s="298">
        <v>5</v>
      </c>
      <c r="T10" s="113">
        <v>42</v>
      </c>
      <c r="U10" s="113">
        <v>2</v>
      </c>
      <c r="V10" s="187"/>
      <c r="W10" s="211" t="s">
        <v>180</v>
      </c>
      <c r="X10" s="250">
        <v>15</v>
      </c>
      <c r="Y10" s="250">
        <v>14</v>
      </c>
      <c r="Z10" s="250"/>
      <c r="AA10" s="250"/>
      <c r="AB10" s="250">
        <v>19.666666666666668</v>
      </c>
      <c r="AD10" s="183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73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</row>
    <row r="11" spans="2:142" s="2" customFormat="1" ht="17.100000000000001" customHeight="1">
      <c r="B11" s="30"/>
      <c r="C11" s="679"/>
      <c r="D11" s="184"/>
      <c r="E11" s="185"/>
      <c r="F11" s="185"/>
      <c r="G11" s="138"/>
      <c r="H11" s="186" t="s">
        <v>105</v>
      </c>
      <c r="I11" s="302"/>
      <c r="J11" s="30"/>
      <c r="K11" s="182" t="s">
        <v>110</v>
      </c>
      <c r="L11" s="35" t="s">
        <v>123</v>
      </c>
      <c r="M11" s="35" t="s">
        <v>95</v>
      </c>
      <c r="N11" s="35" t="s">
        <v>73</v>
      </c>
      <c r="O11" s="35"/>
      <c r="P11" s="35" t="s">
        <v>123</v>
      </c>
      <c r="Q11" s="35" t="s">
        <v>95</v>
      </c>
      <c r="R11" s="47" t="s">
        <v>73</v>
      </c>
      <c r="S11" s="298">
        <v>6</v>
      </c>
      <c r="T11" s="113">
        <v>50</v>
      </c>
      <c r="U11" s="113">
        <v>2</v>
      </c>
      <c r="V11" s="187"/>
      <c r="W11" s="211" t="s">
        <v>110</v>
      </c>
      <c r="X11" s="250">
        <v>16</v>
      </c>
      <c r="Y11" s="250">
        <v>16</v>
      </c>
      <c r="Z11" s="250"/>
      <c r="AA11" s="250"/>
      <c r="AB11" s="250">
        <v>21.333333333333332</v>
      </c>
      <c r="AD11" s="183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73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1"/>
      <c r="BR11" s="174"/>
      <c r="BS11" s="174"/>
      <c r="BT11" s="174"/>
      <c r="BU11" s="174"/>
      <c r="BV11" s="174"/>
      <c r="BW11" s="174"/>
      <c r="BX11" s="174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</row>
    <row r="12" spans="2:142" s="2" customFormat="1" ht="17.100000000000001" customHeight="1">
      <c r="B12" s="30"/>
      <c r="C12" s="679"/>
      <c r="D12" s="184"/>
      <c r="E12" s="185"/>
      <c r="F12" s="185"/>
      <c r="G12" s="138"/>
      <c r="H12" s="186" t="s">
        <v>105</v>
      </c>
      <c r="I12" s="302"/>
      <c r="J12" s="30"/>
      <c r="K12" s="192" t="s">
        <v>114</v>
      </c>
      <c r="L12" s="103"/>
      <c r="M12" s="103" t="s">
        <v>123</v>
      </c>
      <c r="N12" s="103" t="s">
        <v>95</v>
      </c>
      <c r="O12" s="103" t="s">
        <v>73</v>
      </c>
      <c r="P12" s="103"/>
      <c r="Q12" s="103" t="s">
        <v>123</v>
      </c>
      <c r="R12" s="104" t="s">
        <v>95</v>
      </c>
      <c r="S12" s="298">
        <v>5</v>
      </c>
      <c r="T12" s="113">
        <v>41</v>
      </c>
      <c r="U12" s="113">
        <v>1</v>
      </c>
      <c r="W12" s="216" t="s">
        <v>114</v>
      </c>
      <c r="X12" s="252">
        <v>16</v>
      </c>
      <c r="Y12" s="252">
        <v>16</v>
      </c>
      <c r="Z12" s="252"/>
      <c r="AA12" s="252"/>
      <c r="AB12" s="252">
        <v>21.333333333333332</v>
      </c>
      <c r="AD12" s="183"/>
      <c r="AY12" s="173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0"/>
      <c r="BS12" s="174"/>
      <c r="BT12" s="174"/>
      <c r="BU12" s="174"/>
      <c r="BV12" s="174"/>
      <c r="BW12" s="174"/>
      <c r="BX12" s="174"/>
    </row>
    <row r="13" spans="2:142" s="2" customFormat="1" ht="17.100000000000001" customHeight="1">
      <c r="B13" s="30"/>
      <c r="C13" s="679"/>
      <c r="D13" s="184"/>
      <c r="E13" s="185"/>
      <c r="F13" s="185"/>
      <c r="G13" s="138"/>
      <c r="H13" s="186" t="s">
        <v>105</v>
      </c>
      <c r="I13" s="302"/>
      <c r="J13" s="30"/>
      <c r="AB13" s="183"/>
      <c r="AW13" s="173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30"/>
      <c r="BP13" s="171"/>
      <c r="BW13" s="30"/>
    </row>
    <row r="14" spans="2:142" s="2" customFormat="1" ht="17.100000000000001" customHeight="1">
      <c r="B14" s="30"/>
      <c r="C14" s="680"/>
      <c r="D14" s="408"/>
      <c r="E14" s="409"/>
      <c r="F14" s="409"/>
      <c r="G14" s="139"/>
      <c r="H14" s="188" t="s">
        <v>105</v>
      </c>
      <c r="I14" s="303"/>
      <c r="J14" s="30"/>
      <c r="K14" s="2" t="s">
        <v>517</v>
      </c>
      <c r="AB14" s="183"/>
      <c r="AW14" s="33"/>
      <c r="AX14" s="30"/>
      <c r="AY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2:142" s="2" customFormat="1" ht="17.100000000000001" customHeight="1">
      <c r="C15" s="678" t="s">
        <v>92</v>
      </c>
      <c r="D15" s="175" t="s">
        <v>73</v>
      </c>
      <c r="E15" s="176">
        <v>0.66666666666666663</v>
      </c>
      <c r="F15" s="176">
        <v>0.29166666666666669</v>
      </c>
      <c r="G15" s="190">
        <v>6</v>
      </c>
      <c r="H15" s="177">
        <v>9</v>
      </c>
      <c r="I15" s="304">
        <v>2</v>
      </c>
      <c r="J15" s="30"/>
      <c r="AB15" s="183"/>
      <c r="AW15" s="33"/>
      <c r="AX15" s="30"/>
      <c r="AY15" s="30"/>
      <c r="BO15" s="620"/>
      <c r="BP15" s="620"/>
      <c r="BQ15" s="620"/>
      <c r="BR15" s="620"/>
      <c r="BS15" s="620"/>
      <c r="BT15" s="620"/>
      <c r="BU15" s="620"/>
      <c r="BV15" s="620"/>
      <c r="BW15" s="620"/>
    </row>
    <row r="16" spans="2:142" s="2" customFormat="1" ht="17.100000000000001" customHeight="1">
      <c r="C16" s="679"/>
      <c r="D16" s="184"/>
      <c r="E16" s="185"/>
      <c r="F16" s="185"/>
      <c r="G16" s="421"/>
      <c r="H16" s="186"/>
      <c r="I16" s="305"/>
      <c r="J16" s="30"/>
      <c r="AB16" s="183"/>
      <c r="AW16" s="33"/>
      <c r="AX16" s="30"/>
      <c r="AY16" s="30"/>
      <c r="BO16" s="620"/>
      <c r="BP16" s="620"/>
      <c r="BQ16" s="620"/>
      <c r="BR16" s="620"/>
      <c r="BS16" s="620"/>
      <c r="BT16" s="620"/>
      <c r="BU16" s="620"/>
      <c r="BV16" s="620"/>
      <c r="BW16" s="620"/>
    </row>
    <row r="17" spans="2:142" s="2" customFormat="1" ht="17.100000000000001" customHeight="1">
      <c r="C17" s="680"/>
      <c r="D17" s="408"/>
      <c r="E17" s="409"/>
      <c r="F17" s="409"/>
      <c r="G17" s="422"/>
      <c r="H17" s="188"/>
      <c r="I17" s="306"/>
      <c r="J17" s="30"/>
      <c r="AB17" s="183"/>
      <c r="AW17" s="33"/>
      <c r="AX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2:142" s="2" customFormat="1" ht="17.100000000000001" customHeight="1">
      <c r="C18" s="470" t="s">
        <v>375</v>
      </c>
      <c r="D18" s="294" t="s">
        <v>205</v>
      </c>
      <c r="E18" s="295"/>
      <c r="F18" s="295"/>
      <c r="G18" s="295"/>
      <c r="H18" s="296">
        <v>8</v>
      </c>
      <c r="I18" s="295"/>
      <c r="J18" s="30"/>
      <c r="AB18" s="183"/>
      <c r="AW18" s="33"/>
      <c r="AX18" s="30"/>
      <c r="BO18" s="30"/>
      <c r="BP18" s="30"/>
      <c r="BQ18" s="30"/>
      <c r="BR18" s="30"/>
      <c r="BS18" s="30"/>
      <c r="BT18" s="30"/>
      <c r="BU18" s="30"/>
      <c r="BV18" s="30"/>
      <c r="BW18" s="30"/>
    </row>
    <row r="19" spans="2:142" s="2" customFormat="1" ht="17.100000000000001" customHeight="1">
      <c r="C19" s="32" t="s">
        <v>462</v>
      </c>
      <c r="J19" s="30"/>
      <c r="AB19" s="191"/>
      <c r="AW19" s="32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2:142" s="2" customFormat="1" ht="17.100000000000001" customHeight="1">
      <c r="J20" s="30"/>
      <c r="AW20" s="32"/>
    </row>
    <row r="21" spans="2:142" s="2" customFormat="1" ht="17.100000000000001" customHeight="1">
      <c r="C21" s="486"/>
      <c r="D21" s="487"/>
      <c r="E21" s="488"/>
      <c r="F21" s="488"/>
      <c r="G21" s="488"/>
      <c r="H21" s="489"/>
      <c r="I21" s="488"/>
      <c r="J21" s="490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91"/>
      <c r="AW21" s="33"/>
      <c r="AX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2:142" s="2" customFormat="1" ht="17.100000000000001" customHeight="1">
      <c r="C22" s="483"/>
      <c r="D22" s="484"/>
      <c r="E22" s="191"/>
      <c r="F22" s="191"/>
      <c r="G22" s="191"/>
      <c r="H22" s="485"/>
      <c r="I22" s="191"/>
      <c r="J22" s="30"/>
      <c r="AB22" s="183"/>
      <c r="AW22" s="33"/>
      <c r="AX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2:142" ht="15" customHeight="1">
      <c r="H23" s="30"/>
      <c r="I23" s="30"/>
      <c r="K23" s="2"/>
      <c r="L23" s="2"/>
      <c r="M23" s="2"/>
      <c r="N23" s="2"/>
      <c r="O23" s="2"/>
      <c r="P23" s="2"/>
      <c r="Q23" s="2"/>
      <c r="R23" s="2"/>
      <c r="S23" s="2"/>
      <c r="T23" s="2"/>
      <c r="AZ23" s="30"/>
      <c r="BA23" s="30"/>
      <c r="BB23" s="30"/>
      <c r="BC23" s="30"/>
    </row>
    <row r="24" spans="2:142" s="2" customFormat="1" ht="17.100000000000001" customHeight="1">
      <c r="B24" s="30"/>
      <c r="C24" s="291" t="s">
        <v>521</v>
      </c>
      <c r="D24" s="31"/>
      <c r="E24" s="31"/>
      <c r="F24" s="31"/>
      <c r="G24" s="31"/>
      <c r="H24" s="30"/>
      <c r="I24" s="30"/>
      <c r="J24" s="163"/>
      <c r="K24" s="30"/>
      <c r="L24" s="37"/>
      <c r="M24" s="38"/>
      <c r="N24" s="9"/>
      <c r="O24" s="39"/>
      <c r="P24" s="40"/>
      <c r="Q24" s="41"/>
      <c r="R24" s="42"/>
      <c r="S24" s="474"/>
      <c r="W24" s="194"/>
      <c r="AB24" s="30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6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</row>
    <row r="25" spans="2:142" s="2" customFormat="1" ht="17.100000000000001" customHeight="1">
      <c r="C25" s="70" t="s">
        <v>156</v>
      </c>
      <c r="D25" s="167" t="s">
        <v>136</v>
      </c>
      <c r="E25" s="167" t="s">
        <v>134</v>
      </c>
      <c r="F25" s="167" t="s">
        <v>109</v>
      </c>
      <c r="G25" s="167" t="s">
        <v>131</v>
      </c>
      <c r="H25" s="167" t="s">
        <v>75</v>
      </c>
      <c r="I25" s="301" t="s">
        <v>92</v>
      </c>
      <c r="K25" s="144">
        <v>5</v>
      </c>
      <c r="L25" s="45" t="s">
        <v>96</v>
      </c>
      <c r="M25" s="45" t="s">
        <v>104</v>
      </c>
      <c r="N25" s="45" t="s">
        <v>82</v>
      </c>
      <c r="O25" s="45" t="s">
        <v>112</v>
      </c>
      <c r="P25" s="45" t="s">
        <v>97</v>
      </c>
      <c r="Q25" s="45" t="s">
        <v>117</v>
      </c>
      <c r="R25" s="46" t="s">
        <v>132</v>
      </c>
      <c r="S25" s="472" t="s">
        <v>383</v>
      </c>
      <c r="T25" s="660" t="s">
        <v>486</v>
      </c>
      <c r="U25" s="660" t="s">
        <v>487</v>
      </c>
      <c r="V25" s="30"/>
      <c r="W25" s="325" t="s">
        <v>252</v>
      </c>
      <c r="AY25" s="32"/>
    </row>
    <row r="26" spans="2:142" s="2" customFormat="1" ht="17.100000000000001" customHeight="1">
      <c r="B26" s="30"/>
      <c r="C26" s="678" t="s">
        <v>138</v>
      </c>
      <c r="D26" s="175" t="s">
        <v>123</v>
      </c>
      <c r="E26" s="176">
        <v>0.33333333333333331</v>
      </c>
      <c r="F26" s="176">
        <v>0.70833333333333337</v>
      </c>
      <c r="G26" s="137">
        <v>1</v>
      </c>
      <c r="H26" s="177">
        <v>8</v>
      </c>
      <c r="I26" s="302"/>
      <c r="J26" s="30"/>
      <c r="K26" s="405" t="s">
        <v>539</v>
      </c>
      <c r="L26" s="406" t="s">
        <v>406</v>
      </c>
      <c r="M26" s="406" t="s">
        <v>513</v>
      </c>
      <c r="N26" s="406" t="s">
        <v>513</v>
      </c>
      <c r="O26" s="406" t="s">
        <v>513</v>
      </c>
      <c r="P26" s="406" t="s">
        <v>513</v>
      </c>
      <c r="Q26" s="406" t="s">
        <v>513</v>
      </c>
      <c r="R26" s="407" t="s">
        <v>406</v>
      </c>
      <c r="S26" s="473">
        <v>5.2</v>
      </c>
      <c r="T26" s="661"/>
      <c r="U26" s="661"/>
      <c r="V26" s="171"/>
      <c r="W26" s="153" t="s">
        <v>83</v>
      </c>
      <c r="X26" s="154" t="s">
        <v>88</v>
      </c>
      <c r="Y26" s="154" t="s">
        <v>92</v>
      </c>
      <c r="Z26" s="154" t="s">
        <v>155</v>
      </c>
      <c r="AA26" s="154" t="s">
        <v>103</v>
      </c>
      <c r="AB26" s="155" t="s">
        <v>120</v>
      </c>
      <c r="AD26" s="172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73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613"/>
      <c r="BR26" s="613"/>
      <c r="BS26" s="613"/>
      <c r="BT26" s="613"/>
      <c r="BU26" s="613"/>
      <c r="BV26" s="613"/>
      <c r="BW26" s="613"/>
      <c r="BX26" s="174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</row>
    <row r="27" spans="2:142" s="2" customFormat="1" ht="17.100000000000001" customHeight="1">
      <c r="B27" s="30"/>
      <c r="C27" s="679"/>
      <c r="D27" s="184" t="s">
        <v>95</v>
      </c>
      <c r="E27" s="185">
        <v>0.54166666666666663</v>
      </c>
      <c r="F27" s="185">
        <v>0.91666666666666663</v>
      </c>
      <c r="G27" s="138">
        <v>1</v>
      </c>
      <c r="H27" s="186">
        <v>8</v>
      </c>
      <c r="I27" s="302"/>
      <c r="J27" s="30"/>
      <c r="K27" s="182" t="s">
        <v>79</v>
      </c>
      <c r="L27" s="35" t="s">
        <v>73</v>
      </c>
      <c r="M27" s="35"/>
      <c r="N27" s="35" t="s">
        <v>123</v>
      </c>
      <c r="O27" s="35" t="s">
        <v>95</v>
      </c>
      <c r="P27" s="35" t="s">
        <v>73</v>
      </c>
      <c r="Q27" s="35"/>
      <c r="R27" s="47" t="s">
        <v>123</v>
      </c>
      <c r="S27" s="297">
        <v>5</v>
      </c>
      <c r="T27" s="113">
        <v>44</v>
      </c>
      <c r="U27" s="113">
        <v>4</v>
      </c>
      <c r="W27" s="257" t="s">
        <v>79</v>
      </c>
      <c r="X27" s="434">
        <v>22</v>
      </c>
      <c r="Y27" s="434">
        <v>14</v>
      </c>
      <c r="Z27" s="434"/>
      <c r="AA27" s="434"/>
      <c r="AB27" s="260">
        <v>26.666666666666668</v>
      </c>
      <c r="AD27" s="183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73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613"/>
      <c r="BR27" s="613"/>
      <c r="BS27" s="613"/>
      <c r="BT27" s="613"/>
      <c r="BU27" s="613"/>
      <c r="BV27" s="613"/>
      <c r="BW27" s="613"/>
      <c r="BX27" s="174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</row>
    <row r="28" spans="2:142" s="2" customFormat="1" ht="17.100000000000001" customHeight="1">
      <c r="B28" s="30"/>
      <c r="C28" s="679"/>
      <c r="D28" s="184"/>
      <c r="E28" s="185"/>
      <c r="F28" s="185"/>
      <c r="G28" s="138"/>
      <c r="H28" s="186" t="s">
        <v>105</v>
      </c>
      <c r="I28" s="302"/>
      <c r="J28" s="30"/>
      <c r="K28" s="182" t="s">
        <v>180</v>
      </c>
      <c r="L28" s="35" t="s">
        <v>95</v>
      </c>
      <c r="M28" s="35" t="s">
        <v>73</v>
      </c>
      <c r="N28" s="35"/>
      <c r="O28" s="35" t="s">
        <v>123</v>
      </c>
      <c r="P28" s="35" t="s">
        <v>95</v>
      </c>
      <c r="Q28" s="35" t="s">
        <v>73</v>
      </c>
      <c r="R28" s="47"/>
      <c r="S28" s="298">
        <v>5</v>
      </c>
      <c r="T28" s="113">
        <v>44</v>
      </c>
      <c r="U28" s="113">
        <v>4</v>
      </c>
      <c r="V28" s="187"/>
      <c r="W28" s="257" t="s">
        <v>180</v>
      </c>
      <c r="X28" s="434">
        <v>20</v>
      </c>
      <c r="Y28" s="434">
        <v>12</v>
      </c>
      <c r="Z28" s="434"/>
      <c r="AA28" s="434"/>
      <c r="AB28" s="260">
        <v>24</v>
      </c>
      <c r="AD28" s="183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73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</row>
    <row r="29" spans="2:142" s="2" customFormat="1" ht="17.100000000000001" customHeight="1">
      <c r="B29" s="30"/>
      <c r="C29" s="679"/>
      <c r="D29" s="184"/>
      <c r="E29" s="185"/>
      <c r="F29" s="185"/>
      <c r="G29" s="138"/>
      <c r="H29" s="186" t="s">
        <v>105</v>
      </c>
      <c r="I29" s="302"/>
      <c r="J29" s="30"/>
      <c r="K29" s="182" t="s">
        <v>110</v>
      </c>
      <c r="L29" s="35" t="s">
        <v>123</v>
      </c>
      <c r="M29" s="35" t="s">
        <v>95</v>
      </c>
      <c r="N29" s="35" t="s">
        <v>73</v>
      </c>
      <c r="O29" s="35"/>
      <c r="P29" s="35" t="s">
        <v>123</v>
      </c>
      <c r="Q29" s="35" t="s">
        <v>95</v>
      </c>
      <c r="R29" s="47" t="s">
        <v>73</v>
      </c>
      <c r="S29" s="298">
        <v>6</v>
      </c>
      <c r="T29" s="113">
        <v>52</v>
      </c>
      <c r="U29" s="113">
        <v>4</v>
      </c>
      <c r="V29" s="187"/>
      <c r="W29" s="257" t="s">
        <v>110</v>
      </c>
      <c r="X29" s="434">
        <v>20</v>
      </c>
      <c r="Y29" s="434">
        <v>12</v>
      </c>
      <c r="Z29" s="434"/>
      <c r="AA29" s="434"/>
      <c r="AB29" s="260">
        <v>24</v>
      </c>
      <c r="AD29" s="183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73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1"/>
      <c r="BR29" s="174"/>
      <c r="BS29" s="174"/>
      <c r="BT29" s="174"/>
      <c r="BU29" s="174"/>
      <c r="BV29" s="174"/>
      <c r="BW29" s="174"/>
      <c r="BX29" s="174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</row>
    <row r="30" spans="2:142" s="2" customFormat="1" ht="17.100000000000001" customHeight="1">
      <c r="B30" s="30"/>
      <c r="C30" s="679"/>
      <c r="D30" s="184"/>
      <c r="E30" s="185"/>
      <c r="F30" s="185"/>
      <c r="G30" s="138"/>
      <c r="H30" s="186" t="s">
        <v>105</v>
      </c>
      <c r="I30" s="302"/>
      <c r="J30" s="30"/>
      <c r="K30" s="182" t="s">
        <v>114</v>
      </c>
      <c r="L30" s="35"/>
      <c r="M30" s="35" t="s">
        <v>123</v>
      </c>
      <c r="N30" s="35" t="s">
        <v>95</v>
      </c>
      <c r="O30" s="35" t="s">
        <v>73</v>
      </c>
      <c r="P30" s="35"/>
      <c r="Q30" s="35" t="s">
        <v>123</v>
      </c>
      <c r="R30" s="47" t="s">
        <v>95</v>
      </c>
      <c r="S30" s="298">
        <v>5</v>
      </c>
      <c r="T30" s="113">
        <v>42</v>
      </c>
      <c r="U30" s="113">
        <v>2</v>
      </c>
      <c r="W30" s="257" t="s">
        <v>114</v>
      </c>
      <c r="X30" s="434">
        <v>12</v>
      </c>
      <c r="Y30" s="434">
        <v>12</v>
      </c>
      <c r="Z30" s="434"/>
      <c r="AA30" s="434"/>
      <c r="AB30" s="260">
        <v>16</v>
      </c>
      <c r="AD30" s="183"/>
      <c r="AY30" s="173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30"/>
      <c r="BS30" s="174"/>
      <c r="BT30" s="174"/>
      <c r="BU30" s="174"/>
      <c r="BV30" s="174"/>
      <c r="BW30" s="174"/>
      <c r="BX30" s="174"/>
    </row>
    <row r="31" spans="2:142" s="2" customFormat="1" ht="17.100000000000001" customHeight="1">
      <c r="B31" s="30"/>
      <c r="C31" s="679"/>
      <c r="D31" s="184"/>
      <c r="E31" s="185"/>
      <c r="F31" s="185"/>
      <c r="G31" s="138"/>
      <c r="H31" s="186" t="s">
        <v>105</v>
      </c>
      <c r="I31" s="302"/>
      <c r="J31" s="30"/>
      <c r="K31" s="192" t="s">
        <v>519</v>
      </c>
      <c r="L31" s="103"/>
      <c r="M31" s="103" t="s">
        <v>518</v>
      </c>
      <c r="N31" s="103" t="s">
        <v>518</v>
      </c>
      <c r="O31" s="103" t="s">
        <v>518</v>
      </c>
      <c r="P31" s="103" t="s">
        <v>518</v>
      </c>
      <c r="Q31" s="103" t="s">
        <v>518</v>
      </c>
      <c r="R31" s="104"/>
      <c r="S31" s="298">
        <v>5</v>
      </c>
      <c r="T31" s="2">
        <v>40</v>
      </c>
      <c r="U31" s="2">
        <v>0</v>
      </c>
      <c r="W31" s="272" t="s">
        <v>127</v>
      </c>
      <c r="X31" s="435">
        <v>20</v>
      </c>
      <c r="Y31" s="435">
        <v>12</v>
      </c>
      <c r="Z31" s="435"/>
      <c r="AA31" s="435"/>
      <c r="AB31" s="275">
        <v>24</v>
      </c>
      <c r="AW31" s="173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30"/>
      <c r="BP31" s="171"/>
      <c r="BW31" s="30"/>
    </row>
    <row r="32" spans="2:142" s="2" customFormat="1" ht="17.100000000000001" customHeight="1">
      <c r="B32" s="30"/>
      <c r="C32" s="680"/>
      <c r="D32" s="408"/>
      <c r="E32" s="409"/>
      <c r="F32" s="409"/>
      <c r="G32" s="139"/>
      <c r="H32" s="188" t="s">
        <v>105</v>
      </c>
      <c r="I32" s="303"/>
      <c r="J32" s="30"/>
      <c r="AB32" s="183"/>
      <c r="AW32" s="33"/>
      <c r="AX32" s="30"/>
      <c r="AY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2:142" s="2" customFormat="1" ht="17.100000000000001" customHeight="1">
      <c r="C33" s="678" t="s">
        <v>92</v>
      </c>
      <c r="D33" s="175" t="s">
        <v>73</v>
      </c>
      <c r="E33" s="176">
        <v>0.70833333333333337</v>
      </c>
      <c r="F33" s="176">
        <v>0.375</v>
      </c>
      <c r="G33" s="190">
        <v>6</v>
      </c>
      <c r="H33" s="177">
        <v>10</v>
      </c>
      <c r="I33" s="304">
        <v>2</v>
      </c>
      <c r="J33" s="30"/>
      <c r="K33" s="2" t="s">
        <v>542</v>
      </c>
      <c r="AB33" s="183"/>
      <c r="AW33" s="33"/>
      <c r="AX33" s="30"/>
      <c r="AY33" s="30"/>
      <c r="BO33" s="620"/>
      <c r="BP33" s="620"/>
      <c r="BQ33" s="620"/>
      <c r="BR33" s="620"/>
      <c r="BS33" s="620"/>
      <c r="BT33" s="620"/>
      <c r="BU33" s="620"/>
      <c r="BV33" s="620"/>
      <c r="BW33" s="620"/>
    </row>
    <row r="34" spans="2:142" s="2" customFormat="1" ht="17.100000000000001" customHeight="1">
      <c r="C34" s="679"/>
      <c r="D34" s="184"/>
      <c r="E34" s="185"/>
      <c r="F34" s="185"/>
      <c r="G34" s="421"/>
      <c r="H34" s="186"/>
      <c r="I34" s="305"/>
      <c r="J34" s="30"/>
      <c r="AB34" s="183"/>
      <c r="AW34" s="33"/>
      <c r="AX34" s="30"/>
      <c r="AY34" s="30"/>
      <c r="BO34" s="620"/>
      <c r="BP34" s="620"/>
      <c r="BQ34" s="620"/>
      <c r="BR34" s="620"/>
      <c r="BS34" s="620"/>
      <c r="BT34" s="620"/>
      <c r="BU34" s="620"/>
      <c r="BV34" s="620"/>
      <c r="BW34" s="620"/>
    </row>
    <row r="35" spans="2:142" s="2" customFormat="1" ht="17.100000000000001" customHeight="1">
      <c r="C35" s="680"/>
      <c r="D35" s="408"/>
      <c r="E35" s="409"/>
      <c r="F35" s="409"/>
      <c r="G35" s="422"/>
      <c r="H35" s="188"/>
      <c r="I35" s="306"/>
      <c r="J35" s="30"/>
      <c r="AB35" s="183"/>
      <c r="AW35" s="33"/>
      <c r="AX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142" s="2" customFormat="1" ht="17.100000000000001" customHeight="1">
      <c r="C36" s="470" t="s">
        <v>375</v>
      </c>
      <c r="D36" s="294" t="s">
        <v>205</v>
      </c>
      <c r="E36" s="295"/>
      <c r="F36" s="295"/>
      <c r="G36" s="295"/>
      <c r="H36" s="296">
        <v>8</v>
      </c>
      <c r="I36" s="295"/>
      <c r="J36" s="30"/>
      <c r="AB36" s="183"/>
      <c r="AW36" s="33"/>
      <c r="AX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2:142" ht="15" customHeight="1">
      <c r="H37" s="30"/>
      <c r="I37" s="30"/>
      <c r="K37" s="2"/>
      <c r="L37" s="2"/>
      <c r="M37" s="2"/>
      <c r="N37" s="2"/>
      <c r="O37" s="2"/>
      <c r="P37" s="2"/>
      <c r="Q37" s="2"/>
      <c r="R37" s="2"/>
      <c r="S37" s="2"/>
      <c r="T37" s="2"/>
      <c r="AZ37" s="30"/>
      <c r="BA37" s="30"/>
      <c r="BB37" s="30"/>
      <c r="BC37" s="30"/>
    </row>
    <row r="38" spans="2:142" s="2" customFormat="1" ht="17.100000000000001" customHeight="1">
      <c r="C38" s="486"/>
      <c r="D38" s="487"/>
      <c r="E38" s="488"/>
      <c r="F38" s="488"/>
      <c r="G38" s="488"/>
      <c r="H38" s="489"/>
      <c r="I38" s="488"/>
      <c r="J38" s="490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91"/>
      <c r="AW38" s="33"/>
      <c r="AX38" s="30"/>
      <c r="BO38" s="30"/>
      <c r="BP38" s="30"/>
      <c r="BQ38" s="30"/>
      <c r="BR38" s="30"/>
      <c r="BS38" s="30"/>
      <c r="BT38" s="30"/>
      <c r="BU38" s="30"/>
      <c r="BV38" s="30"/>
      <c r="BW38" s="30"/>
    </row>
    <row r="39" spans="2:142" s="2" customFormat="1" ht="17.100000000000001" customHeight="1">
      <c r="C39" s="483"/>
      <c r="D39" s="484"/>
      <c r="E39" s="191"/>
      <c r="F39" s="191"/>
      <c r="G39" s="191"/>
      <c r="H39" s="485"/>
      <c r="I39" s="191"/>
      <c r="J39" s="30"/>
      <c r="AB39" s="183"/>
      <c r="AW39" s="33"/>
      <c r="AX39" s="30"/>
      <c r="BO39" s="30"/>
      <c r="BP39" s="30"/>
      <c r="BQ39" s="30"/>
      <c r="BR39" s="30"/>
      <c r="BS39" s="30"/>
      <c r="BT39" s="30"/>
      <c r="BU39" s="30"/>
      <c r="BV39" s="30"/>
      <c r="BW39" s="30"/>
    </row>
    <row r="40" spans="2:142" ht="15" customHeight="1">
      <c r="H40" s="30"/>
      <c r="I40" s="30"/>
      <c r="K40" s="2"/>
      <c r="L40" s="2"/>
      <c r="M40" s="2"/>
      <c r="N40" s="2"/>
      <c r="O40" s="2"/>
      <c r="P40" s="2"/>
      <c r="Q40" s="2"/>
      <c r="R40" s="2"/>
      <c r="S40" s="2"/>
      <c r="T40" s="2"/>
      <c r="AZ40" s="30"/>
      <c r="BA40" s="30"/>
      <c r="BB40" s="30"/>
      <c r="BC40" s="30"/>
    </row>
    <row r="41" spans="2:142" s="2" customFormat="1" ht="17.100000000000001" customHeight="1">
      <c r="B41" s="30"/>
      <c r="C41" s="291" t="s">
        <v>553</v>
      </c>
      <c r="D41" s="31"/>
      <c r="E41" s="31"/>
      <c r="F41" s="31"/>
      <c r="G41" s="31"/>
      <c r="H41" s="30"/>
      <c r="I41" s="30"/>
      <c r="J41" s="163"/>
      <c r="K41" s="30"/>
      <c r="L41" s="37"/>
      <c r="M41" s="38"/>
      <c r="N41" s="9"/>
      <c r="O41" s="39"/>
      <c r="P41" s="40"/>
      <c r="Q41" s="41"/>
      <c r="R41" s="42"/>
      <c r="S41" s="474"/>
      <c r="W41" s="194"/>
      <c r="AB41" s="30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6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</row>
    <row r="42" spans="2:142" s="2" customFormat="1" ht="17.100000000000001" customHeight="1">
      <c r="C42" s="70" t="s">
        <v>156</v>
      </c>
      <c r="D42" s="167" t="s">
        <v>136</v>
      </c>
      <c r="E42" s="167" t="s">
        <v>134</v>
      </c>
      <c r="F42" s="167" t="s">
        <v>109</v>
      </c>
      <c r="G42" s="167" t="s">
        <v>131</v>
      </c>
      <c r="H42" s="167" t="s">
        <v>75</v>
      </c>
      <c r="I42" s="301" t="s">
        <v>92</v>
      </c>
      <c r="K42" s="144">
        <v>6</v>
      </c>
      <c r="L42" s="45" t="s">
        <v>96</v>
      </c>
      <c r="M42" s="45" t="s">
        <v>104</v>
      </c>
      <c r="N42" s="45" t="s">
        <v>82</v>
      </c>
      <c r="O42" s="45" t="s">
        <v>112</v>
      </c>
      <c r="P42" s="45" t="s">
        <v>97</v>
      </c>
      <c r="Q42" s="45" t="s">
        <v>117</v>
      </c>
      <c r="R42" s="46" t="s">
        <v>132</v>
      </c>
      <c r="S42" s="472" t="s">
        <v>383</v>
      </c>
      <c r="T42" s="660" t="s">
        <v>486</v>
      </c>
      <c r="U42" s="660" t="s">
        <v>487</v>
      </c>
      <c r="V42" s="30"/>
      <c r="W42" s="325" t="s">
        <v>252</v>
      </c>
      <c r="AY42" s="32"/>
    </row>
    <row r="43" spans="2:142" s="2" customFormat="1" ht="17.100000000000001" customHeight="1">
      <c r="B43" s="30"/>
      <c r="C43" s="678" t="s">
        <v>138</v>
      </c>
      <c r="D43" s="175" t="s">
        <v>123</v>
      </c>
      <c r="E43" s="176">
        <v>0.33333333333333331</v>
      </c>
      <c r="F43" s="176">
        <v>0.70833333333333337</v>
      </c>
      <c r="G43" s="137">
        <v>1</v>
      </c>
      <c r="H43" s="177">
        <v>8</v>
      </c>
      <c r="I43" s="302"/>
      <c r="J43" s="30"/>
      <c r="K43" s="405" t="s">
        <v>539</v>
      </c>
      <c r="L43" s="406" t="s">
        <v>546</v>
      </c>
      <c r="M43" s="406" t="s">
        <v>550</v>
      </c>
      <c r="N43" s="406" t="s">
        <v>547</v>
      </c>
      <c r="O43" s="406" t="s">
        <v>547</v>
      </c>
      <c r="P43" s="406" t="s">
        <v>547</v>
      </c>
      <c r="Q43" s="406" t="s">
        <v>547</v>
      </c>
      <c r="R43" s="407" t="s">
        <v>549</v>
      </c>
      <c r="S43" s="473">
        <v>5.2</v>
      </c>
      <c r="T43" s="661"/>
      <c r="U43" s="661"/>
      <c r="V43" s="171"/>
      <c r="W43" s="153" t="s">
        <v>83</v>
      </c>
      <c r="X43" s="154" t="s">
        <v>88</v>
      </c>
      <c r="Y43" s="154" t="s">
        <v>92</v>
      </c>
      <c r="Z43" s="154" t="s">
        <v>155</v>
      </c>
      <c r="AA43" s="154" t="s">
        <v>103</v>
      </c>
      <c r="AB43" s="155" t="s">
        <v>120</v>
      </c>
      <c r="AD43" s="172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73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613"/>
      <c r="BR43" s="613"/>
      <c r="BS43" s="613"/>
      <c r="BT43" s="613"/>
      <c r="BU43" s="613"/>
      <c r="BV43" s="613"/>
      <c r="BW43" s="613"/>
      <c r="BX43" s="174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</row>
    <row r="44" spans="2:142" s="2" customFormat="1" ht="17.100000000000001" customHeight="1">
      <c r="B44" s="30"/>
      <c r="C44" s="679"/>
      <c r="D44" s="184" t="s">
        <v>545</v>
      </c>
      <c r="E44" s="185">
        <v>0.375</v>
      </c>
      <c r="F44" s="185">
        <v>0.75</v>
      </c>
      <c r="G44" s="138">
        <v>1</v>
      </c>
      <c r="H44" s="186">
        <v>8</v>
      </c>
      <c r="I44" s="302"/>
      <c r="J44" s="30"/>
      <c r="K44" s="182" t="s">
        <v>79</v>
      </c>
      <c r="L44" s="35" t="s">
        <v>73</v>
      </c>
      <c r="M44" s="35"/>
      <c r="N44" s="35"/>
      <c r="O44" s="35" t="s">
        <v>123</v>
      </c>
      <c r="P44" s="35" t="s">
        <v>95</v>
      </c>
      <c r="Q44" s="35" t="s">
        <v>95</v>
      </c>
      <c r="R44" s="47" t="s">
        <v>73</v>
      </c>
      <c r="S44" s="297">
        <v>5</v>
      </c>
      <c r="T44" s="113">
        <v>44</v>
      </c>
      <c r="U44" s="113">
        <v>4</v>
      </c>
      <c r="W44" s="257" t="s">
        <v>79</v>
      </c>
      <c r="X44" s="434">
        <v>10</v>
      </c>
      <c r="Y44" s="434">
        <v>10</v>
      </c>
      <c r="Z44" s="434"/>
      <c r="AA44" s="434"/>
      <c r="AB44" s="260">
        <v>13.333333333333334</v>
      </c>
      <c r="AD44" s="183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73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613"/>
      <c r="BR44" s="613"/>
      <c r="BS44" s="613"/>
      <c r="BT44" s="613"/>
      <c r="BU44" s="613"/>
      <c r="BV44" s="613"/>
      <c r="BW44" s="613"/>
      <c r="BX44" s="174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</row>
    <row r="45" spans="2:142" s="2" customFormat="1" ht="17.100000000000001" customHeight="1">
      <c r="B45" s="30"/>
      <c r="C45" s="679"/>
      <c r="D45" s="184" t="s">
        <v>95</v>
      </c>
      <c r="E45" s="185">
        <v>0.54166666666666663</v>
      </c>
      <c r="F45" s="185">
        <v>0.91666666666666663</v>
      </c>
      <c r="G45" s="138">
        <v>1</v>
      </c>
      <c r="H45" s="186">
        <v>8</v>
      </c>
      <c r="I45" s="302"/>
      <c r="J45" s="30"/>
      <c r="K45" s="182" t="s">
        <v>180</v>
      </c>
      <c r="L45" s="35"/>
      <c r="M45" s="506" t="s">
        <v>123</v>
      </c>
      <c r="N45" s="35" t="s">
        <v>123</v>
      </c>
      <c r="O45" s="35" t="s">
        <v>95</v>
      </c>
      <c r="P45" s="35" t="s">
        <v>95</v>
      </c>
      <c r="Q45" s="35" t="s">
        <v>73</v>
      </c>
      <c r="R45" s="47"/>
      <c r="S45" s="298">
        <v>5</v>
      </c>
      <c r="T45" s="113">
        <v>42</v>
      </c>
      <c r="U45" s="113">
        <v>2</v>
      </c>
      <c r="V45" s="187"/>
      <c r="W45" s="257" t="s">
        <v>180</v>
      </c>
      <c r="X45" s="434">
        <v>10</v>
      </c>
      <c r="Y45" s="434">
        <v>10</v>
      </c>
      <c r="Z45" s="434"/>
      <c r="AA45" s="434"/>
      <c r="AB45" s="260">
        <v>13.333333333333334</v>
      </c>
      <c r="AD45" s="183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73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</row>
    <row r="46" spans="2:142" s="2" customFormat="1" ht="17.100000000000001" customHeight="1">
      <c r="B46" s="30"/>
      <c r="C46" s="679"/>
      <c r="D46" s="184"/>
      <c r="E46" s="185"/>
      <c r="F46" s="185"/>
      <c r="G46" s="138"/>
      <c r="H46" s="186" t="s">
        <v>105</v>
      </c>
      <c r="I46" s="302"/>
      <c r="J46" s="30"/>
      <c r="K46" s="182" t="s">
        <v>110</v>
      </c>
      <c r="L46" s="35"/>
      <c r="M46" s="35" t="s">
        <v>123</v>
      </c>
      <c r="N46" s="35" t="s">
        <v>95</v>
      </c>
      <c r="O46" s="35" t="s">
        <v>95</v>
      </c>
      <c r="P46" s="35" t="s">
        <v>73</v>
      </c>
      <c r="Q46" s="35"/>
      <c r="R46" s="507" t="s">
        <v>95</v>
      </c>
      <c r="S46" s="298">
        <v>5</v>
      </c>
      <c r="T46" s="113">
        <v>42</v>
      </c>
      <c r="U46" s="113">
        <v>2</v>
      </c>
      <c r="V46" s="187"/>
      <c r="W46" s="257" t="s">
        <v>110</v>
      </c>
      <c r="X46" s="434">
        <v>12</v>
      </c>
      <c r="Y46" s="434">
        <v>12</v>
      </c>
      <c r="Z46" s="434"/>
      <c r="AA46" s="434"/>
      <c r="AB46" s="260">
        <v>16</v>
      </c>
      <c r="AD46" s="183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73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1"/>
      <c r="BR46" s="174"/>
      <c r="BS46" s="174"/>
      <c r="BT46" s="174"/>
      <c r="BU46" s="174"/>
      <c r="BV46" s="174"/>
      <c r="BW46" s="174"/>
      <c r="BX46" s="174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</row>
    <row r="47" spans="2:142" s="2" customFormat="1" ht="17.100000000000001" customHeight="1">
      <c r="B47" s="30"/>
      <c r="C47" s="679"/>
      <c r="D47" s="184"/>
      <c r="E47" s="185"/>
      <c r="F47" s="185"/>
      <c r="G47" s="138"/>
      <c r="H47" s="186" t="s">
        <v>105</v>
      </c>
      <c r="I47" s="302"/>
      <c r="J47" s="30"/>
      <c r="K47" s="182" t="s">
        <v>114</v>
      </c>
      <c r="L47" s="35" t="s">
        <v>123</v>
      </c>
      <c r="M47" s="35" t="s">
        <v>95</v>
      </c>
      <c r="N47" s="35" t="s">
        <v>95</v>
      </c>
      <c r="O47" s="35" t="s">
        <v>73</v>
      </c>
      <c r="P47" s="35"/>
      <c r="Q47" s="35"/>
      <c r="R47" s="47" t="s">
        <v>123</v>
      </c>
      <c r="S47" s="298">
        <v>5</v>
      </c>
      <c r="T47" s="113">
        <v>42</v>
      </c>
      <c r="U47" s="113">
        <v>2</v>
      </c>
      <c r="W47" s="257" t="s">
        <v>114</v>
      </c>
      <c r="X47" s="434">
        <v>10</v>
      </c>
      <c r="Y47" s="434">
        <v>10</v>
      </c>
      <c r="Z47" s="434"/>
      <c r="AA47" s="434"/>
      <c r="AB47" s="260">
        <v>13.333333333333334</v>
      </c>
      <c r="AD47" s="183"/>
      <c r="AY47" s="173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30"/>
      <c r="BS47" s="174"/>
      <c r="BT47" s="174"/>
      <c r="BU47" s="174"/>
      <c r="BV47" s="174"/>
      <c r="BW47" s="174"/>
      <c r="BX47" s="174"/>
    </row>
    <row r="48" spans="2:142" s="2" customFormat="1" ht="17.100000000000001" customHeight="1">
      <c r="B48" s="30"/>
      <c r="C48" s="679"/>
      <c r="D48" s="184"/>
      <c r="E48" s="185"/>
      <c r="F48" s="185"/>
      <c r="G48" s="138"/>
      <c r="H48" s="186" t="s">
        <v>105</v>
      </c>
      <c r="I48" s="302"/>
      <c r="J48" s="30"/>
      <c r="K48" s="182" t="s">
        <v>127</v>
      </c>
      <c r="L48" s="35" t="s">
        <v>93</v>
      </c>
      <c r="M48" s="35" t="s">
        <v>95</v>
      </c>
      <c r="N48" s="35" t="s">
        <v>73</v>
      </c>
      <c r="O48" s="35"/>
      <c r="P48" s="35"/>
      <c r="Q48" s="35" t="s">
        <v>123</v>
      </c>
      <c r="R48" s="47" t="s">
        <v>93</v>
      </c>
      <c r="S48" s="298">
        <v>5</v>
      </c>
      <c r="T48" s="113">
        <v>42</v>
      </c>
      <c r="U48" s="113">
        <v>2</v>
      </c>
      <c r="W48" s="257" t="s">
        <v>127</v>
      </c>
      <c r="X48" s="434">
        <v>10</v>
      </c>
      <c r="Y48" s="434">
        <v>10</v>
      </c>
      <c r="Z48" s="434"/>
      <c r="AA48" s="434"/>
      <c r="AB48" s="260">
        <v>13.333333333333334</v>
      </c>
      <c r="AW48" s="173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30"/>
      <c r="BP48" s="171"/>
      <c r="BW48" s="30"/>
    </row>
    <row r="49" spans="2:142" s="2" customFormat="1" ht="17.100000000000001" customHeight="1">
      <c r="B49" s="30"/>
      <c r="C49" s="680"/>
      <c r="D49" s="408"/>
      <c r="E49" s="409"/>
      <c r="F49" s="409"/>
      <c r="G49" s="139"/>
      <c r="H49" s="188" t="s">
        <v>105</v>
      </c>
      <c r="I49" s="303"/>
      <c r="J49" s="30"/>
      <c r="K49" s="192" t="s">
        <v>94</v>
      </c>
      <c r="L49" s="103" t="s">
        <v>95</v>
      </c>
      <c r="M49" s="103" t="s">
        <v>73</v>
      </c>
      <c r="N49" s="103"/>
      <c r="O49" s="103"/>
      <c r="P49" s="103" t="s">
        <v>123</v>
      </c>
      <c r="Q49" s="103" t="s">
        <v>95</v>
      </c>
      <c r="R49" s="104" t="s">
        <v>95</v>
      </c>
      <c r="S49" s="298">
        <v>5</v>
      </c>
      <c r="T49" s="2">
        <v>42</v>
      </c>
      <c r="U49" s="2">
        <v>2</v>
      </c>
      <c r="W49" s="272" t="s">
        <v>94</v>
      </c>
      <c r="X49" s="435">
        <v>10</v>
      </c>
      <c r="Y49" s="435">
        <v>10</v>
      </c>
      <c r="Z49" s="435"/>
      <c r="AA49" s="435"/>
      <c r="AB49" s="275">
        <v>13.333333333333334</v>
      </c>
      <c r="AW49" s="33"/>
      <c r="AX49" s="30"/>
      <c r="AY49" s="30"/>
      <c r="BO49" s="30"/>
      <c r="BP49" s="30"/>
      <c r="BQ49" s="30"/>
      <c r="BR49" s="30"/>
      <c r="BS49" s="30"/>
      <c r="BT49" s="30"/>
      <c r="BU49" s="30"/>
      <c r="BV49" s="30"/>
      <c r="BW49" s="30"/>
    </row>
    <row r="50" spans="2:142" s="2" customFormat="1" ht="17.100000000000001" customHeight="1">
      <c r="C50" s="678" t="s">
        <v>92</v>
      </c>
      <c r="D50" s="175" t="s">
        <v>73</v>
      </c>
      <c r="E50" s="176">
        <v>0.70833333333333337</v>
      </c>
      <c r="F50" s="176">
        <v>0.375</v>
      </c>
      <c r="G50" s="190">
        <v>6</v>
      </c>
      <c r="H50" s="177">
        <v>10</v>
      </c>
      <c r="I50" s="304">
        <v>2</v>
      </c>
      <c r="J50" s="30"/>
      <c r="AB50" s="183"/>
      <c r="AW50" s="33"/>
      <c r="AX50" s="30"/>
      <c r="AY50" s="30"/>
      <c r="BO50" s="620"/>
      <c r="BP50" s="620"/>
      <c r="BQ50" s="620"/>
      <c r="BR50" s="620"/>
      <c r="BS50" s="620"/>
      <c r="BT50" s="620"/>
      <c r="BU50" s="620"/>
      <c r="BV50" s="620"/>
      <c r="BW50" s="620"/>
    </row>
    <row r="51" spans="2:142" s="2" customFormat="1" ht="17.100000000000001" customHeight="1">
      <c r="C51" s="679"/>
      <c r="D51" s="184"/>
      <c r="E51" s="185"/>
      <c r="F51" s="185"/>
      <c r="G51" s="421"/>
      <c r="H51" s="186"/>
      <c r="I51" s="305"/>
      <c r="J51" s="30"/>
      <c r="K51" s="2" t="s">
        <v>551</v>
      </c>
      <c r="AB51" s="183"/>
      <c r="AW51" s="33"/>
      <c r="AX51" s="30"/>
      <c r="AY51" s="30"/>
      <c r="BO51" s="620"/>
      <c r="BP51" s="620"/>
      <c r="BQ51" s="620"/>
      <c r="BR51" s="620"/>
      <c r="BS51" s="620"/>
      <c r="BT51" s="620"/>
      <c r="BU51" s="620"/>
      <c r="BV51" s="620"/>
      <c r="BW51" s="620"/>
    </row>
    <row r="52" spans="2:142" s="2" customFormat="1" ht="17.100000000000001" customHeight="1">
      <c r="C52" s="680"/>
      <c r="D52" s="408"/>
      <c r="E52" s="409"/>
      <c r="F52" s="409"/>
      <c r="G52" s="422"/>
      <c r="H52" s="188"/>
      <c r="I52" s="306"/>
      <c r="J52" s="30"/>
      <c r="K52" s="379" t="s">
        <v>554</v>
      </c>
      <c r="AB52" s="183"/>
      <c r="AW52" s="33"/>
      <c r="AX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2:142" s="2" customFormat="1" ht="17.100000000000001" customHeight="1">
      <c r="C53" s="470" t="s">
        <v>375</v>
      </c>
      <c r="D53" s="294" t="s">
        <v>205</v>
      </c>
      <c r="E53" s="295"/>
      <c r="F53" s="295"/>
      <c r="G53" s="295"/>
      <c r="H53" s="296">
        <v>8</v>
      </c>
      <c r="I53" s="295"/>
      <c r="J53" s="30"/>
      <c r="AB53" s="183"/>
      <c r="AW53" s="33"/>
      <c r="AX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2:142" ht="15" customHeight="1">
      <c r="H54" s="30"/>
      <c r="I54" s="30"/>
      <c r="K54" s="2"/>
      <c r="L54" s="2"/>
      <c r="M54" s="2"/>
      <c r="N54" s="2"/>
      <c r="O54" s="2"/>
      <c r="P54" s="2"/>
      <c r="Q54" s="2"/>
      <c r="R54" s="2"/>
      <c r="S54" s="2"/>
      <c r="T54" s="2"/>
      <c r="AB54" s="183"/>
      <c r="AZ54" s="30"/>
      <c r="BA54" s="30"/>
      <c r="BB54" s="30"/>
      <c r="BC54" s="30"/>
    </row>
    <row r="55" spans="2:142" s="2" customFormat="1" ht="17.100000000000001" customHeight="1">
      <c r="B55" s="30"/>
      <c r="C55" s="291" t="s">
        <v>552</v>
      </c>
      <c r="D55" s="31"/>
      <c r="E55" s="31"/>
      <c r="F55" s="31"/>
      <c r="G55" s="31"/>
      <c r="H55" s="30"/>
      <c r="I55" s="30"/>
      <c r="J55" s="163"/>
      <c r="K55" s="30"/>
      <c r="L55" s="37"/>
      <c r="M55" s="38"/>
      <c r="N55" s="9"/>
      <c r="O55" s="39"/>
      <c r="P55" s="40"/>
      <c r="Q55" s="41"/>
      <c r="R55" s="42"/>
      <c r="S55" s="474"/>
      <c r="W55" s="194"/>
      <c r="AB55" s="30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6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</row>
    <row r="56" spans="2:142" s="2" customFormat="1" ht="17.100000000000001" customHeight="1">
      <c r="C56" s="70" t="s">
        <v>156</v>
      </c>
      <c r="D56" s="167" t="s">
        <v>136</v>
      </c>
      <c r="E56" s="167" t="s">
        <v>134</v>
      </c>
      <c r="F56" s="167" t="s">
        <v>109</v>
      </c>
      <c r="G56" s="167" t="s">
        <v>131</v>
      </c>
      <c r="H56" s="167" t="s">
        <v>75</v>
      </c>
      <c r="I56" s="301" t="s">
        <v>92</v>
      </c>
      <c r="K56" s="144">
        <v>6</v>
      </c>
      <c r="L56" s="45" t="s">
        <v>96</v>
      </c>
      <c r="M56" s="45" t="s">
        <v>104</v>
      </c>
      <c r="N56" s="45" t="s">
        <v>82</v>
      </c>
      <c r="O56" s="45" t="s">
        <v>112</v>
      </c>
      <c r="P56" s="45" t="s">
        <v>97</v>
      </c>
      <c r="Q56" s="45" t="s">
        <v>117</v>
      </c>
      <c r="R56" s="46" t="s">
        <v>132</v>
      </c>
      <c r="S56" s="472" t="s">
        <v>383</v>
      </c>
      <c r="T56" s="660" t="s">
        <v>486</v>
      </c>
      <c r="U56" s="660" t="s">
        <v>487</v>
      </c>
      <c r="V56" s="30"/>
      <c r="W56" s="325" t="s">
        <v>252</v>
      </c>
      <c r="AY56" s="32"/>
    </row>
    <row r="57" spans="2:142" s="2" customFormat="1" ht="17.100000000000001" customHeight="1">
      <c r="B57" s="30"/>
      <c r="C57" s="678" t="s">
        <v>138</v>
      </c>
      <c r="D57" s="175" t="s">
        <v>123</v>
      </c>
      <c r="E57" s="176">
        <v>0.33333333333333331</v>
      </c>
      <c r="F57" s="176">
        <v>0.70833333333333337</v>
      </c>
      <c r="G57" s="137">
        <v>1</v>
      </c>
      <c r="H57" s="177">
        <v>8</v>
      </c>
      <c r="I57" s="302"/>
      <c r="J57" s="30"/>
      <c r="K57" s="405" t="s">
        <v>539</v>
      </c>
      <c r="L57" s="406" t="s">
        <v>406</v>
      </c>
      <c r="M57" s="406" t="s">
        <v>541</v>
      </c>
      <c r="N57" s="406" t="s">
        <v>541</v>
      </c>
      <c r="O57" s="406" t="s">
        <v>541</v>
      </c>
      <c r="P57" s="406" t="s">
        <v>541</v>
      </c>
      <c r="Q57" s="406" t="s">
        <v>541</v>
      </c>
      <c r="R57" s="407" t="s">
        <v>406</v>
      </c>
      <c r="S57" s="473">
        <v>5.2</v>
      </c>
      <c r="T57" s="661"/>
      <c r="U57" s="661"/>
      <c r="V57" s="171"/>
      <c r="W57" s="153" t="s">
        <v>83</v>
      </c>
      <c r="X57" s="154" t="s">
        <v>88</v>
      </c>
      <c r="Y57" s="154" t="s">
        <v>92</v>
      </c>
      <c r="Z57" s="154" t="s">
        <v>155</v>
      </c>
      <c r="AA57" s="154" t="s">
        <v>103</v>
      </c>
      <c r="AB57" s="155" t="s">
        <v>120</v>
      </c>
      <c r="AD57" s="172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73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613"/>
      <c r="BR57" s="613"/>
      <c r="BS57" s="613"/>
      <c r="BT57" s="613"/>
      <c r="BU57" s="613"/>
      <c r="BV57" s="613"/>
      <c r="BW57" s="613"/>
      <c r="BX57" s="174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</row>
    <row r="58" spans="2:142" s="2" customFormat="1" ht="17.100000000000001" customHeight="1">
      <c r="B58" s="30"/>
      <c r="C58" s="679"/>
      <c r="D58" s="184" t="s">
        <v>95</v>
      </c>
      <c r="E58" s="185">
        <v>0.54166666666666663</v>
      </c>
      <c r="F58" s="185">
        <v>0.91666666666666663</v>
      </c>
      <c r="G58" s="138">
        <v>1</v>
      </c>
      <c r="H58" s="186">
        <v>8</v>
      </c>
      <c r="I58" s="302"/>
      <c r="J58" s="30"/>
      <c r="K58" s="182" t="s">
        <v>79</v>
      </c>
      <c r="L58" s="35" t="s">
        <v>73</v>
      </c>
      <c r="M58" s="35"/>
      <c r="N58" s="35" t="s">
        <v>123</v>
      </c>
      <c r="O58" s="35" t="s">
        <v>95</v>
      </c>
      <c r="P58" s="35" t="s">
        <v>73</v>
      </c>
      <c r="Q58" s="35"/>
      <c r="R58" s="47" t="s">
        <v>123</v>
      </c>
      <c r="S58" s="297">
        <v>5</v>
      </c>
      <c r="T58" s="113">
        <v>44</v>
      </c>
      <c r="U58" s="113">
        <v>4</v>
      </c>
      <c r="W58" s="257" t="s">
        <v>79</v>
      </c>
      <c r="X58" s="434">
        <v>20</v>
      </c>
      <c r="Y58" s="434">
        <v>12</v>
      </c>
      <c r="Z58" s="434"/>
      <c r="AA58" s="434"/>
      <c r="AB58" s="260">
        <v>24</v>
      </c>
      <c r="AD58" s="183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73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613"/>
      <c r="BR58" s="613"/>
      <c r="BS58" s="613"/>
      <c r="BT58" s="613"/>
      <c r="BU58" s="613"/>
      <c r="BV58" s="613"/>
      <c r="BW58" s="613"/>
      <c r="BX58" s="174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</row>
    <row r="59" spans="2:142" s="2" customFormat="1" ht="17.100000000000001" customHeight="1">
      <c r="B59" s="30"/>
      <c r="C59" s="679"/>
      <c r="D59" s="184"/>
      <c r="E59" s="185"/>
      <c r="F59" s="185"/>
      <c r="G59" s="138"/>
      <c r="H59" s="186" t="s">
        <v>105</v>
      </c>
      <c r="I59" s="302"/>
      <c r="J59" s="30"/>
      <c r="K59" s="182" t="s">
        <v>180</v>
      </c>
      <c r="L59" s="35" t="s">
        <v>95</v>
      </c>
      <c r="M59" s="35" t="s">
        <v>73</v>
      </c>
      <c r="N59" s="35"/>
      <c r="O59" s="35" t="s">
        <v>123</v>
      </c>
      <c r="P59" s="35" t="s">
        <v>95</v>
      </c>
      <c r="Q59" s="35" t="s">
        <v>73</v>
      </c>
      <c r="R59" s="47"/>
      <c r="S59" s="298">
        <v>5</v>
      </c>
      <c r="T59" s="113">
        <v>44</v>
      </c>
      <c r="U59" s="113">
        <v>4</v>
      </c>
      <c r="V59" s="187"/>
      <c r="W59" s="257" t="s">
        <v>180</v>
      </c>
      <c r="X59" s="434">
        <v>16</v>
      </c>
      <c r="Y59" s="434">
        <v>8</v>
      </c>
      <c r="Z59" s="434"/>
      <c r="AA59" s="434"/>
      <c r="AB59" s="260">
        <v>18.666666666666668</v>
      </c>
      <c r="AD59" s="183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73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</row>
    <row r="60" spans="2:142" s="2" customFormat="1" ht="17.100000000000001" customHeight="1">
      <c r="B60" s="30"/>
      <c r="C60" s="679"/>
      <c r="D60" s="184"/>
      <c r="E60" s="185"/>
      <c r="F60" s="185"/>
      <c r="G60" s="138"/>
      <c r="H60" s="186" t="s">
        <v>105</v>
      </c>
      <c r="I60" s="302"/>
      <c r="J60" s="30"/>
      <c r="K60" s="182" t="s">
        <v>110</v>
      </c>
      <c r="L60" s="35"/>
      <c r="M60" s="35" t="s">
        <v>95</v>
      </c>
      <c r="N60" s="35" t="s">
        <v>95</v>
      </c>
      <c r="O60" s="35" t="s">
        <v>95</v>
      </c>
      <c r="P60" s="35" t="s">
        <v>95</v>
      </c>
      <c r="Q60" s="35" t="s">
        <v>95</v>
      </c>
      <c r="R60" s="47"/>
      <c r="S60" s="298">
        <v>5</v>
      </c>
      <c r="T60" s="113">
        <v>40</v>
      </c>
      <c r="U60" s="113">
        <v>0</v>
      </c>
      <c r="V60" s="187"/>
      <c r="W60" s="257" t="s">
        <v>110</v>
      </c>
      <c r="X60" s="434">
        <v>18</v>
      </c>
      <c r="Y60" s="434">
        <v>10</v>
      </c>
      <c r="Z60" s="434"/>
      <c r="AA60" s="434"/>
      <c r="AB60" s="260">
        <v>21.333333333333332</v>
      </c>
      <c r="AD60" s="183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73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1"/>
      <c r="BR60" s="174"/>
      <c r="BS60" s="174"/>
      <c r="BT60" s="174"/>
      <c r="BU60" s="174"/>
      <c r="BV60" s="174"/>
      <c r="BW60" s="174"/>
      <c r="BX60" s="174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</row>
    <row r="61" spans="2:142" s="2" customFormat="1" ht="17.100000000000001" customHeight="1">
      <c r="B61" s="30"/>
      <c r="C61" s="679"/>
      <c r="D61" s="184"/>
      <c r="E61" s="185"/>
      <c r="F61" s="185"/>
      <c r="G61" s="138"/>
      <c r="H61" s="186" t="s">
        <v>105</v>
      </c>
      <c r="I61" s="302"/>
      <c r="J61" s="30"/>
      <c r="K61" s="182" t="s">
        <v>114</v>
      </c>
      <c r="L61" s="35" t="s">
        <v>123</v>
      </c>
      <c r="M61" s="35" t="s">
        <v>95</v>
      </c>
      <c r="N61" s="35" t="s">
        <v>73</v>
      </c>
      <c r="O61" s="35"/>
      <c r="P61" s="35" t="s">
        <v>123</v>
      </c>
      <c r="Q61" s="35" t="s">
        <v>95</v>
      </c>
      <c r="R61" s="47" t="s">
        <v>73</v>
      </c>
      <c r="S61" s="298">
        <v>6</v>
      </c>
      <c r="T61" s="113">
        <v>52</v>
      </c>
      <c r="U61" s="113">
        <v>4</v>
      </c>
      <c r="W61" s="257" t="s">
        <v>114</v>
      </c>
      <c r="X61" s="434">
        <v>12</v>
      </c>
      <c r="Y61" s="434">
        <v>12</v>
      </c>
      <c r="Z61" s="434"/>
      <c r="AA61" s="434"/>
      <c r="AB61" s="260">
        <v>16</v>
      </c>
      <c r="AD61" s="183"/>
      <c r="AY61" s="173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30"/>
      <c r="BS61" s="174"/>
      <c r="BT61" s="174"/>
      <c r="BU61" s="174"/>
      <c r="BV61" s="174"/>
      <c r="BW61" s="174"/>
      <c r="BX61" s="174"/>
    </row>
    <row r="62" spans="2:142" s="2" customFormat="1" ht="17.100000000000001" customHeight="1">
      <c r="B62" s="30"/>
      <c r="C62" s="679"/>
      <c r="D62" s="184"/>
      <c r="E62" s="185"/>
      <c r="F62" s="185"/>
      <c r="G62" s="138"/>
      <c r="H62" s="186" t="s">
        <v>105</v>
      </c>
      <c r="I62" s="302"/>
      <c r="J62" s="30"/>
      <c r="K62" s="182" t="s">
        <v>127</v>
      </c>
      <c r="L62" s="35"/>
      <c r="M62" s="35" t="s">
        <v>123</v>
      </c>
      <c r="N62" s="35" t="s">
        <v>95</v>
      </c>
      <c r="O62" s="35" t="s">
        <v>73</v>
      </c>
      <c r="P62" s="35"/>
      <c r="Q62" s="35" t="s">
        <v>123</v>
      </c>
      <c r="R62" s="47" t="s">
        <v>95</v>
      </c>
      <c r="S62" s="298">
        <v>5</v>
      </c>
      <c r="T62" s="113">
        <v>42</v>
      </c>
      <c r="U62" s="113">
        <v>2</v>
      </c>
      <c r="W62" s="257" t="s">
        <v>127</v>
      </c>
      <c r="X62" s="434">
        <v>8</v>
      </c>
      <c r="Y62" s="434">
        <v>8</v>
      </c>
      <c r="Z62" s="434"/>
      <c r="AA62" s="434"/>
      <c r="AB62" s="260">
        <v>10.666666666666666</v>
      </c>
      <c r="AW62" s="173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30"/>
      <c r="BP62" s="171"/>
      <c r="BW62" s="30"/>
    </row>
    <row r="63" spans="2:142" s="2" customFormat="1" ht="17.100000000000001" customHeight="1">
      <c r="B63" s="30"/>
      <c r="C63" s="680"/>
      <c r="D63" s="408"/>
      <c r="E63" s="409"/>
      <c r="F63" s="409"/>
      <c r="G63" s="139"/>
      <c r="H63" s="188" t="s">
        <v>105</v>
      </c>
      <c r="I63" s="303"/>
      <c r="J63" s="30"/>
      <c r="K63" s="192" t="s">
        <v>94</v>
      </c>
      <c r="L63" s="103"/>
      <c r="M63" s="103" t="s">
        <v>95</v>
      </c>
      <c r="N63" s="103" t="s">
        <v>95</v>
      </c>
      <c r="O63" s="103" t="s">
        <v>95</v>
      </c>
      <c r="P63" s="103" t="s">
        <v>95</v>
      </c>
      <c r="Q63" s="103" t="s">
        <v>95</v>
      </c>
      <c r="R63" s="104"/>
      <c r="S63" s="298">
        <v>5</v>
      </c>
      <c r="T63" s="2">
        <v>40</v>
      </c>
      <c r="U63" s="2">
        <v>0</v>
      </c>
      <c r="W63" s="272" t="s">
        <v>94</v>
      </c>
      <c r="X63" s="435">
        <v>20</v>
      </c>
      <c r="Y63" s="435">
        <v>12</v>
      </c>
      <c r="Z63" s="435"/>
      <c r="AA63" s="435"/>
      <c r="AB63" s="275">
        <v>24</v>
      </c>
      <c r="AW63" s="33"/>
      <c r="AX63" s="30"/>
      <c r="AY63" s="30"/>
      <c r="BO63" s="30"/>
      <c r="BP63" s="30"/>
      <c r="BQ63" s="30"/>
      <c r="BR63" s="30"/>
      <c r="BS63" s="30"/>
      <c r="BT63" s="30"/>
      <c r="BU63" s="30"/>
      <c r="BV63" s="30"/>
      <c r="BW63" s="30"/>
    </row>
    <row r="64" spans="2:142" s="2" customFormat="1" ht="17.100000000000001" customHeight="1">
      <c r="C64" s="678" t="s">
        <v>92</v>
      </c>
      <c r="D64" s="175" t="s">
        <v>73</v>
      </c>
      <c r="E64" s="176">
        <v>0.70833333333333337</v>
      </c>
      <c r="F64" s="176">
        <v>0.375</v>
      </c>
      <c r="G64" s="190">
        <v>6</v>
      </c>
      <c r="H64" s="177">
        <v>10</v>
      </c>
      <c r="I64" s="304">
        <v>2</v>
      </c>
      <c r="J64" s="30"/>
      <c r="AB64" s="183"/>
      <c r="AW64" s="33"/>
      <c r="AX64" s="30"/>
      <c r="AY64" s="30"/>
      <c r="BO64" s="620"/>
      <c r="BP64" s="620"/>
      <c r="BQ64" s="620"/>
      <c r="BR64" s="620"/>
      <c r="BS64" s="620"/>
      <c r="BT64" s="620"/>
      <c r="BU64" s="620"/>
      <c r="BV64" s="620"/>
      <c r="BW64" s="620"/>
    </row>
    <row r="65" spans="3:75" s="2" customFormat="1" ht="17.100000000000001" customHeight="1">
      <c r="C65" s="679"/>
      <c r="D65" s="184"/>
      <c r="E65" s="185"/>
      <c r="F65" s="185"/>
      <c r="G65" s="421"/>
      <c r="H65" s="186"/>
      <c r="I65" s="305"/>
      <c r="J65" s="30"/>
      <c r="K65" s="2" t="s">
        <v>543</v>
      </c>
      <c r="AB65" s="183"/>
      <c r="AW65" s="33"/>
      <c r="AX65" s="30"/>
      <c r="AY65" s="30"/>
      <c r="BO65" s="620"/>
      <c r="BP65" s="620"/>
      <c r="BQ65" s="620"/>
      <c r="BR65" s="620"/>
      <c r="BS65" s="620"/>
      <c r="BT65" s="620"/>
      <c r="BU65" s="620"/>
      <c r="BV65" s="620"/>
      <c r="BW65" s="620"/>
    </row>
    <row r="66" spans="3:75" s="2" customFormat="1" ht="17.100000000000001" customHeight="1">
      <c r="C66" s="680"/>
      <c r="D66" s="408"/>
      <c r="E66" s="409"/>
      <c r="F66" s="409"/>
      <c r="G66" s="422"/>
      <c r="H66" s="188"/>
      <c r="I66" s="306"/>
      <c r="J66" s="30"/>
      <c r="K66" s="2" t="s">
        <v>555</v>
      </c>
      <c r="AB66" s="183"/>
      <c r="AW66" s="33"/>
      <c r="AX66" s="30"/>
      <c r="BO66" s="30"/>
      <c r="BP66" s="30"/>
      <c r="BQ66" s="30"/>
      <c r="BR66" s="30"/>
      <c r="BS66" s="30"/>
      <c r="BT66" s="30"/>
      <c r="BU66" s="30"/>
      <c r="BV66" s="30"/>
      <c r="BW66" s="30"/>
    </row>
    <row r="67" spans="3:75" s="2" customFormat="1" ht="17.100000000000001" customHeight="1">
      <c r="C67" s="470" t="s">
        <v>375</v>
      </c>
      <c r="D67" s="294" t="s">
        <v>205</v>
      </c>
      <c r="E67" s="295"/>
      <c r="F67" s="295"/>
      <c r="G67" s="295"/>
      <c r="H67" s="296">
        <v>8</v>
      </c>
      <c r="I67" s="295"/>
      <c r="J67" s="30"/>
      <c r="AB67" s="183"/>
      <c r="AW67" s="33"/>
      <c r="AX67" s="30"/>
      <c r="BO67" s="30"/>
      <c r="BP67" s="30"/>
      <c r="BQ67" s="30"/>
      <c r="BR67" s="30"/>
      <c r="BS67" s="30"/>
      <c r="BT67" s="30"/>
      <c r="BU67" s="30"/>
      <c r="BV67" s="30"/>
      <c r="BW67" s="30"/>
    </row>
    <row r="68" spans="3:75" ht="15" customHeight="1">
      <c r="H68" s="30"/>
      <c r="I68" s="30"/>
      <c r="K68" s="2"/>
      <c r="L68" s="2"/>
      <c r="M68" s="2"/>
      <c r="N68" s="2"/>
      <c r="O68" s="2"/>
      <c r="P68" s="2"/>
      <c r="Q68" s="2"/>
      <c r="R68" s="2"/>
      <c r="S68" s="2"/>
      <c r="T68" s="2"/>
      <c r="AB68" s="183"/>
      <c r="AZ68" s="30"/>
      <c r="BA68" s="30"/>
      <c r="BB68" s="30"/>
      <c r="BC68" s="30"/>
    </row>
  </sheetData>
  <mergeCells count="26">
    <mergeCell ref="T42:T43"/>
    <mergeCell ref="U42:U43"/>
    <mergeCell ref="C43:C49"/>
    <mergeCell ref="BQ43:BW44"/>
    <mergeCell ref="C50:C52"/>
    <mergeCell ref="BO50:BW51"/>
    <mergeCell ref="T56:T57"/>
    <mergeCell ref="U56:U57"/>
    <mergeCell ref="C57:C63"/>
    <mergeCell ref="BQ57:BW58"/>
    <mergeCell ref="C64:C66"/>
    <mergeCell ref="BO64:BW65"/>
    <mergeCell ref="T7:T8"/>
    <mergeCell ref="U7:U8"/>
    <mergeCell ref="BQ8:BW9"/>
    <mergeCell ref="BO15:BW16"/>
    <mergeCell ref="C2:P2"/>
    <mergeCell ref="C8:C14"/>
    <mergeCell ref="C15:C17"/>
    <mergeCell ref="S7:S8"/>
    <mergeCell ref="T25:T26"/>
    <mergeCell ref="U25:U26"/>
    <mergeCell ref="C26:C32"/>
    <mergeCell ref="BQ26:BW27"/>
    <mergeCell ref="C33:C35"/>
    <mergeCell ref="BO33:BW34"/>
  </mergeCells>
  <phoneticPr fontId="22" type="noConversion"/>
  <conditionalFormatting sqref="A1:XFD5 B6:V6 X6:XFD6 A8:XFD24 B7 D7:XFD7 A26:XFD41 B25 D25:XFD25 A43:XFD55 B42 D42:XFD42 A57:XFD1048576 B56 D56:XFD56">
    <cfRule type="cellIs" dxfId="394" priority="13" operator="equal">
      <formula>"일"</formula>
    </cfRule>
    <cfRule type="cellIs" dxfId="393" priority="14" operator="equal">
      <formula>"야"</formula>
    </cfRule>
    <cfRule type="cellIs" dxfId="392" priority="15" operator="equal">
      <formula>"토"</formula>
    </cfRule>
  </conditionalFormatting>
  <conditionalFormatting sqref="C7">
    <cfRule type="cellIs" dxfId="391" priority="10" operator="equal">
      <formula>"일"</formula>
    </cfRule>
    <cfRule type="cellIs" dxfId="390" priority="11" operator="equal">
      <formula>"야"</formula>
    </cfRule>
    <cfRule type="cellIs" dxfId="389" priority="12" operator="equal">
      <formula>"토"</formula>
    </cfRule>
  </conditionalFormatting>
  <conditionalFormatting sqref="C25">
    <cfRule type="cellIs" dxfId="388" priority="7" operator="equal">
      <formula>"일"</formula>
    </cfRule>
    <cfRule type="cellIs" dxfId="387" priority="8" operator="equal">
      <formula>"야"</formula>
    </cfRule>
    <cfRule type="cellIs" dxfId="386" priority="9" operator="equal">
      <formula>"토"</formula>
    </cfRule>
  </conditionalFormatting>
  <conditionalFormatting sqref="C42">
    <cfRule type="cellIs" dxfId="385" priority="4" operator="equal">
      <formula>"일"</formula>
    </cfRule>
    <cfRule type="cellIs" dxfId="384" priority="5" operator="equal">
      <formula>"야"</formula>
    </cfRule>
    <cfRule type="cellIs" dxfId="383" priority="6" operator="equal">
      <formula>"토"</formula>
    </cfRule>
  </conditionalFormatting>
  <conditionalFormatting sqref="C56">
    <cfRule type="cellIs" dxfId="382" priority="1" operator="equal">
      <formula>"일"</formula>
    </cfRule>
    <cfRule type="cellIs" dxfId="381" priority="2" operator="equal">
      <formula>"야"</formula>
    </cfRule>
    <cfRule type="cellIs" dxfId="380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horizont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4.9989318521683403E-2"/>
  </sheetPr>
  <dimension ref="B3:BS193"/>
  <sheetViews>
    <sheetView showGridLines="0" showRowColHeaders="0" zoomScaleNormal="100" zoomScaleSheetLayoutView="75" workbookViewId="0">
      <selection activeCell="J3" sqref="J3"/>
    </sheetView>
  </sheetViews>
  <sheetFormatPr defaultColWidth="6.125" defaultRowHeight="16.5"/>
  <cols>
    <col min="2" max="9" width="0" hidden="1" customWidth="1"/>
  </cols>
  <sheetData>
    <row r="3" spans="2:45">
      <c r="J3" s="134" t="s">
        <v>540</v>
      </c>
    </row>
    <row r="6" spans="2:45">
      <c r="C6" s="58" t="s">
        <v>123</v>
      </c>
      <c r="D6" s="52">
        <v>0.29166666666666669</v>
      </c>
      <c r="E6" s="53">
        <v>0.70833333333333337</v>
      </c>
      <c r="J6" s="117">
        <v>4</v>
      </c>
      <c r="K6" s="88" t="s">
        <v>206</v>
      </c>
      <c r="L6" s="90" t="s">
        <v>301</v>
      </c>
      <c r="M6" s="7"/>
      <c r="N6" s="8"/>
      <c r="O6" s="7"/>
      <c r="P6" s="6"/>
      <c r="Q6" s="7"/>
      <c r="S6" s="123" t="s">
        <v>14</v>
      </c>
      <c r="T6" s="1"/>
      <c r="U6" s="1"/>
      <c r="V6" s="1"/>
      <c r="W6" s="1"/>
      <c r="X6" s="1"/>
      <c r="Y6" s="1"/>
      <c r="Z6" s="1"/>
      <c r="AA6" s="1"/>
      <c r="AB6" s="74" t="s">
        <v>89</v>
      </c>
      <c r="AC6" s="10" t="s">
        <v>216</v>
      </c>
      <c r="AD6" s="1"/>
      <c r="AE6" s="1"/>
      <c r="AF6" s="1"/>
      <c r="AG6" s="1"/>
    </row>
    <row r="7" spans="2:45">
      <c r="C7" s="59" t="s">
        <v>95</v>
      </c>
      <c r="D7" s="54">
        <v>0.41666666666666669</v>
      </c>
      <c r="E7" s="55">
        <v>0.875</v>
      </c>
      <c r="J7" s="118" t="s">
        <v>83</v>
      </c>
      <c r="K7" s="28" t="s">
        <v>96</v>
      </c>
      <c r="L7" s="27" t="s">
        <v>104</v>
      </c>
      <c r="M7" s="27" t="s">
        <v>82</v>
      </c>
      <c r="N7" s="27" t="s">
        <v>112</v>
      </c>
      <c r="O7" s="27" t="s">
        <v>97</v>
      </c>
      <c r="P7" s="27" t="s">
        <v>117</v>
      </c>
      <c r="Q7" s="26" t="s">
        <v>132</v>
      </c>
      <c r="S7" s="118" t="s">
        <v>83</v>
      </c>
      <c r="T7" s="28" t="s">
        <v>96</v>
      </c>
      <c r="U7" s="27" t="s">
        <v>104</v>
      </c>
      <c r="V7" s="27" t="s">
        <v>82</v>
      </c>
      <c r="W7" s="27" t="s">
        <v>112</v>
      </c>
      <c r="X7" s="27" t="s">
        <v>97</v>
      </c>
      <c r="Y7" s="27" t="s">
        <v>117</v>
      </c>
      <c r="Z7" s="26" t="s">
        <v>132</v>
      </c>
      <c r="AA7" s="1"/>
      <c r="AB7" s="75" t="s">
        <v>83</v>
      </c>
      <c r="AC7" s="76" t="s">
        <v>67</v>
      </c>
      <c r="AD7" s="77" t="s">
        <v>81</v>
      </c>
      <c r="AE7" s="77" t="s">
        <v>183</v>
      </c>
      <c r="AF7" s="77" t="s">
        <v>160</v>
      </c>
      <c r="AG7" s="78" t="s">
        <v>108</v>
      </c>
    </row>
    <row r="8" spans="2:45">
      <c r="C8" s="59" t="s">
        <v>93</v>
      </c>
      <c r="D8" s="54">
        <v>0.375</v>
      </c>
      <c r="E8" s="55">
        <v>0.75</v>
      </c>
      <c r="J8" s="14" t="s">
        <v>79</v>
      </c>
      <c r="K8" s="51" t="s">
        <v>73</v>
      </c>
      <c r="L8" s="51"/>
      <c r="M8" s="51" t="s">
        <v>123</v>
      </c>
      <c r="N8" s="51" t="s">
        <v>95</v>
      </c>
      <c r="O8" s="51" t="s">
        <v>73</v>
      </c>
      <c r="P8" s="51"/>
      <c r="Q8" s="5" t="s">
        <v>123</v>
      </c>
      <c r="S8" s="14" t="s">
        <v>79</v>
      </c>
      <c r="T8" s="51" t="s">
        <v>93</v>
      </c>
      <c r="U8" s="51" t="s">
        <v>123</v>
      </c>
      <c r="V8" s="51"/>
      <c r="W8" s="51" t="s">
        <v>123</v>
      </c>
      <c r="X8" s="51" t="s">
        <v>123</v>
      </c>
      <c r="Y8" s="51"/>
      <c r="Z8" s="5" t="s">
        <v>93</v>
      </c>
      <c r="AA8" s="1"/>
      <c r="AB8" s="73" t="s">
        <v>79</v>
      </c>
      <c r="AC8" s="72">
        <v>4</v>
      </c>
      <c r="AD8" s="79" t="s">
        <v>123</v>
      </c>
      <c r="AE8" s="79" t="s">
        <v>95</v>
      </c>
      <c r="AF8" s="79" t="s">
        <v>73</v>
      </c>
      <c r="AG8" s="80"/>
    </row>
    <row r="9" spans="2:45">
      <c r="C9" s="59" t="s">
        <v>191</v>
      </c>
      <c r="D9" s="54">
        <v>0.29166666666666669</v>
      </c>
      <c r="E9" s="55">
        <v>0.875</v>
      </c>
      <c r="J9" s="14" t="s">
        <v>180</v>
      </c>
      <c r="K9" s="51" t="s">
        <v>95</v>
      </c>
      <c r="L9" s="51" t="s">
        <v>73</v>
      </c>
      <c r="M9" s="51"/>
      <c r="N9" s="51" t="s">
        <v>123</v>
      </c>
      <c r="O9" s="51" t="s">
        <v>95</v>
      </c>
      <c r="P9" s="51" t="s">
        <v>73</v>
      </c>
      <c r="Q9" s="5"/>
      <c r="S9" s="14" t="s">
        <v>180</v>
      </c>
      <c r="T9" s="51" t="s">
        <v>73</v>
      </c>
      <c r="U9" s="51"/>
      <c r="V9" s="51" t="s">
        <v>123</v>
      </c>
      <c r="W9" s="51" t="s">
        <v>95</v>
      </c>
      <c r="X9" s="51"/>
      <c r="Y9" s="51" t="s">
        <v>123</v>
      </c>
      <c r="Z9" s="5" t="s">
        <v>73</v>
      </c>
      <c r="AA9" s="1"/>
      <c r="AB9" s="73" t="s">
        <v>180</v>
      </c>
      <c r="AC9" s="72">
        <v>4</v>
      </c>
      <c r="AD9" s="79"/>
      <c r="AE9" s="79" t="s">
        <v>123</v>
      </c>
      <c r="AF9" s="79" t="s">
        <v>95</v>
      </c>
      <c r="AG9" s="80" t="s">
        <v>73</v>
      </c>
    </row>
    <row r="10" spans="2:45">
      <c r="C10" s="59"/>
      <c r="D10" s="54"/>
      <c r="E10" s="55"/>
      <c r="J10" s="14" t="s">
        <v>110</v>
      </c>
      <c r="K10" s="51" t="s">
        <v>123</v>
      </c>
      <c r="L10" s="51" t="s">
        <v>95</v>
      </c>
      <c r="M10" s="51" t="s">
        <v>73</v>
      </c>
      <c r="N10" s="51"/>
      <c r="O10" s="51" t="s">
        <v>123</v>
      </c>
      <c r="P10" s="51" t="s">
        <v>95</v>
      </c>
      <c r="Q10" s="5" t="s">
        <v>73</v>
      </c>
      <c r="S10" s="119" t="s">
        <v>110</v>
      </c>
      <c r="T10" s="3"/>
      <c r="U10" s="3" t="s">
        <v>95</v>
      </c>
      <c r="V10" s="3" t="s">
        <v>95</v>
      </c>
      <c r="W10" s="3"/>
      <c r="X10" s="3" t="s">
        <v>95</v>
      </c>
      <c r="Y10" s="3" t="s">
        <v>95</v>
      </c>
      <c r="Z10" s="4"/>
      <c r="AA10" s="1"/>
      <c r="AB10" s="73" t="s">
        <v>110</v>
      </c>
      <c r="AC10" s="72">
        <v>4</v>
      </c>
      <c r="AD10" s="79" t="s">
        <v>73</v>
      </c>
      <c r="AE10" s="79"/>
      <c r="AF10" s="79" t="s">
        <v>123</v>
      </c>
      <c r="AG10" s="80" t="s">
        <v>95</v>
      </c>
    </row>
    <row r="11" spans="2:45">
      <c r="C11" s="59"/>
      <c r="D11" s="54"/>
      <c r="E11" s="55"/>
      <c r="J11" s="14" t="s">
        <v>114</v>
      </c>
      <c r="K11" s="51"/>
      <c r="L11" s="51" t="s">
        <v>123</v>
      </c>
      <c r="M11" s="51" t="s">
        <v>95</v>
      </c>
      <c r="N11" s="51" t="s">
        <v>73</v>
      </c>
      <c r="O11" s="51"/>
      <c r="P11" s="51" t="s">
        <v>123</v>
      </c>
      <c r="Q11" s="5" t="s">
        <v>95</v>
      </c>
      <c r="AA11" s="1"/>
      <c r="AB11" s="124" t="s">
        <v>114</v>
      </c>
      <c r="AC11" s="81">
        <v>4</v>
      </c>
      <c r="AD11" s="82" t="s">
        <v>95</v>
      </c>
      <c r="AE11" s="82" t="s">
        <v>73</v>
      </c>
      <c r="AF11" s="82"/>
      <c r="AG11" s="83" t="s">
        <v>123</v>
      </c>
    </row>
    <row r="12" spans="2:45">
      <c r="C12" s="60"/>
      <c r="D12" s="56"/>
      <c r="E12" s="57"/>
      <c r="J12" s="119" t="s">
        <v>403</v>
      </c>
      <c r="K12" s="12" t="s">
        <v>406</v>
      </c>
      <c r="L12" s="12" t="s">
        <v>406</v>
      </c>
      <c r="M12" s="12" t="s">
        <v>406</v>
      </c>
      <c r="N12" s="12" t="s">
        <v>406</v>
      </c>
      <c r="O12" s="12" t="s">
        <v>406</v>
      </c>
      <c r="P12" s="12" t="s">
        <v>406</v>
      </c>
      <c r="Q12" s="11" t="s">
        <v>406</v>
      </c>
      <c r="S12" s="125" t="s">
        <v>114</v>
      </c>
      <c r="T12" s="61"/>
      <c r="U12" s="61" t="s">
        <v>73</v>
      </c>
      <c r="V12" s="61" t="s">
        <v>73</v>
      </c>
      <c r="W12" s="61" t="s">
        <v>73</v>
      </c>
      <c r="X12" s="61" t="s">
        <v>73</v>
      </c>
      <c r="Y12" s="61" t="s">
        <v>73</v>
      </c>
      <c r="Z12" s="62"/>
      <c r="AA12" s="1"/>
      <c r="AB12" s="84" t="s">
        <v>22</v>
      </c>
      <c r="AC12" s="1"/>
      <c r="AD12" s="1"/>
      <c r="AE12" s="1"/>
      <c r="AF12" s="1"/>
      <c r="AG12" s="1"/>
    </row>
    <row r="13" spans="2:45">
      <c r="C13" s="93" t="s">
        <v>73</v>
      </c>
      <c r="D13" s="94">
        <v>0.75</v>
      </c>
      <c r="E13" s="95">
        <v>0.375</v>
      </c>
    </row>
    <row r="15" spans="2:45">
      <c r="B15" s="113" t="s">
        <v>18</v>
      </c>
      <c r="J15" s="120" t="s">
        <v>215</v>
      </c>
      <c r="K15" s="90" t="s">
        <v>291</v>
      </c>
      <c r="L15" s="19"/>
      <c r="M15" s="7"/>
      <c r="N15" s="8"/>
      <c r="O15" s="7"/>
      <c r="P15" s="6"/>
      <c r="Q15" s="7"/>
      <c r="R15" s="1"/>
      <c r="S15" s="120" t="s">
        <v>215</v>
      </c>
      <c r="T15" s="29"/>
      <c r="U15" s="19"/>
      <c r="V15" s="7"/>
      <c r="W15" s="8"/>
      <c r="X15" s="7"/>
      <c r="Y15" s="6"/>
      <c r="Z15" s="7"/>
      <c r="AA15" s="1"/>
      <c r="AB15" s="74" t="s">
        <v>326</v>
      </c>
      <c r="AC15" s="1"/>
      <c r="AD15" s="1"/>
      <c r="AE15" s="1"/>
      <c r="AF15" s="1"/>
      <c r="AG15" s="1"/>
      <c r="AH15" s="1"/>
      <c r="AI15" s="1"/>
      <c r="AJ15" s="74" t="s">
        <v>324</v>
      </c>
      <c r="AK15" s="1"/>
      <c r="AL15" s="1"/>
      <c r="AM15" s="1"/>
      <c r="AN15" s="1"/>
      <c r="AO15" s="1"/>
      <c r="AP15" s="1"/>
      <c r="AQ15" s="1"/>
      <c r="AR15" s="1"/>
      <c r="AS15" s="1"/>
    </row>
    <row r="16" spans="2:45">
      <c r="B16" s="113" t="s">
        <v>349</v>
      </c>
      <c r="J16" s="118" t="s">
        <v>83</v>
      </c>
      <c r="K16" s="28" t="s">
        <v>96</v>
      </c>
      <c r="L16" s="27" t="s">
        <v>104</v>
      </c>
      <c r="M16" s="27" t="s">
        <v>82</v>
      </c>
      <c r="N16" s="27" t="s">
        <v>112</v>
      </c>
      <c r="O16" s="27" t="s">
        <v>97</v>
      </c>
      <c r="P16" s="27" t="s">
        <v>117</v>
      </c>
      <c r="Q16" s="26" t="s">
        <v>132</v>
      </c>
      <c r="R16" s="1"/>
      <c r="S16" s="118" t="s">
        <v>83</v>
      </c>
      <c r="T16" s="28" t="s">
        <v>96</v>
      </c>
      <c r="U16" s="27" t="s">
        <v>104</v>
      </c>
      <c r="V16" s="27" t="s">
        <v>82</v>
      </c>
      <c r="W16" s="27" t="s">
        <v>112</v>
      </c>
      <c r="X16" s="27" t="s">
        <v>97</v>
      </c>
      <c r="Y16" s="27" t="s">
        <v>117</v>
      </c>
      <c r="Z16" s="26" t="s">
        <v>132</v>
      </c>
      <c r="AA16" s="1"/>
      <c r="AB16" s="75" t="s">
        <v>83</v>
      </c>
      <c r="AC16" s="76" t="s">
        <v>67</v>
      </c>
      <c r="AD16" s="77" t="s">
        <v>81</v>
      </c>
      <c r="AE16" s="77" t="s">
        <v>183</v>
      </c>
      <c r="AF16" s="77" t="s">
        <v>160</v>
      </c>
      <c r="AG16" s="77" t="s">
        <v>108</v>
      </c>
      <c r="AH16" s="78" t="s">
        <v>218</v>
      </c>
      <c r="AI16" s="1"/>
      <c r="AJ16" s="75" t="s">
        <v>83</v>
      </c>
      <c r="AK16" s="76" t="s">
        <v>67</v>
      </c>
      <c r="AL16" s="77" t="s">
        <v>81</v>
      </c>
      <c r="AM16" s="77" t="s">
        <v>183</v>
      </c>
      <c r="AN16" s="77" t="s">
        <v>160</v>
      </c>
      <c r="AO16" s="77" t="s">
        <v>108</v>
      </c>
      <c r="AP16" s="77" t="s">
        <v>218</v>
      </c>
      <c r="AQ16" s="77" t="s">
        <v>66</v>
      </c>
      <c r="AR16" s="78" t="s">
        <v>201</v>
      </c>
      <c r="AS16" s="114"/>
    </row>
    <row r="17" spans="2:45">
      <c r="J17" s="14" t="s">
        <v>79</v>
      </c>
      <c r="K17" s="51" t="s">
        <v>73</v>
      </c>
      <c r="L17" s="51"/>
      <c r="M17" s="51"/>
      <c r="N17" s="51" t="s">
        <v>123</v>
      </c>
      <c r="O17" s="51" t="s">
        <v>95</v>
      </c>
      <c r="P17" s="51" t="s">
        <v>73</v>
      </c>
      <c r="Q17" s="5"/>
      <c r="R17" s="1"/>
      <c r="S17" s="14" t="s">
        <v>79</v>
      </c>
      <c r="T17" s="51" t="s">
        <v>73</v>
      </c>
      <c r="U17" s="51"/>
      <c r="V17" s="51" t="s">
        <v>123</v>
      </c>
      <c r="W17" s="51" t="s">
        <v>123</v>
      </c>
      <c r="X17" s="51" t="s">
        <v>95</v>
      </c>
      <c r="Y17" s="51" t="s">
        <v>73</v>
      </c>
      <c r="Z17" s="5"/>
      <c r="AA17" s="1"/>
      <c r="AB17" s="73" t="s">
        <v>79</v>
      </c>
      <c r="AC17" s="72">
        <v>5</v>
      </c>
      <c r="AD17" s="79" t="s">
        <v>123</v>
      </c>
      <c r="AE17" s="79" t="s">
        <v>95</v>
      </c>
      <c r="AF17" s="79" t="s">
        <v>73</v>
      </c>
      <c r="AG17" s="79"/>
      <c r="AH17" s="80"/>
      <c r="AI17" s="1"/>
      <c r="AJ17" s="73" t="s">
        <v>79</v>
      </c>
      <c r="AK17" s="72">
        <v>4</v>
      </c>
      <c r="AL17" s="79" t="s">
        <v>123</v>
      </c>
      <c r="AM17" s="79" t="s">
        <v>95</v>
      </c>
      <c r="AN17" s="79" t="s">
        <v>73</v>
      </c>
      <c r="AO17" s="79"/>
      <c r="AP17" s="79"/>
      <c r="AQ17" s="79"/>
      <c r="AR17" s="80"/>
      <c r="AS17" s="115"/>
    </row>
    <row r="18" spans="2:45">
      <c r="B18" s="113" t="s">
        <v>17</v>
      </c>
      <c r="J18" s="14" t="s">
        <v>180</v>
      </c>
      <c r="K18" s="51"/>
      <c r="L18" s="51" t="s">
        <v>123</v>
      </c>
      <c r="M18" s="51" t="s">
        <v>95</v>
      </c>
      <c r="N18" s="51" t="s">
        <v>73</v>
      </c>
      <c r="O18" s="51"/>
      <c r="P18" s="51"/>
      <c r="Q18" s="5" t="s">
        <v>123</v>
      </c>
      <c r="R18" s="1"/>
      <c r="S18" s="14" t="s">
        <v>180</v>
      </c>
      <c r="T18" s="51"/>
      <c r="U18" s="51" t="s">
        <v>123</v>
      </c>
      <c r="V18" s="51" t="s">
        <v>95</v>
      </c>
      <c r="W18" s="51" t="s">
        <v>73</v>
      </c>
      <c r="X18" s="51"/>
      <c r="Y18" s="51" t="s">
        <v>123</v>
      </c>
      <c r="Z18" s="5" t="s">
        <v>123</v>
      </c>
      <c r="AA18" s="1"/>
      <c r="AB18" s="73" t="s">
        <v>180</v>
      </c>
      <c r="AC18" s="72">
        <v>5</v>
      </c>
      <c r="AD18" s="79"/>
      <c r="AE18" s="79" t="s">
        <v>123</v>
      </c>
      <c r="AF18" s="79" t="s">
        <v>95</v>
      </c>
      <c r="AG18" s="79" t="s">
        <v>73</v>
      </c>
      <c r="AH18" s="80"/>
      <c r="AI18" s="1"/>
      <c r="AJ18" s="73" t="s">
        <v>180</v>
      </c>
      <c r="AK18" s="72">
        <v>4</v>
      </c>
      <c r="AL18" s="79"/>
      <c r="AM18" s="79" t="s">
        <v>123</v>
      </c>
      <c r="AN18" s="79" t="s">
        <v>95</v>
      </c>
      <c r="AO18" s="79" t="s">
        <v>73</v>
      </c>
      <c r="AP18" s="79"/>
      <c r="AQ18" s="79"/>
      <c r="AR18" s="80"/>
      <c r="AS18" s="115"/>
    </row>
    <row r="19" spans="2:45">
      <c r="B19" s="113" t="s">
        <v>348</v>
      </c>
      <c r="J19" s="14" t="s">
        <v>110</v>
      </c>
      <c r="K19" s="51" t="s">
        <v>95</v>
      </c>
      <c r="L19" s="51" t="s">
        <v>73</v>
      </c>
      <c r="M19" s="51"/>
      <c r="N19" s="51"/>
      <c r="O19" s="51" t="s">
        <v>123</v>
      </c>
      <c r="P19" s="51" t="s">
        <v>95</v>
      </c>
      <c r="Q19" s="5" t="s">
        <v>73</v>
      </c>
      <c r="R19" s="1"/>
      <c r="S19" s="14" t="s">
        <v>110</v>
      </c>
      <c r="T19" s="51" t="s">
        <v>95</v>
      </c>
      <c r="U19" s="51" t="s">
        <v>73</v>
      </c>
      <c r="V19" s="51"/>
      <c r="W19" s="51" t="s">
        <v>123</v>
      </c>
      <c r="X19" s="51" t="s">
        <v>123</v>
      </c>
      <c r="Y19" s="51" t="s">
        <v>95</v>
      </c>
      <c r="Z19" s="5" t="s">
        <v>73</v>
      </c>
      <c r="AA19" s="1"/>
      <c r="AB19" s="73" t="s">
        <v>110</v>
      </c>
      <c r="AC19" s="72">
        <v>5</v>
      </c>
      <c r="AD19" s="79"/>
      <c r="AE19" s="79"/>
      <c r="AF19" s="79" t="s">
        <v>123</v>
      </c>
      <c r="AG19" s="79" t="s">
        <v>95</v>
      </c>
      <c r="AH19" s="80" t="s">
        <v>73</v>
      </c>
      <c r="AI19" s="1"/>
      <c r="AJ19" s="73" t="s">
        <v>110</v>
      </c>
      <c r="AK19" s="72">
        <v>4</v>
      </c>
      <c r="AL19" s="79" t="s">
        <v>73</v>
      </c>
      <c r="AM19" s="79"/>
      <c r="AN19" s="79" t="s">
        <v>123</v>
      </c>
      <c r="AO19" s="79" t="s">
        <v>95</v>
      </c>
      <c r="AP19" s="79"/>
      <c r="AQ19" s="79"/>
      <c r="AR19" s="80"/>
      <c r="AS19" s="115"/>
    </row>
    <row r="20" spans="2:45">
      <c r="J20" s="14" t="s">
        <v>114</v>
      </c>
      <c r="K20" s="51"/>
      <c r="L20" s="51"/>
      <c r="M20" s="51" t="s">
        <v>123</v>
      </c>
      <c r="N20" s="51" t="s">
        <v>95</v>
      </c>
      <c r="O20" s="51" t="s">
        <v>73</v>
      </c>
      <c r="P20" s="51"/>
      <c r="Q20" s="5"/>
      <c r="R20" s="1"/>
      <c r="S20" s="14" t="s">
        <v>114</v>
      </c>
      <c r="T20" s="51"/>
      <c r="U20" s="51" t="s">
        <v>123</v>
      </c>
      <c r="V20" s="51" t="s">
        <v>123</v>
      </c>
      <c r="W20" s="51" t="s">
        <v>95</v>
      </c>
      <c r="X20" s="51" t="s">
        <v>73</v>
      </c>
      <c r="Y20" s="51"/>
      <c r="Z20" s="5"/>
      <c r="AA20" s="1"/>
      <c r="AB20" s="73" t="s">
        <v>114</v>
      </c>
      <c r="AC20" s="72">
        <v>5</v>
      </c>
      <c r="AD20" s="79" t="s">
        <v>73</v>
      </c>
      <c r="AE20" s="79"/>
      <c r="AF20" s="79"/>
      <c r="AG20" s="79" t="s">
        <v>123</v>
      </c>
      <c r="AH20" s="80" t="s">
        <v>95</v>
      </c>
      <c r="AI20" s="1"/>
      <c r="AJ20" s="73" t="s">
        <v>114</v>
      </c>
      <c r="AK20" s="72">
        <v>4</v>
      </c>
      <c r="AL20" s="79" t="s">
        <v>95</v>
      </c>
      <c r="AM20" s="79" t="s">
        <v>73</v>
      </c>
      <c r="AN20" s="79"/>
      <c r="AO20" s="79" t="s">
        <v>123</v>
      </c>
      <c r="AP20" s="79"/>
      <c r="AQ20" s="79"/>
      <c r="AR20" s="80"/>
      <c r="AS20" s="115"/>
    </row>
    <row r="21" spans="2:45">
      <c r="J21" s="14" t="s">
        <v>127</v>
      </c>
      <c r="K21" s="51" t="s">
        <v>123</v>
      </c>
      <c r="L21" s="51" t="s">
        <v>95</v>
      </c>
      <c r="M21" s="51" t="s">
        <v>73</v>
      </c>
      <c r="N21" s="51"/>
      <c r="O21" s="51"/>
      <c r="P21" s="51" t="s">
        <v>123</v>
      </c>
      <c r="Q21" s="5" t="s">
        <v>95</v>
      </c>
      <c r="R21" s="1"/>
      <c r="S21" s="14" t="s">
        <v>127</v>
      </c>
      <c r="T21" s="63" t="s">
        <v>123</v>
      </c>
      <c r="U21" s="63" t="s">
        <v>95</v>
      </c>
      <c r="V21" s="63" t="s">
        <v>73</v>
      </c>
      <c r="W21" s="63"/>
      <c r="X21" s="63" t="s">
        <v>123</v>
      </c>
      <c r="Y21" s="63" t="s">
        <v>123</v>
      </c>
      <c r="Z21" s="64" t="s">
        <v>95</v>
      </c>
      <c r="AA21" s="1"/>
      <c r="AB21" s="124" t="s">
        <v>127</v>
      </c>
      <c r="AC21" s="81">
        <v>5</v>
      </c>
      <c r="AD21" s="82" t="s">
        <v>95</v>
      </c>
      <c r="AE21" s="82" t="s">
        <v>73</v>
      </c>
      <c r="AF21" s="82"/>
      <c r="AG21" s="82"/>
      <c r="AH21" s="83" t="s">
        <v>123</v>
      </c>
      <c r="AI21" s="1"/>
      <c r="AJ21" s="85" t="s">
        <v>200</v>
      </c>
      <c r="AK21" s="96">
        <v>7</v>
      </c>
      <c r="AL21" s="86"/>
      <c r="AM21" s="86" t="s">
        <v>93</v>
      </c>
      <c r="AN21" s="86" t="s">
        <v>93</v>
      </c>
      <c r="AO21" s="86" t="s">
        <v>93</v>
      </c>
      <c r="AP21" s="86" t="s">
        <v>93</v>
      </c>
      <c r="AQ21" s="86" t="s">
        <v>93</v>
      </c>
      <c r="AR21" s="87"/>
      <c r="AS21" s="116"/>
    </row>
    <row r="22" spans="2:45">
      <c r="J22" s="119" t="s">
        <v>403</v>
      </c>
      <c r="K22" s="12" t="s">
        <v>406</v>
      </c>
      <c r="L22" s="12" t="s">
        <v>406</v>
      </c>
      <c r="M22" s="12" t="s">
        <v>406</v>
      </c>
      <c r="N22" s="12" t="s">
        <v>406</v>
      </c>
      <c r="O22" s="12" t="s">
        <v>406</v>
      </c>
      <c r="P22" s="12" t="s">
        <v>406</v>
      </c>
      <c r="Q22" s="11" t="s">
        <v>406</v>
      </c>
      <c r="R22" s="1"/>
      <c r="S22" s="119" t="s">
        <v>403</v>
      </c>
      <c r="T22" s="91" t="s">
        <v>406</v>
      </c>
      <c r="U22" s="12" t="s">
        <v>391</v>
      </c>
      <c r="V22" s="12" t="s">
        <v>391</v>
      </c>
      <c r="W22" s="12" t="s">
        <v>391</v>
      </c>
      <c r="X22" s="12" t="s">
        <v>391</v>
      </c>
      <c r="Y22" s="12" t="s">
        <v>391</v>
      </c>
      <c r="Z22" s="92" t="s">
        <v>406</v>
      </c>
      <c r="AA22" s="1"/>
      <c r="AB22" s="84" t="s">
        <v>13</v>
      </c>
      <c r="AC22" s="1"/>
      <c r="AD22" s="1"/>
      <c r="AE22" s="1"/>
      <c r="AF22" s="1"/>
      <c r="AG22" s="1"/>
      <c r="AH22" s="1"/>
      <c r="AI22" s="1"/>
      <c r="AJ22" s="84" t="s">
        <v>45</v>
      </c>
      <c r="AK22" s="1"/>
      <c r="AL22" s="1"/>
      <c r="AM22" s="1"/>
      <c r="AN22" s="1"/>
      <c r="AO22" s="1"/>
      <c r="AP22" s="1"/>
      <c r="AQ22" s="1"/>
      <c r="AR22" s="1"/>
      <c r="AS22" s="1"/>
    </row>
    <row r="25" spans="2:45">
      <c r="J25" s="120" t="s">
        <v>77</v>
      </c>
      <c r="K25" s="90" t="s">
        <v>313</v>
      </c>
      <c r="L25" s="1"/>
      <c r="M25" s="1"/>
      <c r="N25" s="1"/>
      <c r="O25" s="1"/>
      <c r="P25" s="1"/>
      <c r="Q25" s="1"/>
      <c r="R25" s="1"/>
      <c r="S25" s="120" t="s">
        <v>77</v>
      </c>
      <c r="T25" s="1"/>
      <c r="U25" s="1"/>
      <c r="V25" s="1"/>
      <c r="W25" s="1"/>
      <c r="X25" s="1"/>
      <c r="Y25" s="1"/>
      <c r="Z25" s="1"/>
      <c r="AA25" s="1"/>
      <c r="AB25" s="74" t="s">
        <v>285</v>
      </c>
      <c r="AC25" s="29"/>
      <c r="AD25" s="19"/>
      <c r="AE25" s="7"/>
      <c r="AF25" s="8"/>
      <c r="AG25" s="7"/>
      <c r="AH25" s="6"/>
      <c r="AI25" s="7"/>
      <c r="AJ25" s="1"/>
      <c r="AK25" s="74" t="s">
        <v>325</v>
      </c>
      <c r="AL25" s="1"/>
      <c r="AM25" s="1"/>
      <c r="AN25" s="1"/>
      <c r="AO25" s="1"/>
      <c r="AP25" s="1"/>
      <c r="AQ25" s="1"/>
      <c r="AR25" s="1"/>
      <c r="AS25" s="1"/>
    </row>
    <row r="26" spans="2:45">
      <c r="J26" s="118" t="s">
        <v>83</v>
      </c>
      <c r="K26" s="28" t="s">
        <v>96</v>
      </c>
      <c r="L26" s="27" t="s">
        <v>104</v>
      </c>
      <c r="M26" s="27" t="s">
        <v>82</v>
      </c>
      <c r="N26" s="27" t="s">
        <v>112</v>
      </c>
      <c r="O26" s="27" t="s">
        <v>97</v>
      </c>
      <c r="P26" s="27" t="s">
        <v>117</v>
      </c>
      <c r="Q26" s="26" t="s">
        <v>132</v>
      </c>
      <c r="R26" s="1"/>
      <c r="S26" s="118" t="s">
        <v>83</v>
      </c>
      <c r="T26" s="28" t="s">
        <v>96</v>
      </c>
      <c r="U26" s="27" t="s">
        <v>104</v>
      </c>
      <c r="V26" s="27" t="s">
        <v>82</v>
      </c>
      <c r="W26" s="27" t="s">
        <v>112</v>
      </c>
      <c r="X26" s="27" t="s">
        <v>97</v>
      </c>
      <c r="Y26" s="27" t="s">
        <v>117</v>
      </c>
      <c r="Z26" s="26" t="s">
        <v>132</v>
      </c>
      <c r="AA26" s="1"/>
      <c r="AB26" s="118" t="s">
        <v>83</v>
      </c>
      <c r="AC26" s="28" t="s">
        <v>96</v>
      </c>
      <c r="AD26" s="27" t="s">
        <v>104</v>
      </c>
      <c r="AE26" s="27" t="s">
        <v>82</v>
      </c>
      <c r="AF26" s="27" t="s">
        <v>112</v>
      </c>
      <c r="AG26" s="27" t="s">
        <v>97</v>
      </c>
      <c r="AH26" s="27" t="s">
        <v>117</v>
      </c>
      <c r="AI26" s="26" t="s">
        <v>132</v>
      </c>
      <c r="AJ26" s="1"/>
      <c r="AK26" s="75" t="s">
        <v>83</v>
      </c>
      <c r="AL26" s="76" t="s">
        <v>67</v>
      </c>
      <c r="AM26" s="77" t="s">
        <v>81</v>
      </c>
      <c r="AN26" s="77" t="s">
        <v>183</v>
      </c>
      <c r="AO26" s="77" t="s">
        <v>160</v>
      </c>
      <c r="AP26" s="77" t="s">
        <v>108</v>
      </c>
      <c r="AQ26" s="77" t="s">
        <v>218</v>
      </c>
      <c r="AR26" s="77" t="s">
        <v>66</v>
      </c>
      <c r="AS26" s="78" t="s">
        <v>201</v>
      </c>
    </row>
    <row r="27" spans="2:45">
      <c r="J27" s="14" t="s">
        <v>79</v>
      </c>
      <c r="K27" s="51" t="s">
        <v>73</v>
      </c>
      <c r="L27" s="51"/>
      <c r="M27" s="51"/>
      <c r="N27" s="51" t="s">
        <v>123</v>
      </c>
      <c r="O27" s="51" t="s">
        <v>93</v>
      </c>
      <c r="P27" s="51" t="s">
        <v>95</v>
      </c>
      <c r="Q27" s="5" t="s">
        <v>73</v>
      </c>
      <c r="R27" s="1"/>
      <c r="S27" s="14" t="s">
        <v>79</v>
      </c>
      <c r="T27" s="51" t="s">
        <v>73</v>
      </c>
      <c r="U27" s="51"/>
      <c r="V27" s="51"/>
      <c r="W27" s="51" t="s">
        <v>123</v>
      </c>
      <c r="X27" s="51" t="s">
        <v>95</v>
      </c>
      <c r="Y27" s="51" t="s">
        <v>95</v>
      </c>
      <c r="Z27" s="5" t="s">
        <v>73</v>
      </c>
      <c r="AA27" s="1"/>
      <c r="AB27" s="14" t="s">
        <v>79</v>
      </c>
      <c r="AC27" s="51" t="s">
        <v>123</v>
      </c>
      <c r="AD27" s="51" t="s">
        <v>95</v>
      </c>
      <c r="AE27" s="51" t="s">
        <v>73</v>
      </c>
      <c r="AF27" s="51" t="s">
        <v>73</v>
      </c>
      <c r="AG27" s="51"/>
      <c r="AH27" s="51"/>
      <c r="AI27" s="5" t="s">
        <v>123</v>
      </c>
      <c r="AJ27" s="1"/>
      <c r="AK27" s="73" t="s">
        <v>79</v>
      </c>
      <c r="AL27" s="72">
        <v>5</v>
      </c>
      <c r="AM27" s="79" t="s">
        <v>123</v>
      </c>
      <c r="AN27" s="79" t="s">
        <v>95</v>
      </c>
      <c r="AO27" s="79" t="s">
        <v>73</v>
      </c>
      <c r="AP27" s="79"/>
      <c r="AQ27" s="79"/>
      <c r="AR27" s="79"/>
      <c r="AS27" s="80"/>
    </row>
    <row r="28" spans="2:45">
      <c r="J28" s="14" t="s">
        <v>180</v>
      </c>
      <c r="K28" s="51"/>
      <c r="L28" s="51"/>
      <c r="M28" s="51" t="s">
        <v>123</v>
      </c>
      <c r="N28" s="51" t="s">
        <v>93</v>
      </c>
      <c r="O28" s="51" t="s">
        <v>95</v>
      </c>
      <c r="P28" s="51" t="s">
        <v>73</v>
      </c>
      <c r="Q28" s="5"/>
      <c r="R28" s="1"/>
      <c r="S28" s="14" t="s">
        <v>180</v>
      </c>
      <c r="T28" s="51"/>
      <c r="U28" s="51"/>
      <c r="V28" s="51" t="s">
        <v>123</v>
      </c>
      <c r="W28" s="51" t="s">
        <v>95</v>
      </c>
      <c r="X28" s="51" t="s">
        <v>95</v>
      </c>
      <c r="Y28" s="51" t="s">
        <v>73</v>
      </c>
      <c r="Z28" s="5"/>
      <c r="AA28" s="1"/>
      <c r="AB28" s="14" t="s">
        <v>180</v>
      </c>
      <c r="AC28" s="51" t="s">
        <v>95</v>
      </c>
      <c r="AD28" s="51" t="s">
        <v>73</v>
      </c>
      <c r="AE28" s="51" t="s">
        <v>73</v>
      </c>
      <c r="AF28" s="51"/>
      <c r="AG28" s="51"/>
      <c r="AH28" s="51" t="s">
        <v>123</v>
      </c>
      <c r="AI28" s="5" t="s">
        <v>95</v>
      </c>
      <c r="AJ28" s="1"/>
      <c r="AK28" s="73" t="s">
        <v>180</v>
      </c>
      <c r="AL28" s="72">
        <v>5</v>
      </c>
      <c r="AM28" s="79"/>
      <c r="AN28" s="79" t="s">
        <v>123</v>
      </c>
      <c r="AO28" s="79" t="s">
        <v>95</v>
      </c>
      <c r="AP28" s="79" t="s">
        <v>73</v>
      </c>
      <c r="AQ28" s="79"/>
      <c r="AR28" s="79"/>
      <c r="AS28" s="80"/>
    </row>
    <row r="29" spans="2:45">
      <c r="J29" s="14" t="s">
        <v>110</v>
      </c>
      <c r="K29" s="51"/>
      <c r="L29" s="51" t="s">
        <v>123</v>
      </c>
      <c r="M29" s="51" t="s">
        <v>93</v>
      </c>
      <c r="N29" s="51" t="s">
        <v>95</v>
      </c>
      <c r="O29" s="51" t="s">
        <v>73</v>
      </c>
      <c r="P29" s="51"/>
      <c r="Q29" s="5"/>
      <c r="R29" s="1"/>
      <c r="S29" s="14" t="s">
        <v>110</v>
      </c>
      <c r="T29" s="51"/>
      <c r="U29" s="51" t="s">
        <v>123</v>
      </c>
      <c r="V29" s="51" t="s">
        <v>95</v>
      </c>
      <c r="W29" s="51" t="s">
        <v>95</v>
      </c>
      <c r="X29" s="51" t="s">
        <v>73</v>
      </c>
      <c r="Y29" s="51"/>
      <c r="Z29" s="5"/>
      <c r="AA29" s="1"/>
      <c r="AB29" s="14" t="s">
        <v>110</v>
      </c>
      <c r="AC29" s="51" t="s">
        <v>73</v>
      </c>
      <c r="AD29" s="51" t="s">
        <v>73</v>
      </c>
      <c r="AE29" s="51"/>
      <c r="AF29" s="51"/>
      <c r="AG29" s="51" t="s">
        <v>123</v>
      </c>
      <c r="AH29" s="51" t="s">
        <v>95</v>
      </c>
      <c r="AI29" s="22" t="s">
        <v>73</v>
      </c>
      <c r="AJ29" s="1"/>
      <c r="AK29" s="73" t="s">
        <v>110</v>
      </c>
      <c r="AL29" s="72">
        <v>5</v>
      </c>
      <c r="AM29" s="79"/>
      <c r="AN29" s="79"/>
      <c r="AO29" s="79" t="s">
        <v>123</v>
      </c>
      <c r="AP29" s="79" t="s">
        <v>95</v>
      </c>
      <c r="AQ29" s="79" t="s">
        <v>73</v>
      </c>
      <c r="AR29" s="79"/>
      <c r="AS29" s="80"/>
    </row>
    <row r="30" spans="2:45">
      <c r="J30" s="14" t="s">
        <v>114</v>
      </c>
      <c r="K30" s="51" t="s">
        <v>123</v>
      </c>
      <c r="L30" s="51" t="s">
        <v>93</v>
      </c>
      <c r="M30" s="51" t="s">
        <v>95</v>
      </c>
      <c r="N30" s="51" t="s">
        <v>73</v>
      </c>
      <c r="O30" s="51"/>
      <c r="P30" s="51"/>
      <c r="Q30" s="5" t="s">
        <v>123</v>
      </c>
      <c r="R30" s="1"/>
      <c r="S30" s="14" t="s">
        <v>114</v>
      </c>
      <c r="T30" s="51" t="s">
        <v>123</v>
      </c>
      <c r="U30" s="51" t="s">
        <v>95</v>
      </c>
      <c r="V30" s="51" t="s">
        <v>95</v>
      </c>
      <c r="W30" s="51" t="s">
        <v>73</v>
      </c>
      <c r="X30" s="51"/>
      <c r="Y30" s="51"/>
      <c r="Z30" s="5" t="s">
        <v>123</v>
      </c>
      <c r="AA30" s="1"/>
      <c r="AB30" s="14" t="s">
        <v>114</v>
      </c>
      <c r="AC30" s="23" t="s">
        <v>73</v>
      </c>
      <c r="AD30" s="51"/>
      <c r="AE30" s="51"/>
      <c r="AF30" s="51" t="s">
        <v>123</v>
      </c>
      <c r="AG30" s="51" t="s">
        <v>95</v>
      </c>
      <c r="AH30" s="51" t="s">
        <v>73</v>
      </c>
      <c r="AI30" s="5" t="s">
        <v>73</v>
      </c>
      <c r="AJ30" s="1"/>
      <c r="AK30" s="73" t="s">
        <v>114</v>
      </c>
      <c r="AL30" s="72">
        <v>5</v>
      </c>
      <c r="AM30" s="79" t="s">
        <v>73</v>
      </c>
      <c r="AN30" s="79"/>
      <c r="AO30" s="79"/>
      <c r="AP30" s="79" t="s">
        <v>123</v>
      </c>
      <c r="AQ30" s="79" t="s">
        <v>95</v>
      </c>
      <c r="AR30" s="79"/>
      <c r="AS30" s="80"/>
    </row>
    <row r="31" spans="2:45">
      <c r="J31" s="14" t="s">
        <v>127</v>
      </c>
      <c r="K31" s="51" t="s">
        <v>93</v>
      </c>
      <c r="L31" s="51" t="s">
        <v>95</v>
      </c>
      <c r="M31" s="51" t="s">
        <v>73</v>
      </c>
      <c r="N31" s="51"/>
      <c r="O31" s="51"/>
      <c r="P31" s="51" t="s">
        <v>123</v>
      </c>
      <c r="Q31" s="5" t="s">
        <v>93</v>
      </c>
      <c r="R31" s="1"/>
      <c r="S31" s="14" t="s">
        <v>127</v>
      </c>
      <c r="T31" s="51" t="s">
        <v>95</v>
      </c>
      <c r="U31" s="51" t="s">
        <v>95</v>
      </c>
      <c r="V31" s="51" t="s">
        <v>73</v>
      </c>
      <c r="W31" s="51"/>
      <c r="X31" s="51"/>
      <c r="Y31" s="51" t="s">
        <v>123</v>
      </c>
      <c r="Z31" s="5" t="s">
        <v>95</v>
      </c>
      <c r="AA31" s="1"/>
      <c r="AB31" s="14" t="s">
        <v>127</v>
      </c>
      <c r="AC31" s="23"/>
      <c r="AD31" s="51"/>
      <c r="AE31" s="51" t="s">
        <v>123</v>
      </c>
      <c r="AF31" s="51" t="s">
        <v>95</v>
      </c>
      <c r="AG31" s="51" t="s">
        <v>73</v>
      </c>
      <c r="AH31" s="51" t="s">
        <v>73</v>
      </c>
      <c r="AI31" s="5"/>
      <c r="AJ31" s="1"/>
      <c r="AK31" s="73" t="s">
        <v>127</v>
      </c>
      <c r="AL31" s="72">
        <v>5</v>
      </c>
      <c r="AM31" s="79" t="s">
        <v>95</v>
      </c>
      <c r="AN31" s="79" t="s">
        <v>73</v>
      </c>
      <c r="AO31" s="79"/>
      <c r="AP31" s="79"/>
      <c r="AQ31" s="79" t="s">
        <v>123</v>
      </c>
      <c r="AR31" s="79"/>
      <c r="AS31" s="80"/>
    </row>
    <row r="32" spans="2:45">
      <c r="J32" s="14" t="s">
        <v>94</v>
      </c>
      <c r="K32" s="51" t="s">
        <v>95</v>
      </c>
      <c r="L32" s="51" t="s">
        <v>73</v>
      </c>
      <c r="M32" s="51"/>
      <c r="N32" s="51"/>
      <c r="O32" s="51" t="s">
        <v>123</v>
      </c>
      <c r="P32" s="51" t="s">
        <v>93</v>
      </c>
      <c r="Q32" s="5" t="s">
        <v>95</v>
      </c>
      <c r="R32" s="1"/>
      <c r="S32" s="14" t="s">
        <v>94</v>
      </c>
      <c r="T32" s="51" t="s">
        <v>95</v>
      </c>
      <c r="U32" s="51" t="s">
        <v>73</v>
      </c>
      <c r="V32" s="51"/>
      <c r="W32" s="51"/>
      <c r="X32" s="51" t="s">
        <v>123</v>
      </c>
      <c r="Y32" s="51" t="s">
        <v>95</v>
      </c>
      <c r="Z32" s="5" t="s">
        <v>95</v>
      </c>
      <c r="AA32" s="1"/>
      <c r="AB32" s="14" t="s">
        <v>94</v>
      </c>
      <c r="AC32" s="51"/>
      <c r="AD32" s="51" t="s">
        <v>123</v>
      </c>
      <c r="AE32" s="51" t="s">
        <v>95</v>
      </c>
      <c r="AF32" s="51" t="s">
        <v>73</v>
      </c>
      <c r="AG32" s="51" t="s">
        <v>73</v>
      </c>
      <c r="AH32" s="51"/>
      <c r="AI32" s="22"/>
      <c r="AJ32" s="1"/>
      <c r="AK32" s="85" t="s">
        <v>200</v>
      </c>
      <c r="AL32" s="86" t="s">
        <v>213</v>
      </c>
      <c r="AM32" s="86"/>
      <c r="AN32" s="86" t="s">
        <v>93</v>
      </c>
      <c r="AO32" s="86" t="s">
        <v>93</v>
      </c>
      <c r="AP32" s="86" t="s">
        <v>93</v>
      </c>
      <c r="AQ32" s="86" t="s">
        <v>93</v>
      </c>
      <c r="AR32" s="86" t="s">
        <v>93</v>
      </c>
      <c r="AS32" s="87"/>
    </row>
    <row r="33" spans="10:63">
      <c r="J33" s="121" t="s">
        <v>367</v>
      </c>
      <c r="K33" s="12" t="s">
        <v>398</v>
      </c>
      <c r="L33" s="12" t="s">
        <v>398</v>
      </c>
      <c r="M33" s="12" t="s">
        <v>398</v>
      </c>
      <c r="N33" s="12" t="s">
        <v>398</v>
      </c>
      <c r="O33" s="12" t="s">
        <v>398</v>
      </c>
      <c r="P33" s="12" t="s">
        <v>398</v>
      </c>
      <c r="Q33" s="11" t="s">
        <v>398</v>
      </c>
      <c r="R33" s="1"/>
      <c r="S33" s="121" t="s">
        <v>188</v>
      </c>
      <c r="T33" s="65" t="s">
        <v>440</v>
      </c>
      <c r="U33" s="65" t="s">
        <v>440</v>
      </c>
      <c r="V33" s="65" t="s">
        <v>440</v>
      </c>
      <c r="W33" s="65" t="s">
        <v>440</v>
      </c>
      <c r="X33" s="65" t="s">
        <v>440</v>
      </c>
      <c r="Y33" s="65" t="s">
        <v>440</v>
      </c>
      <c r="Z33" s="66" t="s">
        <v>440</v>
      </c>
      <c r="AA33" s="1"/>
      <c r="AB33" s="119" t="s">
        <v>403</v>
      </c>
      <c r="AC33" s="12" t="s">
        <v>432</v>
      </c>
      <c r="AD33" s="12" t="s">
        <v>432</v>
      </c>
      <c r="AE33" s="12" t="s">
        <v>432</v>
      </c>
      <c r="AF33" s="12" t="s">
        <v>432</v>
      </c>
      <c r="AG33" s="12" t="s">
        <v>432</v>
      </c>
      <c r="AH33" s="12" t="s">
        <v>432</v>
      </c>
      <c r="AI33" s="11" t="s">
        <v>432</v>
      </c>
      <c r="AJ33" s="1"/>
      <c r="AK33" s="84" t="s">
        <v>56</v>
      </c>
      <c r="AL33" s="1"/>
      <c r="AM33" s="1"/>
      <c r="AN33" s="1"/>
      <c r="AO33" s="1"/>
      <c r="AP33" s="1"/>
      <c r="AQ33" s="1"/>
      <c r="AR33" s="1"/>
      <c r="AS33" s="1"/>
    </row>
    <row r="34" spans="10:63">
      <c r="S34" s="136" t="s">
        <v>8</v>
      </c>
    </row>
    <row r="36" spans="10:63">
      <c r="J36" s="21" t="s">
        <v>65</v>
      </c>
      <c r="K36" s="90"/>
      <c r="L36" s="1"/>
      <c r="M36" s="1"/>
      <c r="N36" s="1"/>
      <c r="O36" s="1"/>
      <c r="P36" s="1"/>
      <c r="Q36" s="1"/>
      <c r="R36" s="1"/>
      <c r="S36" s="21" t="s">
        <v>65</v>
      </c>
      <c r="T36" s="90"/>
      <c r="U36" s="1"/>
      <c r="V36" s="1"/>
      <c r="W36" s="1"/>
      <c r="X36" s="1"/>
      <c r="Y36" s="1"/>
      <c r="Z36" s="1"/>
      <c r="AA36" s="1"/>
      <c r="AB36" s="21" t="s">
        <v>65</v>
      </c>
      <c r="AC36" s="90"/>
      <c r="AD36" s="1"/>
      <c r="AE36" s="1"/>
      <c r="AF36" s="1"/>
      <c r="AG36" s="1"/>
      <c r="AH36" s="1"/>
      <c r="AI36" s="1"/>
      <c r="AJ36" s="1"/>
      <c r="AK36" s="21" t="s">
        <v>65</v>
      </c>
      <c r="AL36" s="90"/>
      <c r="AM36" s="1"/>
      <c r="AN36" s="1"/>
      <c r="AO36" s="1"/>
      <c r="AP36" s="1"/>
      <c r="AQ36" s="1"/>
      <c r="AR36" s="1"/>
      <c r="AS36" s="1"/>
      <c r="AT36" s="21" t="s">
        <v>65</v>
      </c>
      <c r="AU36" s="89" t="s">
        <v>409</v>
      </c>
      <c r="AV36" s="19"/>
      <c r="AW36" s="7"/>
      <c r="AX36" s="8"/>
      <c r="AY36" s="7"/>
      <c r="AZ36" s="6"/>
      <c r="BA36" s="7"/>
      <c r="BC36" s="149" t="s">
        <v>405</v>
      </c>
      <c r="BE36" s="150" t="s">
        <v>320</v>
      </c>
    </row>
    <row r="37" spans="10:63">
      <c r="J37" s="118" t="s">
        <v>83</v>
      </c>
      <c r="K37" s="28" t="s">
        <v>96</v>
      </c>
      <c r="L37" s="27" t="s">
        <v>104</v>
      </c>
      <c r="M37" s="27" t="s">
        <v>82</v>
      </c>
      <c r="N37" s="27" t="s">
        <v>112</v>
      </c>
      <c r="O37" s="27" t="s">
        <v>97</v>
      </c>
      <c r="P37" s="27" t="s">
        <v>117</v>
      </c>
      <c r="Q37" s="26" t="s">
        <v>132</v>
      </c>
      <c r="R37" s="1"/>
      <c r="S37" s="118" t="s">
        <v>83</v>
      </c>
      <c r="T37" s="28" t="s">
        <v>96</v>
      </c>
      <c r="U37" s="27" t="s">
        <v>104</v>
      </c>
      <c r="V37" s="27" t="s">
        <v>82</v>
      </c>
      <c r="W37" s="27" t="s">
        <v>112</v>
      </c>
      <c r="X37" s="27" t="s">
        <v>97</v>
      </c>
      <c r="Y37" s="27" t="s">
        <v>117</v>
      </c>
      <c r="Z37" s="26" t="s">
        <v>132</v>
      </c>
      <c r="AA37" s="1"/>
      <c r="AB37" s="118" t="s">
        <v>83</v>
      </c>
      <c r="AC37" s="28" t="s">
        <v>96</v>
      </c>
      <c r="AD37" s="27" t="s">
        <v>104</v>
      </c>
      <c r="AE37" s="27" t="s">
        <v>82</v>
      </c>
      <c r="AF37" s="27" t="s">
        <v>112</v>
      </c>
      <c r="AG37" s="27" t="s">
        <v>97</v>
      </c>
      <c r="AH37" s="27" t="s">
        <v>117</v>
      </c>
      <c r="AI37" s="26" t="s">
        <v>132</v>
      </c>
      <c r="AJ37" s="1"/>
      <c r="AK37" s="118" t="s">
        <v>83</v>
      </c>
      <c r="AL37" s="28" t="s">
        <v>96</v>
      </c>
      <c r="AM37" s="27" t="s">
        <v>104</v>
      </c>
      <c r="AN37" s="27" t="s">
        <v>82</v>
      </c>
      <c r="AO37" s="27" t="s">
        <v>112</v>
      </c>
      <c r="AP37" s="27" t="s">
        <v>97</v>
      </c>
      <c r="AQ37" s="27" t="s">
        <v>117</v>
      </c>
      <c r="AR37" s="26" t="s">
        <v>132</v>
      </c>
      <c r="AS37" s="1"/>
      <c r="AT37" s="122" t="s">
        <v>83</v>
      </c>
      <c r="AU37" s="17" t="s">
        <v>96</v>
      </c>
      <c r="AV37" s="16" t="s">
        <v>104</v>
      </c>
      <c r="AW37" s="16" t="s">
        <v>82</v>
      </c>
      <c r="AX37" s="16" t="s">
        <v>112</v>
      </c>
      <c r="AY37" s="16" t="s">
        <v>97</v>
      </c>
      <c r="AZ37" s="16" t="s">
        <v>117</v>
      </c>
      <c r="BA37" s="15" t="s">
        <v>132</v>
      </c>
      <c r="BC37" s="75" t="s">
        <v>83</v>
      </c>
      <c r="BD37" s="76" t="s">
        <v>67</v>
      </c>
      <c r="BE37" s="146" t="s">
        <v>96</v>
      </c>
      <c r="BF37" s="146" t="s">
        <v>104</v>
      </c>
      <c r="BG37" s="146" t="s">
        <v>82</v>
      </c>
      <c r="BH37" s="146" t="s">
        <v>112</v>
      </c>
      <c r="BI37" s="146" t="s">
        <v>97</v>
      </c>
      <c r="BJ37" s="146" t="s">
        <v>117</v>
      </c>
      <c r="BK37" s="147" t="s">
        <v>132</v>
      </c>
    </row>
    <row r="38" spans="10:63">
      <c r="J38" s="14" t="s">
        <v>79</v>
      </c>
      <c r="K38" s="51" t="s">
        <v>73</v>
      </c>
      <c r="L38" s="51"/>
      <c r="M38" s="51"/>
      <c r="N38" s="51" t="s">
        <v>123</v>
      </c>
      <c r="O38" s="51" t="s">
        <v>93</v>
      </c>
      <c r="P38" s="51" t="s">
        <v>95</v>
      </c>
      <c r="Q38" s="5" t="s">
        <v>73</v>
      </c>
      <c r="R38" s="1"/>
      <c r="S38" s="14" t="s">
        <v>79</v>
      </c>
      <c r="T38" s="51" t="s">
        <v>73</v>
      </c>
      <c r="U38" s="51"/>
      <c r="V38" s="51"/>
      <c r="W38" s="51" t="s">
        <v>123</v>
      </c>
      <c r="X38" s="51" t="s">
        <v>471</v>
      </c>
      <c r="Y38" s="51" t="s">
        <v>95</v>
      </c>
      <c r="Z38" s="5" t="s">
        <v>73</v>
      </c>
      <c r="AA38" s="1"/>
      <c r="AB38" s="14" t="s">
        <v>79</v>
      </c>
      <c r="AC38" s="51" t="s">
        <v>123</v>
      </c>
      <c r="AD38" s="51" t="s">
        <v>123</v>
      </c>
      <c r="AE38" s="51" t="s">
        <v>95</v>
      </c>
      <c r="AF38" s="51" t="s">
        <v>73</v>
      </c>
      <c r="AG38" s="51"/>
      <c r="AH38" s="51"/>
      <c r="AI38" s="5" t="s">
        <v>123</v>
      </c>
      <c r="AJ38" s="1"/>
      <c r="AK38" s="14" t="s">
        <v>79</v>
      </c>
      <c r="AL38" s="51"/>
      <c r="AM38" s="51" t="s">
        <v>73</v>
      </c>
      <c r="AN38" s="51" t="s">
        <v>73</v>
      </c>
      <c r="AO38" s="51" t="s">
        <v>73</v>
      </c>
      <c r="AP38" s="51" t="s">
        <v>73</v>
      </c>
      <c r="AQ38" s="51" t="s">
        <v>73</v>
      </c>
      <c r="AR38" s="5" t="s">
        <v>73</v>
      </c>
      <c r="AS38" s="1"/>
      <c r="AT38" s="14" t="s">
        <v>90</v>
      </c>
      <c r="AU38" s="51" t="s">
        <v>123</v>
      </c>
      <c r="AV38" s="51" t="s">
        <v>95</v>
      </c>
      <c r="AW38" s="51" t="s">
        <v>73</v>
      </c>
      <c r="AX38" s="51" t="s">
        <v>73</v>
      </c>
      <c r="AY38" s="51"/>
      <c r="AZ38" s="51"/>
      <c r="BA38" s="5" t="s">
        <v>123</v>
      </c>
      <c r="BC38" s="73" t="s">
        <v>153</v>
      </c>
      <c r="BD38" s="72">
        <v>6</v>
      </c>
      <c r="BE38" s="79" t="s">
        <v>73</v>
      </c>
      <c r="BF38" s="79"/>
      <c r="BG38" s="79"/>
      <c r="BH38" s="79" t="s">
        <v>123</v>
      </c>
      <c r="BI38" s="79" t="s">
        <v>93</v>
      </c>
      <c r="BJ38" s="79" t="s">
        <v>95</v>
      </c>
      <c r="BK38" s="80"/>
    </row>
    <row r="39" spans="10:63">
      <c r="J39" s="14" t="s">
        <v>180</v>
      </c>
      <c r="K39" s="51"/>
      <c r="L39" s="51"/>
      <c r="M39" s="51" t="s">
        <v>123</v>
      </c>
      <c r="N39" s="51" t="s">
        <v>93</v>
      </c>
      <c r="O39" s="51" t="s">
        <v>95</v>
      </c>
      <c r="P39" s="51" t="s">
        <v>73</v>
      </c>
      <c r="Q39" s="5"/>
      <c r="R39" s="1"/>
      <c r="S39" s="14" t="s">
        <v>180</v>
      </c>
      <c r="T39" s="51"/>
      <c r="U39" s="51"/>
      <c r="V39" s="51" t="s">
        <v>123</v>
      </c>
      <c r="W39" s="51" t="s">
        <v>471</v>
      </c>
      <c r="X39" s="51" t="s">
        <v>95</v>
      </c>
      <c r="Y39" s="51" t="s">
        <v>73</v>
      </c>
      <c r="Z39" s="5"/>
      <c r="AA39" s="1"/>
      <c r="AB39" s="14" t="s">
        <v>180</v>
      </c>
      <c r="AC39" s="51" t="s">
        <v>123</v>
      </c>
      <c r="AD39" s="51" t="s">
        <v>95</v>
      </c>
      <c r="AE39" s="51" t="s">
        <v>73</v>
      </c>
      <c r="AF39" s="51"/>
      <c r="AG39" s="51"/>
      <c r="AH39" s="51" t="s">
        <v>123</v>
      </c>
      <c r="AI39" s="5" t="s">
        <v>123</v>
      </c>
      <c r="AJ39" s="1"/>
      <c r="AK39" s="14" t="s">
        <v>180</v>
      </c>
      <c r="AL39" s="51" t="s">
        <v>73</v>
      </c>
      <c r="AM39" s="51"/>
      <c r="AN39" s="51"/>
      <c r="AO39" s="51" t="s">
        <v>123</v>
      </c>
      <c r="AP39" s="51" t="s">
        <v>123</v>
      </c>
      <c r="AQ39" s="51" t="s">
        <v>95</v>
      </c>
      <c r="AR39" s="5" t="s">
        <v>95</v>
      </c>
      <c r="AS39" s="1"/>
      <c r="AT39" s="14" t="s">
        <v>202</v>
      </c>
      <c r="AU39" s="51" t="s">
        <v>95</v>
      </c>
      <c r="AV39" s="51" t="s">
        <v>73</v>
      </c>
      <c r="AW39" s="51" t="s">
        <v>73</v>
      </c>
      <c r="AX39" s="51"/>
      <c r="AY39" s="51"/>
      <c r="AZ39" s="51" t="s">
        <v>123</v>
      </c>
      <c r="BA39" s="5" t="s">
        <v>95</v>
      </c>
      <c r="BC39" s="73" t="s">
        <v>145</v>
      </c>
      <c r="BD39" s="72">
        <v>6</v>
      </c>
      <c r="BE39" s="79"/>
      <c r="BF39" s="79"/>
      <c r="BG39" s="79" t="s">
        <v>123</v>
      </c>
      <c r="BH39" s="79" t="s">
        <v>93</v>
      </c>
      <c r="BI39" s="79" t="s">
        <v>95</v>
      </c>
      <c r="BJ39" s="79" t="s">
        <v>73</v>
      </c>
      <c r="BK39" s="80"/>
    </row>
    <row r="40" spans="10:63">
      <c r="J40" s="14" t="s">
        <v>110</v>
      </c>
      <c r="K40" s="51"/>
      <c r="L40" s="51" t="s">
        <v>123</v>
      </c>
      <c r="M40" s="51" t="s">
        <v>93</v>
      </c>
      <c r="N40" s="51" t="s">
        <v>95</v>
      </c>
      <c r="O40" s="51" t="s">
        <v>73</v>
      </c>
      <c r="P40" s="51"/>
      <c r="Q40" s="5"/>
      <c r="R40" s="1"/>
      <c r="S40" s="14" t="s">
        <v>110</v>
      </c>
      <c r="T40" s="51"/>
      <c r="U40" s="51" t="s">
        <v>123</v>
      </c>
      <c r="V40" s="51" t="s">
        <v>471</v>
      </c>
      <c r="W40" s="51" t="s">
        <v>95</v>
      </c>
      <c r="X40" s="51" t="s">
        <v>73</v>
      </c>
      <c r="Y40" s="51"/>
      <c r="Z40" s="5"/>
      <c r="AA40" s="1"/>
      <c r="AB40" s="14" t="s">
        <v>110</v>
      </c>
      <c r="AC40" s="51" t="s">
        <v>95</v>
      </c>
      <c r="AD40" s="51" t="s">
        <v>73</v>
      </c>
      <c r="AE40" s="51"/>
      <c r="AF40" s="51"/>
      <c r="AG40" s="51" t="s">
        <v>123</v>
      </c>
      <c r="AH40" s="51" t="s">
        <v>123</v>
      </c>
      <c r="AI40" s="5" t="s">
        <v>95</v>
      </c>
      <c r="AJ40" s="1"/>
      <c r="AK40" s="14" t="s">
        <v>110</v>
      </c>
      <c r="AL40" s="51"/>
      <c r="AM40" s="51" t="s">
        <v>123</v>
      </c>
      <c r="AN40" s="51" t="s">
        <v>123</v>
      </c>
      <c r="AO40" s="51" t="s">
        <v>95</v>
      </c>
      <c r="AP40" s="51" t="s">
        <v>95</v>
      </c>
      <c r="AQ40" s="51"/>
      <c r="AR40" s="5"/>
      <c r="AS40" s="1"/>
      <c r="AT40" s="14" t="s">
        <v>86</v>
      </c>
      <c r="AU40" s="51" t="s">
        <v>73</v>
      </c>
      <c r="AV40" s="51" t="s">
        <v>73</v>
      </c>
      <c r="AW40" s="51"/>
      <c r="AX40" s="51"/>
      <c r="AY40" s="51" t="s">
        <v>123</v>
      </c>
      <c r="AZ40" s="51" t="s">
        <v>95</v>
      </c>
      <c r="BA40" s="22" t="s">
        <v>73</v>
      </c>
      <c r="BC40" s="73" t="s">
        <v>157</v>
      </c>
      <c r="BD40" s="72">
        <v>6</v>
      </c>
      <c r="BE40" s="79"/>
      <c r="BF40" s="79" t="s">
        <v>123</v>
      </c>
      <c r="BG40" s="79" t="s">
        <v>93</v>
      </c>
      <c r="BH40" s="79" t="s">
        <v>95</v>
      </c>
      <c r="BI40" s="79" t="s">
        <v>73</v>
      </c>
      <c r="BJ40" s="79"/>
      <c r="BK40" s="80"/>
    </row>
    <row r="41" spans="10:63">
      <c r="J41" s="14" t="s">
        <v>114</v>
      </c>
      <c r="K41" s="51" t="s">
        <v>123</v>
      </c>
      <c r="L41" s="51" t="s">
        <v>93</v>
      </c>
      <c r="M41" s="51" t="s">
        <v>95</v>
      </c>
      <c r="N41" s="51" t="s">
        <v>73</v>
      </c>
      <c r="O41" s="51"/>
      <c r="P41" s="51"/>
      <c r="Q41" s="5" t="s">
        <v>123</v>
      </c>
      <c r="R41" s="1"/>
      <c r="S41" s="14" t="s">
        <v>114</v>
      </c>
      <c r="T41" s="51" t="s">
        <v>123</v>
      </c>
      <c r="U41" s="51" t="s">
        <v>471</v>
      </c>
      <c r="V41" s="51" t="s">
        <v>95</v>
      </c>
      <c r="W41" s="51" t="s">
        <v>73</v>
      </c>
      <c r="X41" s="51"/>
      <c r="Y41" s="51"/>
      <c r="Z41" s="5" t="s">
        <v>123</v>
      </c>
      <c r="AA41" s="1"/>
      <c r="AB41" s="14" t="s">
        <v>114</v>
      </c>
      <c r="AC41" s="51" t="s">
        <v>73</v>
      </c>
      <c r="AD41" s="51"/>
      <c r="AE41" s="51"/>
      <c r="AF41" s="51" t="s">
        <v>123</v>
      </c>
      <c r="AG41" s="51" t="s">
        <v>123</v>
      </c>
      <c r="AH41" s="51" t="s">
        <v>95</v>
      </c>
      <c r="AI41" s="5" t="s">
        <v>73</v>
      </c>
      <c r="AJ41" s="1"/>
      <c r="AK41" s="14" t="s">
        <v>114</v>
      </c>
      <c r="AL41" s="51" t="s">
        <v>123</v>
      </c>
      <c r="AM41" s="51" t="s">
        <v>123</v>
      </c>
      <c r="AN41" s="51" t="s">
        <v>95</v>
      </c>
      <c r="AO41" s="51" t="s">
        <v>95</v>
      </c>
      <c r="AP41" s="51"/>
      <c r="AQ41" s="51"/>
      <c r="AR41" s="5" t="s">
        <v>123</v>
      </c>
      <c r="AS41" s="1"/>
      <c r="AT41" s="14" t="s">
        <v>76</v>
      </c>
      <c r="AU41" s="23" t="s">
        <v>73</v>
      </c>
      <c r="AV41" s="51"/>
      <c r="AW41" s="51"/>
      <c r="AX41" s="51" t="s">
        <v>123</v>
      </c>
      <c r="AY41" s="51" t="s">
        <v>95</v>
      </c>
      <c r="AZ41" s="51" t="s">
        <v>73</v>
      </c>
      <c r="BA41" s="5" t="s">
        <v>73</v>
      </c>
      <c r="BC41" s="73" t="s">
        <v>158</v>
      </c>
      <c r="BD41" s="72">
        <v>6</v>
      </c>
      <c r="BE41" s="79" t="s">
        <v>123</v>
      </c>
      <c r="BF41" s="79" t="s">
        <v>93</v>
      </c>
      <c r="BG41" s="79" t="s">
        <v>95</v>
      </c>
      <c r="BH41" s="79" t="s">
        <v>73</v>
      </c>
      <c r="BI41" s="79"/>
      <c r="BJ41" s="79"/>
      <c r="BK41" s="80"/>
    </row>
    <row r="42" spans="10:63">
      <c r="J42" s="14" t="s">
        <v>127</v>
      </c>
      <c r="K42" s="51" t="s">
        <v>93</v>
      </c>
      <c r="L42" s="51" t="s">
        <v>95</v>
      </c>
      <c r="M42" s="51" t="s">
        <v>73</v>
      </c>
      <c r="N42" s="51"/>
      <c r="O42" s="51"/>
      <c r="P42" s="51" t="s">
        <v>123</v>
      </c>
      <c r="Q42" s="5" t="s">
        <v>93</v>
      </c>
      <c r="R42" s="1"/>
      <c r="S42" s="14" t="s">
        <v>127</v>
      </c>
      <c r="T42" s="439" t="s">
        <v>473</v>
      </c>
      <c r="U42" s="51" t="s">
        <v>95</v>
      </c>
      <c r="V42" s="51" t="s">
        <v>73</v>
      </c>
      <c r="W42" s="51"/>
      <c r="X42" s="51"/>
      <c r="Y42" s="51" t="s">
        <v>123</v>
      </c>
      <c r="Z42" s="440" t="s">
        <v>473</v>
      </c>
      <c r="AA42" s="1"/>
      <c r="AB42" s="14" t="s">
        <v>127</v>
      </c>
      <c r="AC42" s="51"/>
      <c r="AD42" s="51"/>
      <c r="AE42" s="51" t="s">
        <v>123</v>
      </c>
      <c r="AF42" s="51" t="s">
        <v>123</v>
      </c>
      <c r="AG42" s="51" t="s">
        <v>95</v>
      </c>
      <c r="AH42" s="51" t="s">
        <v>73</v>
      </c>
      <c r="AI42" s="5"/>
      <c r="AJ42" s="1"/>
      <c r="AK42" s="14" t="s">
        <v>127</v>
      </c>
      <c r="AL42" s="441" t="s">
        <v>123</v>
      </c>
      <c r="AM42" s="51" t="s">
        <v>95</v>
      </c>
      <c r="AN42" s="51" t="s">
        <v>95</v>
      </c>
      <c r="AO42" s="51"/>
      <c r="AP42" s="51"/>
      <c r="AQ42" s="51" t="s">
        <v>123</v>
      </c>
      <c r="AR42" s="442" t="s">
        <v>123</v>
      </c>
      <c r="AS42" s="1"/>
      <c r="AT42" s="14" t="s">
        <v>154</v>
      </c>
      <c r="AU42" s="24"/>
      <c r="AV42" s="51"/>
      <c r="AW42" s="51" t="s">
        <v>123</v>
      </c>
      <c r="AX42" s="51" t="s">
        <v>95</v>
      </c>
      <c r="AY42" s="51" t="s">
        <v>73</v>
      </c>
      <c r="AZ42" s="51" t="s">
        <v>73</v>
      </c>
      <c r="BA42" s="5"/>
      <c r="BC42" s="73" t="s">
        <v>128</v>
      </c>
      <c r="BD42" s="72">
        <v>6</v>
      </c>
      <c r="BE42" s="79" t="s">
        <v>93</v>
      </c>
      <c r="BF42" s="79" t="s">
        <v>95</v>
      </c>
      <c r="BG42" s="79" t="s">
        <v>73</v>
      </c>
      <c r="BH42" s="79"/>
      <c r="BI42" s="79"/>
      <c r="BJ42" s="79" t="s">
        <v>123</v>
      </c>
      <c r="BK42" s="80"/>
    </row>
    <row r="43" spans="10:63">
      <c r="J43" s="14" t="s">
        <v>94</v>
      </c>
      <c r="K43" s="51" t="s">
        <v>95</v>
      </c>
      <c r="L43" s="51" t="s">
        <v>73</v>
      </c>
      <c r="M43" s="51"/>
      <c r="N43" s="51"/>
      <c r="O43" s="51" t="s">
        <v>123</v>
      </c>
      <c r="P43" s="51" t="s">
        <v>93</v>
      </c>
      <c r="Q43" s="5" t="s">
        <v>95</v>
      </c>
      <c r="R43" s="1"/>
      <c r="S43" s="14" t="s">
        <v>94</v>
      </c>
      <c r="T43" s="51" t="s">
        <v>95</v>
      </c>
      <c r="U43" s="51" t="s">
        <v>73</v>
      </c>
      <c r="V43" s="51"/>
      <c r="W43" s="51"/>
      <c r="X43" s="51" t="s">
        <v>123</v>
      </c>
      <c r="Y43" s="51" t="s">
        <v>471</v>
      </c>
      <c r="Z43" s="5" t="s">
        <v>95</v>
      </c>
      <c r="AA43" s="1"/>
      <c r="AB43" s="14" t="s">
        <v>94</v>
      </c>
      <c r="AC43" s="51"/>
      <c r="AD43" s="51" t="s">
        <v>123</v>
      </c>
      <c r="AE43" s="51" t="s">
        <v>123</v>
      </c>
      <c r="AF43" s="51" t="s">
        <v>95</v>
      </c>
      <c r="AG43" s="51" t="s">
        <v>73</v>
      </c>
      <c r="AH43" s="51"/>
      <c r="AI43" s="5"/>
      <c r="AJ43" s="1"/>
      <c r="AK43" s="14" t="s">
        <v>94</v>
      </c>
      <c r="AL43" s="51" t="s">
        <v>95</v>
      </c>
      <c r="AM43" s="51" t="s">
        <v>95</v>
      </c>
      <c r="AN43" s="51"/>
      <c r="AO43" s="51"/>
      <c r="AP43" s="51" t="s">
        <v>123</v>
      </c>
      <c r="AQ43" s="51" t="s">
        <v>123</v>
      </c>
      <c r="AR43" s="5" t="s">
        <v>95</v>
      </c>
      <c r="AS43" s="1"/>
      <c r="AT43" s="14" t="s">
        <v>68</v>
      </c>
      <c r="AU43" s="23"/>
      <c r="AV43" s="51" t="s">
        <v>123</v>
      </c>
      <c r="AW43" s="51" t="s">
        <v>95</v>
      </c>
      <c r="AX43" s="51" t="s">
        <v>73</v>
      </c>
      <c r="AY43" s="51" t="s">
        <v>73</v>
      </c>
      <c r="AZ43" s="51"/>
      <c r="BA43" s="5"/>
      <c r="BC43" s="73" t="s">
        <v>142</v>
      </c>
      <c r="BD43" s="72">
        <v>6</v>
      </c>
      <c r="BE43" s="79" t="s">
        <v>95</v>
      </c>
      <c r="BF43" s="79" t="s">
        <v>73</v>
      </c>
      <c r="BG43" s="79"/>
      <c r="BH43" s="79"/>
      <c r="BI43" s="79" t="s">
        <v>123</v>
      </c>
      <c r="BJ43" s="79" t="s">
        <v>93</v>
      </c>
      <c r="BK43" s="80"/>
    </row>
    <row r="44" spans="10:63">
      <c r="J44" s="14" t="s">
        <v>111</v>
      </c>
      <c r="K44" s="51"/>
      <c r="L44" s="51" t="s">
        <v>93</v>
      </c>
      <c r="M44" s="51" t="s">
        <v>93</v>
      </c>
      <c r="N44" s="51" t="s">
        <v>93</v>
      </c>
      <c r="O44" s="51" t="s">
        <v>93</v>
      </c>
      <c r="P44" s="51" t="s">
        <v>93</v>
      </c>
      <c r="Q44" s="5"/>
      <c r="R44" s="1"/>
      <c r="S44" s="14" t="s">
        <v>111</v>
      </c>
      <c r="T44" s="51"/>
      <c r="U44" s="51" t="s">
        <v>472</v>
      </c>
      <c r="V44" s="51" t="s">
        <v>472</v>
      </c>
      <c r="W44" s="51" t="s">
        <v>472</v>
      </c>
      <c r="X44" s="51" t="s">
        <v>472</v>
      </c>
      <c r="Y44" s="51" t="s">
        <v>472</v>
      </c>
      <c r="Z44" s="5"/>
      <c r="AA44" s="1"/>
      <c r="AB44" s="14" t="s">
        <v>111</v>
      </c>
      <c r="AC44" s="51"/>
      <c r="AD44" s="51" t="s">
        <v>467</v>
      </c>
      <c r="AE44" s="51" t="s">
        <v>467</v>
      </c>
      <c r="AF44" s="51" t="s">
        <v>467</v>
      </c>
      <c r="AG44" s="51" t="s">
        <v>467</v>
      </c>
      <c r="AH44" s="51" t="s">
        <v>467</v>
      </c>
      <c r="AI44" s="5"/>
      <c r="AJ44" s="1"/>
      <c r="AK44" s="14" t="s">
        <v>111</v>
      </c>
      <c r="AL44" s="51" t="s">
        <v>95</v>
      </c>
      <c r="AM44" s="51"/>
      <c r="AN44" s="51" t="s">
        <v>123</v>
      </c>
      <c r="AO44" s="51" t="s">
        <v>123</v>
      </c>
      <c r="AP44" s="51" t="s">
        <v>95</v>
      </c>
      <c r="AQ44" s="51" t="s">
        <v>95</v>
      </c>
      <c r="AR44" s="5"/>
      <c r="AS44" s="1"/>
      <c r="AT44" s="14" t="s">
        <v>69</v>
      </c>
      <c r="AU44" s="51"/>
      <c r="AV44" s="51" t="s">
        <v>93</v>
      </c>
      <c r="AW44" s="51" t="s">
        <v>93</v>
      </c>
      <c r="AX44" s="51" t="s">
        <v>93</v>
      </c>
      <c r="AY44" s="51" t="s">
        <v>93</v>
      </c>
      <c r="AZ44" s="51" t="s">
        <v>93</v>
      </c>
      <c r="BA44" s="22"/>
      <c r="BC44" s="73" t="s">
        <v>200</v>
      </c>
      <c r="BD44" s="72">
        <v>7</v>
      </c>
      <c r="BE44" s="79"/>
      <c r="BF44" s="79" t="s">
        <v>93</v>
      </c>
      <c r="BG44" s="79" t="s">
        <v>93</v>
      </c>
      <c r="BH44" s="79" t="s">
        <v>93</v>
      </c>
      <c r="BI44" s="79" t="s">
        <v>93</v>
      </c>
      <c r="BJ44" s="79" t="s">
        <v>93</v>
      </c>
      <c r="BK44" s="80"/>
    </row>
    <row r="45" spans="10:63">
      <c r="J45" s="121" t="s">
        <v>367</v>
      </c>
      <c r="K45" s="91" t="s">
        <v>398</v>
      </c>
      <c r="L45" s="12" t="s">
        <v>427</v>
      </c>
      <c r="M45" s="12" t="s">
        <v>427</v>
      </c>
      <c r="N45" s="12" t="s">
        <v>427</v>
      </c>
      <c r="O45" s="12" t="s">
        <v>427</v>
      </c>
      <c r="P45" s="12" t="s">
        <v>427</v>
      </c>
      <c r="Q45" s="92" t="s">
        <v>398</v>
      </c>
      <c r="R45" s="1"/>
      <c r="S45" s="121" t="s">
        <v>474</v>
      </c>
      <c r="T45" s="91" t="s">
        <v>398</v>
      </c>
      <c r="U45" s="12" t="s">
        <v>475</v>
      </c>
      <c r="V45" s="12" t="s">
        <v>475</v>
      </c>
      <c r="W45" s="12" t="s">
        <v>475</v>
      </c>
      <c r="X45" s="12" t="s">
        <v>475</v>
      </c>
      <c r="Y45" s="12" t="s">
        <v>475</v>
      </c>
      <c r="Z45" s="92" t="s">
        <v>398</v>
      </c>
      <c r="AA45" s="1"/>
      <c r="AB45" s="121" t="s">
        <v>367</v>
      </c>
      <c r="AC45" s="91" t="s">
        <v>470</v>
      </c>
      <c r="AD45" s="12" t="s">
        <v>468</v>
      </c>
      <c r="AE45" s="12" t="s">
        <v>468</v>
      </c>
      <c r="AF45" s="12" t="s">
        <v>468</v>
      </c>
      <c r="AG45" s="12" t="s">
        <v>468</v>
      </c>
      <c r="AH45" s="12" t="s">
        <v>468</v>
      </c>
      <c r="AI45" s="92" t="s">
        <v>469</v>
      </c>
      <c r="AJ45" s="1"/>
      <c r="AK45" s="121" t="s">
        <v>188</v>
      </c>
      <c r="AL45" s="444" t="s">
        <v>477</v>
      </c>
      <c r="AM45" s="445" t="s">
        <v>476</v>
      </c>
      <c r="AN45" s="445" t="s">
        <v>476</v>
      </c>
      <c r="AO45" s="445" t="s">
        <v>476</v>
      </c>
      <c r="AP45" s="445" t="s">
        <v>476</v>
      </c>
      <c r="AQ45" s="445" t="s">
        <v>476</v>
      </c>
      <c r="AR45" s="446" t="s">
        <v>476</v>
      </c>
      <c r="AS45" s="1"/>
      <c r="AT45" s="121" t="s">
        <v>367</v>
      </c>
      <c r="AU45" s="12" t="s">
        <v>407</v>
      </c>
      <c r="AV45" s="12" t="s">
        <v>407</v>
      </c>
      <c r="AW45" s="12" t="s">
        <v>407</v>
      </c>
      <c r="AX45" s="12" t="s">
        <v>407</v>
      </c>
      <c r="AY45" s="12" t="s">
        <v>407</v>
      </c>
      <c r="AZ45" s="12" t="s">
        <v>407</v>
      </c>
      <c r="BA45" s="11" t="s">
        <v>407</v>
      </c>
      <c r="BC45" s="121" t="s">
        <v>367</v>
      </c>
      <c r="BD45" s="148"/>
      <c r="BE45" s="91" t="s">
        <v>398</v>
      </c>
      <c r="BF45" s="12" t="s">
        <v>427</v>
      </c>
      <c r="BG45" s="12" t="s">
        <v>427</v>
      </c>
      <c r="BH45" s="12" t="s">
        <v>427</v>
      </c>
      <c r="BI45" s="12" t="s">
        <v>427</v>
      </c>
      <c r="BJ45" s="12" t="s">
        <v>427</v>
      </c>
      <c r="BK45" s="92" t="s">
        <v>398</v>
      </c>
    </row>
    <row r="46" spans="10:63">
      <c r="AK46" s="443" t="s">
        <v>478</v>
      </c>
    </row>
    <row r="48" spans="10:63">
      <c r="J48" s="21" t="s">
        <v>87</v>
      </c>
      <c r="K48" s="90" t="s">
        <v>313</v>
      </c>
      <c r="L48" s="19"/>
      <c r="M48" s="7"/>
      <c r="N48" s="8"/>
      <c r="O48" s="7"/>
      <c r="P48" s="6"/>
      <c r="Q48" s="7"/>
      <c r="R48" s="1"/>
      <c r="S48" s="21" t="s">
        <v>87</v>
      </c>
      <c r="T48" s="20"/>
      <c r="U48" s="19"/>
      <c r="V48" s="7"/>
      <c r="W48" s="8"/>
      <c r="X48" s="7"/>
      <c r="Y48" s="6"/>
      <c r="Z48" s="7"/>
      <c r="AA48" s="1"/>
      <c r="AB48" s="21" t="s">
        <v>87</v>
      </c>
      <c r="AC48" s="401" t="s">
        <v>297</v>
      </c>
      <c r="AD48" s="19"/>
      <c r="AE48" s="7"/>
      <c r="AF48" s="8"/>
      <c r="AG48" s="7"/>
      <c r="AH48" s="6"/>
      <c r="AI48" s="7"/>
      <c r="AJ48" s="1"/>
      <c r="AK48" s="21" t="s">
        <v>87</v>
      </c>
      <c r="AL48" s="20"/>
      <c r="AM48" s="19"/>
      <c r="AN48" s="7"/>
      <c r="AO48" s="8"/>
      <c r="AP48" s="7"/>
      <c r="AQ48" s="6"/>
      <c r="AR48" s="7"/>
      <c r="AS48" s="1"/>
      <c r="AT48" s="21" t="s">
        <v>87</v>
      </c>
      <c r="AU48" s="89" t="s">
        <v>409</v>
      </c>
      <c r="AV48" s="19"/>
      <c r="AW48" s="7"/>
      <c r="AX48" s="8"/>
      <c r="AY48" s="7"/>
      <c r="AZ48" s="6"/>
      <c r="BA48" s="7"/>
      <c r="BB48" s="1"/>
      <c r="BC48" s="21" t="s">
        <v>87</v>
      </c>
      <c r="BD48" s="25" t="s">
        <v>409</v>
      </c>
      <c r="BE48" s="90" t="s">
        <v>358</v>
      </c>
      <c r="BF48" s="7"/>
      <c r="BG48" s="8"/>
      <c r="BH48" s="7"/>
      <c r="BI48" s="6"/>
      <c r="BJ48" s="7"/>
      <c r="BK48" s="1"/>
    </row>
    <row r="49" spans="10:63">
      <c r="J49" s="122" t="s">
        <v>83</v>
      </c>
      <c r="K49" s="17" t="s">
        <v>96</v>
      </c>
      <c r="L49" s="16" t="s">
        <v>104</v>
      </c>
      <c r="M49" s="16" t="s">
        <v>82</v>
      </c>
      <c r="N49" s="16" t="s">
        <v>112</v>
      </c>
      <c r="O49" s="16" t="s">
        <v>97</v>
      </c>
      <c r="P49" s="16" t="s">
        <v>117</v>
      </c>
      <c r="Q49" s="15" t="s">
        <v>132</v>
      </c>
      <c r="R49" s="1"/>
      <c r="S49" s="122" t="s">
        <v>83</v>
      </c>
      <c r="T49" s="17" t="s">
        <v>96</v>
      </c>
      <c r="U49" s="16" t="s">
        <v>104</v>
      </c>
      <c r="V49" s="16" t="s">
        <v>82</v>
      </c>
      <c r="W49" s="16" t="s">
        <v>112</v>
      </c>
      <c r="X49" s="16" t="s">
        <v>97</v>
      </c>
      <c r="Y49" s="16" t="s">
        <v>117</v>
      </c>
      <c r="Z49" s="15" t="s">
        <v>132</v>
      </c>
      <c r="AA49" s="1"/>
      <c r="AB49" s="122" t="s">
        <v>83</v>
      </c>
      <c r="AC49" s="17" t="s">
        <v>96</v>
      </c>
      <c r="AD49" s="16" t="s">
        <v>104</v>
      </c>
      <c r="AE49" s="16" t="s">
        <v>82</v>
      </c>
      <c r="AF49" s="16" t="s">
        <v>112</v>
      </c>
      <c r="AG49" s="16" t="s">
        <v>97</v>
      </c>
      <c r="AH49" s="16" t="s">
        <v>117</v>
      </c>
      <c r="AI49" s="15" t="s">
        <v>132</v>
      </c>
      <c r="AJ49" s="1"/>
      <c r="AK49" s="122" t="s">
        <v>83</v>
      </c>
      <c r="AL49" s="17" t="s">
        <v>96</v>
      </c>
      <c r="AM49" s="16" t="s">
        <v>104</v>
      </c>
      <c r="AN49" s="16" t="s">
        <v>82</v>
      </c>
      <c r="AO49" s="16" t="s">
        <v>112</v>
      </c>
      <c r="AP49" s="16" t="s">
        <v>97</v>
      </c>
      <c r="AQ49" s="16" t="s">
        <v>117</v>
      </c>
      <c r="AR49" s="15" t="s">
        <v>132</v>
      </c>
      <c r="AS49" s="1"/>
      <c r="AT49" s="122" t="s">
        <v>83</v>
      </c>
      <c r="AU49" s="17" t="s">
        <v>96</v>
      </c>
      <c r="AV49" s="16" t="s">
        <v>104</v>
      </c>
      <c r="AW49" s="16" t="s">
        <v>82</v>
      </c>
      <c r="AX49" s="16" t="s">
        <v>112</v>
      </c>
      <c r="AY49" s="16" t="s">
        <v>97</v>
      </c>
      <c r="AZ49" s="16" t="s">
        <v>117</v>
      </c>
      <c r="BA49" s="15" t="s">
        <v>132</v>
      </c>
      <c r="BB49" s="1"/>
      <c r="BC49" s="122" t="s">
        <v>83</v>
      </c>
      <c r="BD49" s="17" t="s">
        <v>96</v>
      </c>
      <c r="BE49" s="16" t="s">
        <v>104</v>
      </c>
      <c r="BF49" s="16" t="s">
        <v>82</v>
      </c>
      <c r="BG49" s="16" t="s">
        <v>112</v>
      </c>
      <c r="BH49" s="16" t="s">
        <v>97</v>
      </c>
      <c r="BI49" s="16" t="s">
        <v>117</v>
      </c>
      <c r="BJ49" s="15" t="s">
        <v>132</v>
      </c>
      <c r="BK49" s="1"/>
    </row>
    <row r="50" spans="10:63">
      <c r="J50" s="14" t="s">
        <v>79</v>
      </c>
      <c r="K50" s="51" t="s">
        <v>73</v>
      </c>
      <c r="L50" s="51"/>
      <c r="M50" s="51"/>
      <c r="N50" s="51" t="s">
        <v>123</v>
      </c>
      <c r="O50" s="51" t="s">
        <v>93</v>
      </c>
      <c r="P50" s="51" t="s">
        <v>95</v>
      </c>
      <c r="Q50" s="5" t="s">
        <v>73</v>
      </c>
      <c r="R50" s="1"/>
      <c r="S50" s="14" t="s">
        <v>79</v>
      </c>
      <c r="T50" s="51" t="s">
        <v>123</v>
      </c>
      <c r="U50" s="51" t="s">
        <v>123</v>
      </c>
      <c r="V50" s="51" t="s">
        <v>95</v>
      </c>
      <c r="W50" s="51" t="s">
        <v>73</v>
      </c>
      <c r="X50" s="51"/>
      <c r="Y50" s="51"/>
      <c r="Z50" s="5" t="s">
        <v>123</v>
      </c>
      <c r="AA50" s="1"/>
      <c r="AB50" s="14" t="s">
        <v>79</v>
      </c>
      <c r="AC50" s="51" t="s">
        <v>73</v>
      </c>
      <c r="AD50" s="51"/>
      <c r="AE50" s="51"/>
      <c r="AF50" s="51" t="s">
        <v>93</v>
      </c>
      <c r="AG50" s="51" t="s">
        <v>93</v>
      </c>
      <c r="AH50" s="51"/>
      <c r="AI50" s="5" t="s">
        <v>123</v>
      </c>
      <c r="AJ50" s="1"/>
      <c r="AK50" s="14" t="s">
        <v>79</v>
      </c>
      <c r="AL50" s="51"/>
      <c r="AM50" s="51" t="s">
        <v>73</v>
      </c>
      <c r="AN50" s="51" t="s">
        <v>73</v>
      </c>
      <c r="AO50" s="51" t="s">
        <v>73</v>
      </c>
      <c r="AP50" s="51" t="s">
        <v>73</v>
      </c>
      <c r="AQ50" s="51" t="s">
        <v>73</v>
      </c>
      <c r="AR50" s="5" t="s">
        <v>73</v>
      </c>
      <c r="AS50" s="1"/>
      <c r="AT50" s="14" t="s">
        <v>79</v>
      </c>
      <c r="AU50" s="51" t="s">
        <v>123</v>
      </c>
      <c r="AV50" s="51" t="s">
        <v>95</v>
      </c>
      <c r="AW50" s="51" t="s">
        <v>73</v>
      </c>
      <c r="AX50" s="51" t="s">
        <v>73</v>
      </c>
      <c r="AY50" s="51"/>
      <c r="AZ50" s="51"/>
      <c r="BA50" s="5" t="s">
        <v>123</v>
      </c>
      <c r="BB50" s="1"/>
      <c r="BC50" s="14" t="s">
        <v>79</v>
      </c>
      <c r="BD50" s="51" t="s">
        <v>73</v>
      </c>
      <c r="BE50" s="51"/>
      <c r="BF50" s="51" t="s">
        <v>123</v>
      </c>
      <c r="BG50" s="51" t="s">
        <v>95</v>
      </c>
      <c r="BH50" s="51" t="s">
        <v>73</v>
      </c>
      <c r="BI50" s="51"/>
      <c r="BJ50" s="5" t="s">
        <v>123</v>
      </c>
      <c r="BK50" s="1"/>
    </row>
    <row r="51" spans="10:63">
      <c r="J51" s="14" t="s">
        <v>180</v>
      </c>
      <c r="K51" s="51"/>
      <c r="L51" s="51"/>
      <c r="M51" s="51" t="s">
        <v>123</v>
      </c>
      <c r="N51" s="51" t="s">
        <v>93</v>
      </c>
      <c r="O51" s="51" t="s">
        <v>95</v>
      </c>
      <c r="P51" s="51" t="s">
        <v>73</v>
      </c>
      <c r="Q51" s="5"/>
      <c r="R51" s="1"/>
      <c r="S51" s="14" t="s">
        <v>180</v>
      </c>
      <c r="T51" s="51" t="s">
        <v>123</v>
      </c>
      <c r="U51" s="51" t="s">
        <v>95</v>
      </c>
      <c r="V51" s="51" t="s">
        <v>73</v>
      </c>
      <c r="W51" s="51"/>
      <c r="X51" s="51"/>
      <c r="Y51" s="51" t="s">
        <v>123</v>
      </c>
      <c r="Z51" s="5" t="s">
        <v>123</v>
      </c>
      <c r="AA51" s="1"/>
      <c r="AB51" s="14" t="s">
        <v>180</v>
      </c>
      <c r="AC51" s="51" t="s">
        <v>95</v>
      </c>
      <c r="AD51" s="51" t="s">
        <v>73</v>
      </c>
      <c r="AE51" s="51"/>
      <c r="AF51" s="51"/>
      <c r="AG51" s="51" t="s">
        <v>93</v>
      </c>
      <c r="AH51" s="51" t="s">
        <v>93</v>
      </c>
      <c r="AI51" s="5"/>
      <c r="AJ51" s="1"/>
      <c r="AK51" s="14" t="s">
        <v>180</v>
      </c>
      <c r="AL51" s="51" t="s">
        <v>73</v>
      </c>
      <c r="AM51" s="51"/>
      <c r="AN51" s="51"/>
      <c r="AO51" s="51" t="s">
        <v>123</v>
      </c>
      <c r="AP51" s="51" t="s">
        <v>123</v>
      </c>
      <c r="AQ51" s="51" t="s">
        <v>95</v>
      </c>
      <c r="AR51" s="5" t="s">
        <v>95</v>
      </c>
      <c r="AS51" s="1"/>
      <c r="AT51" s="14" t="s">
        <v>180</v>
      </c>
      <c r="AU51" s="51" t="s">
        <v>95</v>
      </c>
      <c r="AV51" s="51" t="s">
        <v>73</v>
      </c>
      <c r="AW51" s="51" t="s">
        <v>73</v>
      </c>
      <c r="AX51" s="51"/>
      <c r="AY51" s="51"/>
      <c r="AZ51" s="51" t="s">
        <v>123</v>
      </c>
      <c r="BA51" s="5" t="s">
        <v>95</v>
      </c>
      <c r="BB51" s="1"/>
      <c r="BC51" s="14" t="s">
        <v>180</v>
      </c>
      <c r="BD51" s="51" t="s">
        <v>95</v>
      </c>
      <c r="BE51" s="51" t="s">
        <v>73</v>
      </c>
      <c r="BF51" s="51"/>
      <c r="BG51" s="51" t="s">
        <v>123</v>
      </c>
      <c r="BH51" s="51" t="s">
        <v>95</v>
      </c>
      <c r="BI51" s="51" t="s">
        <v>73</v>
      </c>
      <c r="BJ51" s="5"/>
      <c r="BK51" s="1"/>
    </row>
    <row r="52" spans="10:63">
      <c r="J52" s="14" t="s">
        <v>110</v>
      </c>
      <c r="K52" s="51"/>
      <c r="L52" s="51" t="s">
        <v>123</v>
      </c>
      <c r="M52" s="51" t="s">
        <v>93</v>
      </c>
      <c r="N52" s="51" t="s">
        <v>95</v>
      </c>
      <c r="O52" s="51" t="s">
        <v>73</v>
      </c>
      <c r="P52" s="51"/>
      <c r="Q52" s="5"/>
      <c r="R52" s="1"/>
      <c r="S52" s="14" t="s">
        <v>110</v>
      </c>
      <c r="T52" s="51" t="s">
        <v>95</v>
      </c>
      <c r="U52" s="51" t="s">
        <v>73</v>
      </c>
      <c r="V52" s="51"/>
      <c r="W52" s="51"/>
      <c r="X52" s="51" t="s">
        <v>123</v>
      </c>
      <c r="Y52" s="51" t="s">
        <v>123</v>
      </c>
      <c r="Z52" s="5" t="s">
        <v>95</v>
      </c>
      <c r="AA52" s="1"/>
      <c r="AB52" s="14" t="s">
        <v>110</v>
      </c>
      <c r="AC52" s="51" t="s">
        <v>123</v>
      </c>
      <c r="AD52" s="51" t="s">
        <v>95</v>
      </c>
      <c r="AE52" s="51" t="s">
        <v>73</v>
      </c>
      <c r="AF52" s="51"/>
      <c r="AG52" s="51"/>
      <c r="AH52" s="51" t="s">
        <v>93</v>
      </c>
      <c r="AI52" s="5" t="s">
        <v>93</v>
      </c>
      <c r="AJ52" s="1"/>
      <c r="AK52" s="14" t="s">
        <v>110</v>
      </c>
      <c r="AL52" s="51"/>
      <c r="AM52" s="51" t="s">
        <v>123</v>
      </c>
      <c r="AN52" s="51" t="s">
        <v>123</v>
      </c>
      <c r="AO52" s="51" t="s">
        <v>95</v>
      </c>
      <c r="AP52" s="51" t="s">
        <v>95</v>
      </c>
      <c r="AQ52" s="51"/>
      <c r="AR52" s="5"/>
      <c r="AS52" s="1"/>
      <c r="AT52" s="14" t="s">
        <v>110</v>
      </c>
      <c r="AU52" s="51" t="s">
        <v>73</v>
      </c>
      <c r="AV52" s="51" t="s">
        <v>73</v>
      </c>
      <c r="AW52" s="51"/>
      <c r="AX52" s="51"/>
      <c r="AY52" s="51" t="s">
        <v>123</v>
      </c>
      <c r="AZ52" s="51" t="s">
        <v>95</v>
      </c>
      <c r="BA52" s="22" t="s">
        <v>73</v>
      </c>
      <c r="BB52" s="1"/>
      <c r="BC52" s="14" t="s">
        <v>110</v>
      </c>
      <c r="BD52" s="51" t="s">
        <v>123</v>
      </c>
      <c r="BE52" s="51" t="s">
        <v>95</v>
      </c>
      <c r="BF52" s="51" t="s">
        <v>73</v>
      </c>
      <c r="BG52" s="51"/>
      <c r="BH52" s="51" t="s">
        <v>123</v>
      </c>
      <c r="BI52" s="51" t="s">
        <v>95</v>
      </c>
      <c r="BJ52" s="5" t="s">
        <v>73</v>
      </c>
      <c r="BK52" s="1"/>
    </row>
    <row r="53" spans="10:63">
      <c r="J53" s="14" t="s">
        <v>114</v>
      </c>
      <c r="K53" s="51" t="s">
        <v>123</v>
      </c>
      <c r="L53" s="51" t="s">
        <v>93</v>
      </c>
      <c r="M53" s="51" t="s">
        <v>95</v>
      </c>
      <c r="N53" s="51" t="s">
        <v>73</v>
      </c>
      <c r="O53" s="51"/>
      <c r="P53" s="51"/>
      <c r="Q53" s="5" t="s">
        <v>123</v>
      </c>
      <c r="R53" s="1"/>
      <c r="S53" s="14" t="s">
        <v>114</v>
      </c>
      <c r="T53" s="51" t="s">
        <v>73</v>
      </c>
      <c r="U53" s="51"/>
      <c r="V53" s="51"/>
      <c r="W53" s="51" t="s">
        <v>123</v>
      </c>
      <c r="X53" s="51" t="s">
        <v>123</v>
      </c>
      <c r="Y53" s="51" t="s">
        <v>95</v>
      </c>
      <c r="Z53" s="5" t="s">
        <v>73</v>
      </c>
      <c r="AA53" s="1"/>
      <c r="AB53" s="14" t="s">
        <v>114</v>
      </c>
      <c r="AC53" s="51"/>
      <c r="AD53" s="51" t="s">
        <v>123</v>
      </c>
      <c r="AE53" s="51" t="s">
        <v>95</v>
      </c>
      <c r="AF53" s="51" t="s">
        <v>73</v>
      </c>
      <c r="AG53" s="51"/>
      <c r="AH53" s="51"/>
      <c r="AI53" s="5" t="s">
        <v>93</v>
      </c>
      <c r="AJ53" s="1"/>
      <c r="AK53" s="14" t="s">
        <v>114</v>
      </c>
      <c r="AL53" s="51" t="s">
        <v>123</v>
      </c>
      <c r="AM53" s="51" t="s">
        <v>123</v>
      </c>
      <c r="AN53" s="51" t="s">
        <v>95</v>
      </c>
      <c r="AO53" s="51" t="s">
        <v>95</v>
      </c>
      <c r="AP53" s="51"/>
      <c r="AQ53" s="51"/>
      <c r="AR53" s="5" t="s">
        <v>123</v>
      </c>
      <c r="AS53" s="1"/>
      <c r="AT53" s="14" t="s">
        <v>114</v>
      </c>
      <c r="AU53" s="23" t="s">
        <v>73</v>
      </c>
      <c r="AV53" s="51"/>
      <c r="AW53" s="51"/>
      <c r="AX53" s="51" t="s">
        <v>123</v>
      </c>
      <c r="AY53" s="51" t="s">
        <v>95</v>
      </c>
      <c r="AZ53" s="51" t="s">
        <v>73</v>
      </c>
      <c r="BA53" s="5" t="s">
        <v>73</v>
      </c>
      <c r="BB53" s="1"/>
      <c r="BC53" s="14" t="s">
        <v>114</v>
      </c>
      <c r="BD53" s="51"/>
      <c r="BE53" s="51" t="s">
        <v>123</v>
      </c>
      <c r="BF53" s="51" t="s">
        <v>95</v>
      </c>
      <c r="BG53" s="51" t="s">
        <v>73</v>
      </c>
      <c r="BH53" s="51"/>
      <c r="BI53" s="51" t="s">
        <v>123</v>
      </c>
      <c r="BJ53" s="5" t="s">
        <v>95</v>
      </c>
      <c r="BK53" s="1"/>
    </row>
    <row r="54" spans="10:63">
      <c r="J54" s="14" t="s">
        <v>127</v>
      </c>
      <c r="K54" s="51" t="s">
        <v>93</v>
      </c>
      <c r="L54" s="51" t="s">
        <v>95</v>
      </c>
      <c r="M54" s="51" t="s">
        <v>73</v>
      </c>
      <c r="N54" s="51"/>
      <c r="O54" s="51"/>
      <c r="P54" s="51" t="s">
        <v>123</v>
      </c>
      <c r="Q54" s="5" t="s">
        <v>93</v>
      </c>
      <c r="R54" s="1"/>
      <c r="S54" s="14" t="s">
        <v>127</v>
      </c>
      <c r="T54" s="51"/>
      <c r="U54" s="51"/>
      <c r="V54" s="51" t="s">
        <v>123</v>
      </c>
      <c r="W54" s="51" t="s">
        <v>123</v>
      </c>
      <c r="X54" s="51" t="s">
        <v>95</v>
      </c>
      <c r="Y54" s="51" t="s">
        <v>73</v>
      </c>
      <c r="Z54" s="5"/>
      <c r="AA54" s="1"/>
      <c r="AB54" s="14" t="s">
        <v>127</v>
      </c>
      <c r="AC54" s="51" t="s">
        <v>93</v>
      </c>
      <c r="AD54" s="51"/>
      <c r="AE54" s="51" t="s">
        <v>123</v>
      </c>
      <c r="AF54" s="51" t="s">
        <v>95</v>
      </c>
      <c r="AG54" s="51" t="s">
        <v>73</v>
      </c>
      <c r="AH54" s="51"/>
      <c r="AI54" s="5"/>
      <c r="AJ54" s="1"/>
      <c r="AK54" s="14" t="s">
        <v>127</v>
      </c>
      <c r="AL54" s="51" t="s">
        <v>123</v>
      </c>
      <c r="AM54" s="51" t="s">
        <v>95</v>
      </c>
      <c r="AN54" s="51" t="s">
        <v>95</v>
      </c>
      <c r="AO54" s="51"/>
      <c r="AP54" s="51"/>
      <c r="AQ54" s="51" t="s">
        <v>123</v>
      </c>
      <c r="AR54" s="5" t="s">
        <v>123</v>
      </c>
      <c r="AS54" s="1"/>
      <c r="AT54" s="14" t="s">
        <v>127</v>
      </c>
      <c r="AU54" s="24"/>
      <c r="AV54" s="51"/>
      <c r="AW54" s="51" t="s">
        <v>123</v>
      </c>
      <c r="AX54" s="51" t="s">
        <v>95</v>
      </c>
      <c r="AY54" s="51" t="s">
        <v>73</v>
      </c>
      <c r="AZ54" s="51" t="s">
        <v>73</v>
      </c>
      <c r="BA54" s="5"/>
      <c r="BB54" s="1"/>
      <c r="BC54" s="14" t="s">
        <v>127</v>
      </c>
      <c r="BD54" s="51" t="s">
        <v>73</v>
      </c>
      <c r="BE54" s="51"/>
      <c r="BF54" s="51" t="s">
        <v>123</v>
      </c>
      <c r="BG54" s="51" t="s">
        <v>95</v>
      </c>
      <c r="BH54" s="51" t="s">
        <v>73</v>
      </c>
      <c r="BI54" s="51"/>
      <c r="BJ54" s="5" t="s">
        <v>123</v>
      </c>
      <c r="BK54" s="1"/>
    </row>
    <row r="55" spans="10:63">
      <c r="J55" s="14" t="s">
        <v>94</v>
      </c>
      <c r="K55" s="51" t="s">
        <v>95</v>
      </c>
      <c r="L55" s="51" t="s">
        <v>73</v>
      </c>
      <c r="M55" s="51"/>
      <c r="N55" s="51"/>
      <c r="O55" s="51" t="s">
        <v>123</v>
      </c>
      <c r="P55" s="51" t="s">
        <v>93</v>
      </c>
      <c r="Q55" s="5" t="s">
        <v>95</v>
      </c>
      <c r="R55" s="1"/>
      <c r="S55" s="14" t="s">
        <v>94</v>
      </c>
      <c r="T55" s="51"/>
      <c r="U55" s="51" t="s">
        <v>123</v>
      </c>
      <c r="V55" s="51" t="s">
        <v>123</v>
      </c>
      <c r="W55" s="51" t="s">
        <v>95</v>
      </c>
      <c r="X55" s="51" t="s">
        <v>73</v>
      </c>
      <c r="Y55" s="51"/>
      <c r="Z55" s="5"/>
      <c r="AA55" s="1"/>
      <c r="AB55" s="14" t="s">
        <v>94</v>
      </c>
      <c r="AC55" s="51" t="s">
        <v>93</v>
      </c>
      <c r="AD55" s="51" t="s">
        <v>93</v>
      </c>
      <c r="AE55" s="51"/>
      <c r="AF55" s="51" t="s">
        <v>123</v>
      </c>
      <c r="AG55" s="51" t="s">
        <v>95</v>
      </c>
      <c r="AH55" s="51" t="s">
        <v>73</v>
      </c>
      <c r="AI55" s="5"/>
      <c r="AJ55" s="1"/>
      <c r="AK55" s="14" t="s">
        <v>94</v>
      </c>
      <c r="AL55" s="51" t="s">
        <v>95</v>
      </c>
      <c r="AM55" s="51" t="s">
        <v>95</v>
      </c>
      <c r="AN55" s="51"/>
      <c r="AO55" s="51"/>
      <c r="AP55" s="51" t="s">
        <v>123</v>
      </c>
      <c r="AQ55" s="51" t="s">
        <v>123</v>
      </c>
      <c r="AR55" s="5" t="s">
        <v>95</v>
      </c>
      <c r="AS55" s="1"/>
      <c r="AT55" s="14" t="s">
        <v>94</v>
      </c>
      <c r="AU55" s="23"/>
      <c r="AV55" s="51" t="s">
        <v>123</v>
      </c>
      <c r="AW55" s="51" t="s">
        <v>95</v>
      </c>
      <c r="AX55" s="51" t="s">
        <v>73</v>
      </c>
      <c r="AY55" s="51" t="s">
        <v>73</v>
      </c>
      <c r="AZ55" s="51"/>
      <c r="BA55" s="5"/>
      <c r="BB55" s="1"/>
      <c r="BC55" s="14" t="s">
        <v>94</v>
      </c>
      <c r="BD55" s="51" t="s">
        <v>95</v>
      </c>
      <c r="BE55" s="51" t="s">
        <v>73</v>
      </c>
      <c r="BF55" s="51"/>
      <c r="BG55" s="51" t="s">
        <v>123</v>
      </c>
      <c r="BH55" s="51" t="s">
        <v>95</v>
      </c>
      <c r="BI55" s="51" t="s">
        <v>73</v>
      </c>
      <c r="BJ55" s="5"/>
      <c r="BK55" s="1"/>
    </row>
    <row r="56" spans="10:63">
      <c r="J56" s="14" t="s">
        <v>111</v>
      </c>
      <c r="K56" s="51"/>
      <c r="L56" s="51" t="s">
        <v>93</v>
      </c>
      <c r="M56" s="51" t="s">
        <v>93</v>
      </c>
      <c r="N56" s="51" t="s">
        <v>93</v>
      </c>
      <c r="O56" s="51" t="s">
        <v>93</v>
      </c>
      <c r="P56" s="51" t="s">
        <v>93</v>
      </c>
      <c r="Q56" s="5"/>
      <c r="R56" s="1"/>
      <c r="S56" s="14" t="s">
        <v>111</v>
      </c>
      <c r="T56" s="51"/>
      <c r="U56" s="51" t="s">
        <v>123</v>
      </c>
      <c r="V56" s="51" t="s">
        <v>123</v>
      </c>
      <c r="W56" s="51" t="s">
        <v>123</v>
      </c>
      <c r="X56" s="51" t="s">
        <v>123</v>
      </c>
      <c r="Y56" s="51" t="s">
        <v>123</v>
      </c>
      <c r="Z56" s="5"/>
      <c r="AA56" s="1"/>
      <c r="AB56" s="14" t="s">
        <v>111</v>
      </c>
      <c r="AC56" s="51"/>
      <c r="AD56" s="51" t="s">
        <v>93</v>
      </c>
      <c r="AE56" s="51" t="s">
        <v>93</v>
      </c>
      <c r="AF56" s="51"/>
      <c r="AG56" s="51" t="s">
        <v>123</v>
      </c>
      <c r="AH56" s="51" t="s">
        <v>95</v>
      </c>
      <c r="AI56" s="5" t="s">
        <v>73</v>
      </c>
      <c r="AJ56" s="1"/>
      <c r="AK56" s="14" t="s">
        <v>111</v>
      </c>
      <c r="AL56" s="51" t="s">
        <v>95</v>
      </c>
      <c r="AM56" s="51"/>
      <c r="AN56" s="51" t="s">
        <v>123</v>
      </c>
      <c r="AO56" s="51" t="s">
        <v>123</v>
      </c>
      <c r="AP56" s="51" t="s">
        <v>95</v>
      </c>
      <c r="AQ56" s="51" t="s">
        <v>95</v>
      </c>
      <c r="AR56" s="5"/>
      <c r="AS56" s="1"/>
      <c r="AT56" s="14" t="s">
        <v>111</v>
      </c>
      <c r="AU56" s="51"/>
      <c r="AV56" s="51" t="s">
        <v>123</v>
      </c>
      <c r="AW56" s="51" t="s">
        <v>123</v>
      </c>
      <c r="AX56" s="51" t="s">
        <v>123</v>
      </c>
      <c r="AY56" s="51" t="s">
        <v>123</v>
      </c>
      <c r="AZ56" s="51" t="s">
        <v>123</v>
      </c>
      <c r="BA56" s="22"/>
      <c r="BB56" s="1"/>
      <c r="BC56" s="14" t="s">
        <v>111</v>
      </c>
      <c r="BD56" s="51" t="s">
        <v>123</v>
      </c>
      <c r="BE56" s="51" t="s">
        <v>95</v>
      </c>
      <c r="BF56" s="51" t="s">
        <v>73</v>
      </c>
      <c r="BG56" s="51"/>
      <c r="BH56" s="51" t="s">
        <v>123</v>
      </c>
      <c r="BI56" s="51" t="s">
        <v>95</v>
      </c>
      <c r="BJ56" s="5" t="s">
        <v>73</v>
      </c>
      <c r="BK56" s="1"/>
    </row>
    <row r="57" spans="10:63">
      <c r="J57" s="14" t="s">
        <v>80</v>
      </c>
      <c r="K57" s="51"/>
      <c r="L57" s="51" t="s">
        <v>93</v>
      </c>
      <c r="M57" s="51" t="s">
        <v>93</v>
      </c>
      <c r="N57" s="51" t="s">
        <v>93</v>
      </c>
      <c r="O57" s="51" t="s">
        <v>93</v>
      </c>
      <c r="P57" s="51" t="s">
        <v>93</v>
      </c>
      <c r="Q57" s="5"/>
      <c r="R57" s="1"/>
      <c r="S57" s="14" t="s">
        <v>80</v>
      </c>
      <c r="T57" s="51"/>
      <c r="U57" s="51" t="s">
        <v>95</v>
      </c>
      <c r="V57" s="51" t="s">
        <v>95</v>
      </c>
      <c r="W57" s="51" t="s">
        <v>95</v>
      </c>
      <c r="X57" s="51" t="s">
        <v>95</v>
      </c>
      <c r="Y57" s="51" t="s">
        <v>95</v>
      </c>
      <c r="Z57" s="5"/>
      <c r="AA57" s="1"/>
      <c r="AB57" s="14" t="s">
        <v>80</v>
      </c>
      <c r="AC57" s="51"/>
      <c r="AD57" s="51"/>
      <c r="AE57" s="51" t="s">
        <v>93</v>
      </c>
      <c r="AF57" s="51" t="s">
        <v>93</v>
      </c>
      <c r="AG57" s="51"/>
      <c r="AH57" s="51" t="s">
        <v>123</v>
      </c>
      <c r="AI57" s="5" t="s">
        <v>95</v>
      </c>
      <c r="AJ57" s="1"/>
      <c r="AK57" s="14" t="s">
        <v>80</v>
      </c>
      <c r="AL57" s="51"/>
      <c r="AM57" s="51" t="s">
        <v>123</v>
      </c>
      <c r="AN57" s="51" t="s">
        <v>123</v>
      </c>
      <c r="AO57" s="51" t="s">
        <v>123</v>
      </c>
      <c r="AP57" s="51" t="s">
        <v>123</v>
      </c>
      <c r="AQ57" s="51" t="s">
        <v>123</v>
      </c>
      <c r="AR57" s="5"/>
      <c r="AS57" s="1"/>
      <c r="AT57" s="14" t="s">
        <v>80</v>
      </c>
      <c r="AU57" s="51"/>
      <c r="AV57" s="51" t="s">
        <v>95</v>
      </c>
      <c r="AW57" s="51" t="s">
        <v>95</v>
      </c>
      <c r="AX57" s="51" t="s">
        <v>95</v>
      </c>
      <c r="AY57" s="51" t="s">
        <v>95</v>
      </c>
      <c r="AZ57" s="51" t="s">
        <v>95</v>
      </c>
      <c r="BA57" s="22"/>
      <c r="BB57" s="1"/>
      <c r="BC57" s="14" t="s">
        <v>80</v>
      </c>
      <c r="BD57" s="51"/>
      <c r="BE57" s="51" t="s">
        <v>123</v>
      </c>
      <c r="BF57" s="51" t="s">
        <v>95</v>
      </c>
      <c r="BG57" s="51" t="s">
        <v>73</v>
      </c>
      <c r="BH57" s="51"/>
      <c r="BI57" s="51" t="s">
        <v>123</v>
      </c>
      <c r="BJ57" s="5" t="s">
        <v>95</v>
      </c>
      <c r="BK57" s="1"/>
    </row>
    <row r="58" spans="10:63">
      <c r="J58" s="121" t="s">
        <v>367</v>
      </c>
      <c r="K58" s="91" t="s">
        <v>398</v>
      </c>
      <c r="L58" s="12" t="s">
        <v>417</v>
      </c>
      <c r="M58" s="12" t="s">
        <v>417</v>
      </c>
      <c r="N58" s="12" t="s">
        <v>417</v>
      </c>
      <c r="O58" s="12" t="s">
        <v>417</v>
      </c>
      <c r="P58" s="12" t="s">
        <v>417</v>
      </c>
      <c r="Q58" s="92" t="s">
        <v>398</v>
      </c>
      <c r="R58" s="1"/>
      <c r="S58" s="121" t="s">
        <v>188</v>
      </c>
      <c r="T58" s="133" t="s">
        <v>391</v>
      </c>
      <c r="U58" s="65" t="s">
        <v>434</v>
      </c>
      <c r="V58" s="65" t="s">
        <v>434</v>
      </c>
      <c r="W58" s="65" t="s">
        <v>434</v>
      </c>
      <c r="X58" s="65" t="s">
        <v>434</v>
      </c>
      <c r="Y58" s="65" t="s">
        <v>434</v>
      </c>
      <c r="Z58" s="130" t="s">
        <v>391</v>
      </c>
      <c r="AA58" s="1"/>
      <c r="AB58" s="121" t="s">
        <v>588</v>
      </c>
      <c r="AC58" s="65" t="s">
        <v>548</v>
      </c>
      <c r="AD58" s="65" t="s">
        <v>548</v>
      </c>
      <c r="AE58" s="65" t="s">
        <v>548</v>
      </c>
      <c r="AF58" s="65" t="s">
        <v>548</v>
      </c>
      <c r="AG58" s="65" t="s">
        <v>548</v>
      </c>
      <c r="AH58" s="65" t="s">
        <v>548</v>
      </c>
      <c r="AI58" s="131" t="s">
        <v>548</v>
      </c>
      <c r="AJ58" s="1"/>
      <c r="AK58" s="121" t="s">
        <v>188</v>
      </c>
      <c r="AL58" s="133" t="s">
        <v>476</v>
      </c>
      <c r="AM58" s="65" t="s">
        <v>434</v>
      </c>
      <c r="AN58" s="65" t="s">
        <v>434</v>
      </c>
      <c r="AO58" s="65" t="s">
        <v>434</v>
      </c>
      <c r="AP58" s="65" t="s">
        <v>434</v>
      </c>
      <c r="AQ58" s="65" t="s">
        <v>434</v>
      </c>
      <c r="AR58" s="130" t="s">
        <v>476</v>
      </c>
      <c r="AS58" s="1"/>
      <c r="AT58" s="69" t="s">
        <v>403</v>
      </c>
      <c r="AU58" s="91" t="s">
        <v>432</v>
      </c>
      <c r="AV58" s="12" t="s">
        <v>400</v>
      </c>
      <c r="AW58" s="12" t="s">
        <v>400</v>
      </c>
      <c r="AX58" s="12" t="s">
        <v>400</v>
      </c>
      <c r="AY58" s="12" t="s">
        <v>400</v>
      </c>
      <c r="AZ58" s="12" t="s">
        <v>400</v>
      </c>
      <c r="BA58" s="92" t="s">
        <v>432</v>
      </c>
      <c r="BB58" s="1"/>
      <c r="BC58" s="69" t="s">
        <v>403</v>
      </c>
      <c r="BD58" s="12" t="s">
        <v>400</v>
      </c>
      <c r="BE58" s="12" t="s">
        <v>400</v>
      </c>
      <c r="BF58" s="12" t="s">
        <v>400</v>
      </c>
      <c r="BG58" s="12" t="s">
        <v>400</v>
      </c>
      <c r="BH58" s="12" t="s">
        <v>400</v>
      </c>
      <c r="BI58" s="12" t="s">
        <v>400</v>
      </c>
      <c r="BJ58" s="11" t="s">
        <v>400</v>
      </c>
      <c r="BK58" s="1"/>
    </row>
    <row r="59" spans="10:63">
      <c r="J59" s="132" t="s">
        <v>234</v>
      </c>
      <c r="S59" s="132" t="s">
        <v>246</v>
      </c>
      <c r="AB59" s="432"/>
      <c r="AC59" s="420"/>
      <c r="AK59" s="438" t="s">
        <v>479</v>
      </c>
      <c r="AT59" s="132" t="s">
        <v>49</v>
      </c>
      <c r="BC59" s="132" t="s">
        <v>38</v>
      </c>
    </row>
    <row r="60" spans="10:63">
      <c r="J60" s="438" t="s">
        <v>463</v>
      </c>
      <c r="S60" s="438" t="s">
        <v>463</v>
      </c>
      <c r="AK60" s="438"/>
      <c r="AT60" s="438" t="s">
        <v>463</v>
      </c>
    </row>
    <row r="61" spans="10:63">
      <c r="J61" s="438"/>
    </row>
    <row r="63" spans="10:63">
      <c r="J63" s="21" t="s">
        <v>199</v>
      </c>
      <c r="K63" s="90" t="s">
        <v>313</v>
      </c>
      <c r="L63" s="19"/>
      <c r="M63" s="7"/>
      <c r="N63" s="8"/>
      <c r="O63" s="7"/>
      <c r="P63" s="6"/>
      <c r="Q63" s="7"/>
      <c r="R63" s="1"/>
      <c r="S63" s="21" t="s">
        <v>199</v>
      </c>
      <c r="T63" s="90" t="s">
        <v>586</v>
      </c>
      <c r="U63" s="19"/>
      <c r="V63" s="7"/>
      <c r="W63" s="8"/>
      <c r="X63" s="7"/>
      <c r="Y63" s="6"/>
      <c r="Z63" s="7"/>
      <c r="AA63" s="1"/>
      <c r="AB63" s="21" t="s">
        <v>199</v>
      </c>
      <c r="AC63" s="90"/>
      <c r="AD63" s="19"/>
      <c r="AE63" s="7"/>
      <c r="AF63" s="8"/>
      <c r="AG63" s="7"/>
      <c r="AH63" s="6"/>
      <c r="AI63" s="7"/>
      <c r="AJ63" s="1"/>
      <c r="AK63" s="21" t="s">
        <v>199</v>
      </c>
      <c r="AL63" s="89" t="s">
        <v>409</v>
      </c>
      <c r="AM63" s="19"/>
      <c r="AN63" s="7"/>
      <c r="AO63" s="8"/>
      <c r="AP63" s="7"/>
      <c r="AQ63" s="6"/>
      <c r="AR63" s="7"/>
      <c r="AS63" s="1"/>
      <c r="AT63" s="21" t="s">
        <v>199</v>
      </c>
      <c r="AU63" s="89" t="s">
        <v>409</v>
      </c>
      <c r="AV63" s="19"/>
      <c r="AW63" s="7"/>
      <c r="AX63" s="8"/>
      <c r="AY63" s="7"/>
      <c r="AZ63" s="6"/>
      <c r="BA63" s="7"/>
    </row>
    <row r="64" spans="10:63">
      <c r="J64" s="122" t="s">
        <v>83</v>
      </c>
      <c r="K64" s="17" t="s">
        <v>96</v>
      </c>
      <c r="L64" s="16" t="s">
        <v>104</v>
      </c>
      <c r="M64" s="16" t="s">
        <v>82</v>
      </c>
      <c r="N64" s="16" t="s">
        <v>112</v>
      </c>
      <c r="O64" s="16" t="s">
        <v>97</v>
      </c>
      <c r="P64" s="16" t="s">
        <v>117</v>
      </c>
      <c r="Q64" s="15" t="s">
        <v>132</v>
      </c>
      <c r="R64" s="1"/>
      <c r="S64" s="122" t="s">
        <v>83</v>
      </c>
      <c r="T64" s="17" t="s">
        <v>96</v>
      </c>
      <c r="U64" s="16" t="s">
        <v>104</v>
      </c>
      <c r="V64" s="16" t="s">
        <v>82</v>
      </c>
      <c r="W64" s="16" t="s">
        <v>112</v>
      </c>
      <c r="X64" s="16" t="s">
        <v>97</v>
      </c>
      <c r="Y64" s="16" t="s">
        <v>117</v>
      </c>
      <c r="Z64" s="15" t="s">
        <v>132</v>
      </c>
      <c r="AA64" s="1"/>
      <c r="AB64" s="122" t="s">
        <v>83</v>
      </c>
      <c r="AC64" s="17" t="s">
        <v>96</v>
      </c>
      <c r="AD64" s="16" t="s">
        <v>104</v>
      </c>
      <c r="AE64" s="16" t="s">
        <v>82</v>
      </c>
      <c r="AF64" s="16" t="s">
        <v>112</v>
      </c>
      <c r="AG64" s="16" t="s">
        <v>97</v>
      </c>
      <c r="AH64" s="16" t="s">
        <v>117</v>
      </c>
      <c r="AI64" s="15" t="s">
        <v>132</v>
      </c>
      <c r="AJ64" s="1"/>
      <c r="AK64" s="122" t="s">
        <v>83</v>
      </c>
      <c r="AL64" s="17" t="s">
        <v>96</v>
      </c>
      <c r="AM64" s="16" t="s">
        <v>104</v>
      </c>
      <c r="AN64" s="16" t="s">
        <v>82</v>
      </c>
      <c r="AO64" s="16" t="s">
        <v>112</v>
      </c>
      <c r="AP64" s="16" t="s">
        <v>97</v>
      </c>
      <c r="AQ64" s="16" t="s">
        <v>117</v>
      </c>
      <c r="AR64" s="15" t="s">
        <v>132</v>
      </c>
      <c r="AS64" s="1"/>
      <c r="AT64" s="18" t="s">
        <v>83</v>
      </c>
      <c r="AU64" s="17" t="s">
        <v>96</v>
      </c>
      <c r="AV64" s="16" t="s">
        <v>104</v>
      </c>
      <c r="AW64" s="16" t="s">
        <v>82</v>
      </c>
      <c r="AX64" s="16" t="s">
        <v>112</v>
      </c>
      <c r="AY64" s="16" t="s">
        <v>97</v>
      </c>
      <c r="AZ64" s="16" t="s">
        <v>117</v>
      </c>
      <c r="BA64" s="15" t="s">
        <v>132</v>
      </c>
    </row>
    <row r="65" spans="10:71">
      <c r="J65" s="14" t="s">
        <v>79</v>
      </c>
      <c r="K65" s="51" t="s">
        <v>73</v>
      </c>
      <c r="L65" s="51"/>
      <c r="M65" s="51"/>
      <c r="N65" s="51" t="s">
        <v>123</v>
      </c>
      <c r="O65" s="51" t="s">
        <v>93</v>
      </c>
      <c r="P65" s="51" t="s">
        <v>95</v>
      </c>
      <c r="Q65" s="5" t="s">
        <v>73</v>
      </c>
      <c r="R65" s="1"/>
      <c r="S65" s="14" t="s">
        <v>79</v>
      </c>
      <c r="T65" s="51" t="s">
        <v>73</v>
      </c>
      <c r="U65" s="51"/>
      <c r="V65" s="51"/>
      <c r="W65" s="51" t="s">
        <v>93</v>
      </c>
      <c r="X65" s="51" t="s">
        <v>93</v>
      </c>
      <c r="Y65" s="51"/>
      <c r="Z65" s="5" t="s">
        <v>123</v>
      </c>
      <c r="AA65" s="1"/>
      <c r="AB65" s="14" t="s">
        <v>79</v>
      </c>
      <c r="AC65" s="51"/>
      <c r="AD65" s="51" t="s">
        <v>73</v>
      </c>
      <c r="AE65" s="51" t="s">
        <v>73</v>
      </c>
      <c r="AF65" s="51" t="s">
        <v>73</v>
      </c>
      <c r="AG65" s="51" t="s">
        <v>73</v>
      </c>
      <c r="AH65" s="51" t="s">
        <v>73</v>
      </c>
      <c r="AI65" s="5" t="s">
        <v>73</v>
      </c>
      <c r="AJ65" s="1"/>
      <c r="AK65" s="14" t="s">
        <v>79</v>
      </c>
      <c r="AL65" s="51" t="s">
        <v>123</v>
      </c>
      <c r="AM65" s="51" t="s">
        <v>95</v>
      </c>
      <c r="AN65" s="51" t="s">
        <v>73</v>
      </c>
      <c r="AO65" s="51" t="s">
        <v>73</v>
      </c>
      <c r="AP65" s="51"/>
      <c r="AQ65" s="51"/>
      <c r="AR65" s="5" t="s">
        <v>123</v>
      </c>
      <c r="AS65" s="1"/>
      <c r="AT65" s="14" t="s">
        <v>79</v>
      </c>
      <c r="AU65" s="51" t="s">
        <v>73</v>
      </c>
      <c r="AV65" s="51"/>
      <c r="AW65" s="51" t="s">
        <v>123</v>
      </c>
      <c r="AX65" s="51" t="s">
        <v>95</v>
      </c>
      <c r="AY65" s="51" t="s">
        <v>73</v>
      </c>
      <c r="AZ65" s="51"/>
      <c r="BA65" s="5" t="s">
        <v>123</v>
      </c>
    </row>
    <row r="66" spans="10:71">
      <c r="J66" s="14" t="s">
        <v>180</v>
      </c>
      <c r="K66" s="51"/>
      <c r="L66" s="51"/>
      <c r="M66" s="51" t="s">
        <v>123</v>
      </c>
      <c r="N66" s="51" t="s">
        <v>93</v>
      </c>
      <c r="O66" s="51" t="s">
        <v>95</v>
      </c>
      <c r="P66" s="51" t="s">
        <v>73</v>
      </c>
      <c r="Q66" s="5"/>
      <c r="R66" s="1"/>
      <c r="S66" s="14" t="s">
        <v>180</v>
      </c>
      <c r="T66" s="51" t="s">
        <v>93</v>
      </c>
      <c r="U66" s="51" t="s">
        <v>95</v>
      </c>
      <c r="V66" s="51" t="s">
        <v>73</v>
      </c>
      <c r="W66" s="51"/>
      <c r="X66" s="51"/>
      <c r="Y66" s="51" t="s">
        <v>93</v>
      </c>
      <c r="Z66" s="5" t="s">
        <v>93</v>
      </c>
      <c r="AA66" s="1"/>
      <c r="AB66" s="14" t="s">
        <v>180</v>
      </c>
      <c r="AC66" s="51" t="s">
        <v>73</v>
      </c>
      <c r="AD66" s="51"/>
      <c r="AE66" s="51"/>
      <c r="AF66" s="51" t="s">
        <v>123</v>
      </c>
      <c r="AG66" s="51" t="s">
        <v>123</v>
      </c>
      <c r="AH66" s="51" t="s">
        <v>95</v>
      </c>
      <c r="AI66" s="5" t="s">
        <v>95</v>
      </c>
      <c r="AJ66" s="1"/>
      <c r="AK66" s="14" t="s">
        <v>180</v>
      </c>
      <c r="AL66" s="51" t="s">
        <v>95</v>
      </c>
      <c r="AM66" s="51" t="s">
        <v>73</v>
      </c>
      <c r="AN66" s="51" t="s">
        <v>73</v>
      </c>
      <c r="AO66" s="51"/>
      <c r="AP66" s="51"/>
      <c r="AQ66" s="51" t="s">
        <v>123</v>
      </c>
      <c r="AR66" s="5" t="s">
        <v>95</v>
      </c>
      <c r="AS66" s="1"/>
      <c r="AT66" s="14" t="s">
        <v>180</v>
      </c>
      <c r="AU66" s="51" t="s">
        <v>95</v>
      </c>
      <c r="AV66" s="51" t="s">
        <v>73</v>
      </c>
      <c r="AW66" s="51"/>
      <c r="AX66" s="51" t="s">
        <v>123</v>
      </c>
      <c r="AY66" s="51" t="s">
        <v>95</v>
      </c>
      <c r="AZ66" s="51" t="s">
        <v>73</v>
      </c>
      <c r="BA66" s="5"/>
    </row>
    <row r="67" spans="10:71">
      <c r="J67" s="14" t="s">
        <v>110</v>
      </c>
      <c r="K67" s="51"/>
      <c r="L67" s="51" t="s">
        <v>123</v>
      </c>
      <c r="M67" s="51" t="s">
        <v>93</v>
      </c>
      <c r="N67" s="51" t="s">
        <v>95</v>
      </c>
      <c r="O67" s="51" t="s">
        <v>73</v>
      </c>
      <c r="P67" s="51"/>
      <c r="Q67" s="5"/>
      <c r="R67" s="1"/>
      <c r="S67" s="14" t="s">
        <v>110</v>
      </c>
      <c r="T67" s="51"/>
      <c r="U67" s="51" t="s">
        <v>123</v>
      </c>
      <c r="V67" s="51" t="s">
        <v>93</v>
      </c>
      <c r="W67" s="51" t="s">
        <v>95</v>
      </c>
      <c r="X67" s="51" t="s">
        <v>73</v>
      </c>
      <c r="Y67" s="51"/>
      <c r="Z67" s="5"/>
      <c r="AA67" s="1"/>
      <c r="AB67" s="14" t="s">
        <v>110</v>
      </c>
      <c r="AC67" s="51"/>
      <c r="AD67" s="51" t="s">
        <v>123</v>
      </c>
      <c r="AE67" s="51" t="s">
        <v>123</v>
      </c>
      <c r="AF67" s="51" t="s">
        <v>95</v>
      </c>
      <c r="AG67" s="51" t="s">
        <v>95</v>
      </c>
      <c r="AH67" s="51"/>
      <c r="AI67" s="5"/>
      <c r="AJ67" s="1"/>
      <c r="AK67" s="14" t="s">
        <v>110</v>
      </c>
      <c r="AL67" s="51" t="s">
        <v>73</v>
      </c>
      <c r="AM67" s="51" t="s">
        <v>73</v>
      </c>
      <c r="AN67" s="51"/>
      <c r="AO67" s="51"/>
      <c r="AP67" s="51" t="s">
        <v>123</v>
      </c>
      <c r="AQ67" s="51" t="s">
        <v>95</v>
      </c>
      <c r="AR67" s="22" t="s">
        <v>73</v>
      </c>
      <c r="AS67" s="1"/>
      <c r="AT67" s="14" t="s">
        <v>110</v>
      </c>
      <c r="AU67" s="51" t="s">
        <v>123</v>
      </c>
      <c r="AV67" s="51" t="s">
        <v>95</v>
      </c>
      <c r="AW67" s="51" t="s">
        <v>73</v>
      </c>
      <c r="AX67" s="51"/>
      <c r="AY67" s="51"/>
      <c r="AZ67" s="51" t="s">
        <v>95</v>
      </c>
      <c r="BA67" s="5" t="s">
        <v>73</v>
      </c>
    </row>
    <row r="68" spans="10:71">
      <c r="J68" s="14" t="s">
        <v>114</v>
      </c>
      <c r="K68" s="51" t="s">
        <v>123</v>
      </c>
      <c r="L68" s="51" t="s">
        <v>93</v>
      </c>
      <c r="M68" s="51" t="s">
        <v>95</v>
      </c>
      <c r="N68" s="51" t="s">
        <v>73</v>
      </c>
      <c r="O68" s="51"/>
      <c r="P68" s="51"/>
      <c r="Q68" s="5" t="s">
        <v>123</v>
      </c>
      <c r="R68" s="1"/>
      <c r="S68" s="14" t="s">
        <v>114</v>
      </c>
      <c r="T68" s="51" t="s">
        <v>93</v>
      </c>
      <c r="U68" s="51" t="s">
        <v>93</v>
      </c>
      <c r="V68" s="51"/>
      <c r="W68" s="51" t="s">
        <v>123</v>
      </c>
      <c r="X68" s="51" t="s">
        <v>93</v>
      </c>
      <c r="Y68" s="51" t="s">
        <v>95</v>
      </c>
      <c r="Z68" s="5" t="s">
        <v>73</v>
      </c>
      <c r="AA68" s="1"/>
      <c r="AB68" s="14" t="s">
        <v>114</v>
      </c>
      <c r="AC68" s="51" t="s">
        <v>123</v>
      </c>
      <c r="AD68" s="51" t="s">
        <v>123</v>
      </c>
      <c r="AE68" s="51" t="s">
        <v>95</v>
      </c>
      <c r="AF68" s="51" t="s">
        <v>95</v>
      </c>
      <c r="AG68" s="51"/>
      <c r="AH68" s="51"/>
      <c r="AI68" s="5" t="s">
        <v>123</v>
      </c>
      <c r="AJ68" s="1"/>
      <c r="AK68" s="14" t="s">
        <v>114</v>
      </c>
      <c r="AL68" s="23" t="s">
        <v>73</v>
      </c>
      <c r="AM68" s="51"/>
      <c r="AN68" s="51"/>
      <c r="AO68" s="51" t="s">
        <v>123</v>
      </c>
      <c r="AP68" s="51" t="s">
        <v>95</v>
      </c>
      <c r="AQ68" s="51" t="s">
        <v>73</v>
      </c>
      <c r="AR68" s="5" t="s">
        <v>73</v>
      </c>
      <c r="AS68" s="1"/>
      <c r="AT68" s="14" t="s">
        <v>114</v>
      </c>
      <c r="AU68" s="51"/>
      <c r="AV68" s="51" t="s">
        <v>123</v>
      </c>
      <c r="AW68" s="51" t="s">
        <v>95</v>
      </c>
      <c r="AX68" s="51" t="s">
        <v>73</v>
      </c>
      <c r="AY68" s="51"/>
      <c r="AZ68" s="51" t="s">
        <v>123</v>
      </c>
      <c r="BA68" s="5" t="s">
        <v>95</v>
      </c>
    </row>
    <row r="69" spans="10:71">
      <c r="J69" s="14" t="s">
        <v>127</v>
      </c>
      <c r="K69" s="51" t="s">
        <v>93</v>
      </c>
      <c r="L69" s="51" t="s">
        <v>95</v>
      </c>
      <c r="M69" s="51" t="s">
        <v>73</v>
      </c>
      <c r="N69" s="51"/>
      <c r="O69" s="51"/>
      <c r="P69" s="51" t="s">
        <v>123</v>
      </c>
      <c r="Q69" s="5" t="s">
        <v>93</v>
      </c>
      <c r="R69" s="1"/>
      <c r="S69" s="14" t="s">
        <v>127</v>
      </c>
      <c r="T69" s="51"/>
      <c r="U69" s="51"/>
      <c r="V69" s="51" t="s">
        <v>93</v>
      </c>
      <c r="W69" s="51" t="s">
        <v>93</v>
      </c>
      <c r="X69" s="51"/>
      <c r="Y69" s="51" t="s">
        <v>123</v>
      </c>
      <c r="Z69" s="5" t="s">
        <v>93</v>
      </c>
      <c r="AA69" s="1"/>
      <c r="AB69" s="14" t="s">
        <v>127</v>
      </c>
      <c r="AC69" s="51" t="s">
        <v>123</v>
      </c>
      <c r="AD69" s="51" t="s">
        <v>95</v>
      </c>
      <c r="AE69" s="51" t="s">
        <v>95</v>
      </c>
      <c r="AF69" s="51"/>
      <c r="AG69" s="51"/>
      <c r="AH69" s="51" t="s">
        <v>123</v>
      </c>
      <c r="AI69" s="5" t="s">
        <v>123</v>
      </c>
      <c r="AJ69" s="1"/>
      <c r="AK69" s="14" t="s">
        <v>127</v>
      </c>
      <c r="AL69" s="24"/>
      <c r="AM69" s="51"/>
      <c r="AN69" s="51" t="s">
        <v>123</v>
      </c>
      <c r="AO69" s="51" t="s">
        <v>95</v>
      </c>
      <c r="AP69" s="51" t="s">
        <v>73</v>
      </c>
      <c r="AQ69" s="51" t="s">
        <v>73</v>
      </c>
      <c r="AR69" s="5"/>
      <c r="AS69" s="1"/>
      <c r="AT69" s="14" t="s">
        <v>127</v>
      </c>
      <c r="AU69" s="51" t="s">
        <v>73</v>
      </c>
      <c r="AV69" s="51"/>
      <c r="AW69" s="51" t="s">
        <v>123</v>
      </c>
      <c r="AX69" s="51" t="s">
        <v>95</v>
      </c>
      <c r="AY69" s="51" t="s">
        <v>73</v>
      </c>
      <c r="AZ69" s="51"/>
      <c r="BA69" s="5" t="s">
        <v>123</v>
      </c>
    </row>
    <row r="70" spans="10:71">
      <c r="J70" s="14" t="s">
        <v>94</v>
      </c>
      <c r="K70" s="51" t="s">
        <v>95</v>
      </c>
      <c r="L70" s="51" t="s">
        <v>73</v>
      </c>
      <c r="M70" s="51"/>
      <c r="N70" s="51"/>
      <c r="O70" s="51" t="s">
        <v>123</v>
      </c>
      <c r="P70" s="51" t="s">
        <v>93</v>
      </c>
      <c r="Q70" s="5" t="s">
        <v>95</v>
      </c>
      <c r="R70" s="1"/>
      <c r="S70" s="14" t="s">
        <v>94</v>
      </c>
      <c r="T70" s="51" t="s">
        <v>95</v>
      </c>
      <c r="U70" s="51" t="s">
        <v>73</v>
      </c>
      <c r="V70" s="51"/>
      <c r="W70" s="51"/>
      <c r="X70" s="51" t="s">
        <v>93</v>
      </c>
      <c r="Y70" s="51" t="s">
        <v>93</v>
      </c>
      <c r="Z70" s="5"/>
      <c r="AA70" s="1"/>
      <c r="AB70" s="14" t="s">
        <v>94</v>
      </c>
      <c r="AC70" s="51" t="s">
        <v>95</v>
      </c>
      <c r="AD70" s="51" t="s">
        <v>95</v>
      </c>
      <c r="AE70" s="51"/>
      <c r="AF70" s="51"/>
      <c r="AG70" s="51" t="s">
        <v>123</v>
      </c>
      <c r="AH70" s="51" t="s">
        <v>123</v>
      </c>
      <c r="AI70" s="5" t="s">
        <v>95</v>
      </c>
      <c r="AJ70" s="1"/>
      <c r="AK70" s="14" t="s">
        <v>94</v>
      </c>
      <c r="AL70" s="23"/>
      <c r="AM70" s="51" t="s">
        <v>123</v>
      </c>
      <c r="AN70" s="51" t="s">
        <v>95</v>
      </c>
      <c r="AO70" s="51" t="s">
        <v>73</v>
      </c>
      <c r="AP70" s="51" t="s">
        <v>73</v>
      </c>
      <c r="AQ70" s="51"/>
      <c r="AR70" s="5"/>
      <c r="AS70" s="1"/>
      <c r="AT70" s="14" t="s">
        <v>94</v>
      </c>
      <c r="AU70" s="51" t="s">
        <v>95</v>
      </c>
      <c r="AV70" s="51" t="s">
        <v>73</v>
      </c>
      <c r="AW70" s="51"/>
      <c r="AX70" s="51" t="s">
        <v>123</v>
      </c>
      <c r="AY70" s="51" t="s">
        <v>95</v>
      </c>
      <c r="AZ70" s="51" t="s">
        <v>73</v>
      </c>
      <c r="BA70" s="5"/>
    </row>
    <row r="71" spans="10:71">
      <c r="J71" s="14" t="s">
        <v>111</v>
      </c>
      <c r="K71" s="51"/>
      <c r="L71" s="51" t="s">
        <v>123</v>
      </c>
      <c r="M71" s="51" t="s">
        <v>123</v>
      </c>
      <c r="N71" s="51" t="s">
        <v>123</v>
      </c>
      <c r="O71" s="51" t="s">
        <v>123</v>
      </c>
      <c r="P71" s="51" t="s">
        <v>123</v>
      </c>
      <c r="Q71" s="5"/>
      <c r="R71" s="1"/>
      <c r="S71" s="14" t="s">
        <v>111</v>
      </c>
      <c r="T71" s="51" t="s">
        <v>123</v>
      </c>
      <c r="U71" s="51" t="s">
        <v>93</v>
      </c>
      <c r="V71" s="51" t="s">
        <v>95</v>
      </c>
      <c r="W71" s="51" t="s">
        <v>73</v>
      </c>
      <c r="X71" s="51"/>
      <c r="Y71" s="51"/>
      <c r="Z71" s="5" t="s">
        <v>93</v>
      </c>
      <c r="AA71" s="1"/>
      <c r="AB71" s="14" t="s">
        <v>111</v>
      </c>
      <c r="AC71" s="51" t="s">
        <v>95</v>
      </c>
      <c r="AD71" s="51"/>
      <c r="AE71" s="51" t="s">
        <v>123</v>
      </c>
      <c r="AF71" s="51" t="s">
        <v>123</v>
      </c>
      <c r="AG71" s="51" t="s">
        <v>95</v>
      </c>
      <c r="AH71" s="51" t="s">
        <v>95</v>
      </c>
      <c r="AI71" s="5"/>
      <c r="AJ71" s="1"/>
      <c r="AK71" s="14" t="s">
        <v>111</v>
      </c>
      <c r="AL71" s="51"/>
      <c r="AM71" s="51" t="s">
        <v>123</v>
      </c>
      <c r="AN71" s="51" t="s">
        <v>123</v>
      </c>
      <c r="AO71" s="51" t="s">
        <v>123</v>
      </c>
      <c r="AP71" s="51" t="s">
        <v>123</v>
      </c>
      <c r="AQ71" s="51" t="s">
        <v>123</v>
      </c>
      <c r="AR71" s="22"/>
      <c r="AS71" s="1"/>
      <c r="AT71" s="14" t="s">
        <v>111</v>
      </c>
      <c r="AU71" s="51" t="s">
        <v>123</v>
      </c>
      <c r="AV71" s="51" t="s">
        <v>95</v>
      </c>
      <c r="AW71" s="51" t="s">
        <v>73</v>
      </c>
      <c r="AX71" s="51"/>
      <c r="AY71" s="51" t="s">
        <v>123</v>
      </c>
      <c r="AZ71" s="51"/>
      <c r="BA71" s="5" t="s">
        <v>73</v>
      </c>
    </row>
    <row r="72" spans="10:71">
      <c r="J72" s="14" t="s">
        <v>80</v>
      </c>
      <c r="K72" s="51"/>
      <c r="L72" s="51" t="s">
        <v>95</v>
      </c>
      <c r="M72" s="51" t="s">
        <v>95</v>
      </c>
      <c r="N72" s="51" t="s">
        <v>95</v>
      </c>
      <c r="O72" s="51" t="s">
        <v>95</v>
      </c>
      <c r="P72" s="51" t="s">
        <v>95</v>
      </c>
      <c r="Q72" s="5"/>
      <c r="R72" s="1"/>
      <c r="S72" s="14" t="s">
        <v>80</v>
      </c>
      <c r="T72" s="51" t="s">
        <v>93</v>
      </c>
      <c r="U72" s="51"/>
      <c r="V72" s="51" t="s">
        <v>123</v>
      </c>
      <c r="W72" s="51" t="s">
        <v>93</v>
      </c>
      <c r="X72" s="51" t="s">
        <v>95</v>
      </c>
      <c r="Y72" s="51" t="s">
        <v>73</v>
      </c>
      <c r="Z72" s="5"/>
      <c r="AA72" s="1"/>
      <c r="AB72" s="14" t="s">
        <v>80</v>
      </c>
      <c r="AC72" s="51"/>
      <c r="AD72" s="51" t="s">
        <v>123</v>
      </c>
      <c r="AE72" s="51" t="s">
        <v>123</v>
      </c>
      <c r="AF72" s="51" t="s">
        <v>123</v>
      </c>
      <c r="AG72" s="51" t="s">
        <v>123</v>
      </c>
      <c r="AH72" s="51" t="s">
        <v>123</v>
      </c>
      <c r="AI72" s="5"/>
      <c r="AJ72" s="1"/>
      <c r="AK72" s="14" t="s">
        <v>80</v>
      </c>
      <c r="AL72" s="51"/>
      <c r="AM72" s="51" t="s">
        <v>95</v>
      </c>
      <c r="AN72" s="51" t="s">
        <v>95</v>
      </c>
      <c r="AO72" s="51" t="s">
        <v>95</v>
      </c>
      <c r="AP72" s="51" t="s">
        <v>95</v>
      </c>
      <c r="AQ72" s="51" t="s">
        <v>95</v>
      </c>
      <c r="AR72" s="22"/>
      <c r="AS72" s="1"/>
      <c r="AT72" s="14" t="s">
        <v>80</v>
      </c>
      <c r="AU72" s="51"/>
      <c r="AV72" s="51" t="s">
        <v>123</v>
      </c>
      <c r="AW72" s="51" t="s">
        <v>95</v>
      </c>
      <c r="AX72" s="51" t="s">
        <v>73</v>
      </c>
      <c r="AY72" s="51"/>
      <c r="AZ72" s="51" t="s">
        <v>123</v>
      </c>
      <c r="BA72" s="5" t="s">
        <v>95</v>
      </c>
    </row>
    <row r="73" spans="10:71">
      <c r="J73" s="14" t="s">
        <v>121</v>
      </c>
      <c r="K73" s="51"/>
      <c r="L73" s="51" t="s">
        <v>93</v>
      </c>
      <c r="M73" s="51" t="s">
        <v>93</v>
      </c>
      <c r="N73" s="51" t="s">
        <v>93</v>
      </c>
      <c r="O73" s="51" t="s">
        <v>93</v>
      </c>
      <c r="P73" s="51" t="s">
        <v>93</v>
      </c>
      <c r="Q73" s="5"/>
      <c r="R73" s="1"/>
      <c r="S73" s="14" t="s">
        <v>121</v>
      </c>
      <c r="T73" s="51"/>
      <c r="U73" s="51" t="s">
        <v>93</v>
      </c>
      <c r="V73" s="51" t="s">
        <v>93</v>
      </c>
      <c r="W73" s="51"/>
      <c r="X73" s="51" t="s">
        <v>123</v>
      </c>
      <c r="Y73" s="51" t="s">
        <v>93</v>
      </c>
      <c r="Z73" s="5" t="s">
        <v>95</v>
      </c>
      <c r="AA73" s="1"/>
      <c r="AB73" s="14" t="s">
        <v>121</v>
      </c>
      <c r="AC73" s="51"/>
      <c r="AD73" s="51" t="s">
        <v>95</v>
      </c>
      <c r="AE73" s="51" t="s">
        <v>95</v>
      </c>
      <c r="AF73" s="51" t="s">
        <v>95</v>
      </c>
      <c r="AG73" s="51" t="s">
        <v>95</v>
      </c>
      <c r="AH73" s="51" t="s">
        <v>95</v>
      </c>
      <c r="AI73" s="5"/>
      <c r="AJ73" s="1"/>
      <c r="AK73" s="14" t="s">
        <v>121</v>
      </c>
      <c r="AL73" s="51"/>
      <c r="AM73" s="51" t="s">
        <v>93</v>
      </c>
      <c r="AN73" s="51" t="s">
        <v>93</v>
      </c>
      <c r="AO73" s="51" t="s">
        <v>93</v>
      </c>
      <c r="AP73" s="51" t="s">
        <v>93</v>
      </c>
      <c r="AQ73" s="51" t="s">
        <v>93</v>
      </c>
      <c r="AR73" s="22"/>
      <c r="AS73" s="1"/>
      <c r="AT73" s="14" t="s">
        <v>121</v>
      </c>
      <c r="AU73" s="51"/>
      <c r="AV73" s="51" t="s">
        <v>93</v>
      </c>
      <c r="AW73" s="51" t="s">
        <v>93</v>
      </c>
      <c r="AX73" s="51" t="s">
        <v>93</v>
      </c>
      <c r="AY73" s="51" t="s">
        <v>123</v>
      </c>
      <c r="AZ73" s="51" t="s">
        <v>95</v>
      </c>
      <c r="BA73" s="5"/>
    </row>
    <row r="74" spans="10:71">
      <c r="J74" s="121" t="s">
        <v>367</v>
      </c>
      <c r="K74" s="91" t="s">
        <v>398</v>
      </c>
      <c r="L74" s="12" t="s">
        <v>389</v>
      </c>
      <c r="M74" s="12" t="s">
        <v>389</v>
      </c>
      <c r="N74" s="12" t="s">
        <v>389</v>
      </c>
      <c r="O74" s="12" t="s">
        <v>389</v>
      </c>
      <c r="P74" s="12" t="s">
        <v>389</v>
      </c>
      <c r="Q74" s="92" t="s">
        <v>398</v>
      </c>
      <c r="R74" s="1"/>
      <c r="S74" s="121" t="s">
        <v>367</v>
      </c>
      <c r="T74" s="511" t="s">
        <v>417</v>
      </c>
      <c r="U74" s="511" t="s">
        <v>417</v>
      </c>
      <c r="V74" s="511" t="s">
        <v>417</v>
      </c>
      <c r="W74" s="511" t="s">
        <v>417</v>
      </c>
      <c r="X74" s="511" t="s">
        <v>417</v>
      </c>
      <c r="Y74" s="511" t="s">
        <v>417</v>
      </c>
      <c r="Z74" s="512" t="s">
        <v>417</v>
      </c>
      <c r="AA74" s="1"/>
      <c r="AB74" s="121" t="s">
        <v>188</v>
      </c>
      <c r="AC74" s="133" t="s">
        <v>483</v>
      </c>
      <c r="AD74" s="65" t="s">
        <v>484</v>
      </c>
      <c r="AE74" s="65" t="s">
        <v>484</v>
      </c>
      <c r="AF74" s="65" t="s">
        <v>484</v>
      </c>
      <c r="AG74" s="65" t="s">
        <v>484</v>
      </c>
      <c r="AH74" s="65" t="s">
        <v>484</v>
      </c>
      <c r="AI74" s="130" t="s">
        <v>476</v>
      </c>
      <c r="AJ74" s="1"/>
      <c r="AK74" s="121" t="s">
        <v>367</v>
      </c>
      <c r="AL74" s="91" t="s">
        <v>422</v>
      </c>
      <c r="AM74" s="12" t="s">
        <v>402</v>
      </c>
      <c r="AN74" s="12" t="s">
        <v>402</v>
      </c>
      <c r="AO74" s="12" t="s">
        <v>402</v>
      </c>
      <c r="AP74" s="12" t="s">
        <v>402</v>
      </c>
      <c r="AQ74" s="12" t="s">
        <v>402</v>
      </c>
      <c r="AR74" s="92" t="s">
        <v>422</v>
      </c>
      <c r="AS74" s="1"/>
      <c r="AT74" s="121" t="s">
        <v>367</v>
      </c>
      <c r="AU74" s="67" t="s">
        <v>397</v>
      </c>
      <c r="AV74" s="67" t="s">
        <v>402</v>
      </c>
      <c r="AW74" s="67" t="s">
        <v>402</v>
      </c>
      <c r="AX74" s="67" t="s">
        <v>402</v>
      </c>
      <c r="AY74" s="67" t="s">
        <v>397</v>
      </c>
      <c r="AZ74" s="67" t="s">
        <v>397</v>
      </c>
      <c r="BA74" s="68" t="s">
        <v>397</v>
      </c>
    </row>
    <row r="75" spans="10:71">
      <c r="J75" s="132" t="s">
        <v>241</v>
      </c>
      <c r="S75" s="438"/>
      <c r="T75" s="420"/>
      <c r="AB75" s="438" t="s">
        <v>479</v>
      </c>
      <c r="AC75" s="420"/>
      <c r="AK75" s="132" t="s">
        <v>241</v>
      </c>
    </row>
    <row r="76" spans="10:71">
      <c r="J76" s="438" t="s">
        <v>463</v>
      </c>
      <c r="AK76" s="438" t="s">
        <v>463</v>
      </c>
    </row>
    <row r="77" spans="10:71">
      <c r="J77" s="438"/>
    </row>
    <row r="78" spans="10:71">
      <c r="J78" s="438"/>
    </row>
    <row r="79" spans="10:71">
      <c r="J79" s="21" t="s">
        <v>371</v>
      </c>
      <c r="K79" s="20"/>
      <c r="L79" s="19"/>
      <c r="M79" s="7"/>
      <c r="N79" s="8"/>
      <c r="O79" s="7"/>
      <c r="P79" s="6"/>
      <c r="Q79" s="7"/>
      <c r="R79" s="1"/>
      <c r="S79" s="21" t="s">
        <v>371</v>
      </c>
      <c r="T79" s="90" t="s">
        <v>591</v>
      </c>
      <c r="U79" s="19"/>
      <c r="V79" s="7"/>
      <c r="W79" s="8"/>
      <c r="X79" s="7"/>
      <c r="Y79" s="6"/>
      <c r="Z79" s="7"/>
      <c r="AA79" s="1"/>
      <c r="AB79" s="21" t="s">
        <v>371</v>
      </c>
      <c r="AC79" s="90" t="s">
        <v>297</v>
      </c>
      <c r="AD79" s="19"/>
      <c r="AE79" s="7"/>
      <c r="AF79" s="8"/>
      <c r="AG79" s="7"/>
      <c r="AH79" s="6"/>
      <c r="AI79" s="7"/>
      <c r="AJ79" s="1"/>
      <c r="AK79" s="21" t="s">
        <v>371</v>
      </c>
      <c r="AL79" s="90"/>
      <c r="AM79" s="19"/>
      <c r="AN79" s="7"/>
      <c r="AO79" s="8"/>
      <c r="AP79" s="7"/>
      <c r="AQ79" s="6"/>
      <c r="AR79" s="7"/>
      <c r="AS79" s="1"/>
      <c r="AT79" s="21" t="s">
        <v>371</v>
      </c>
      <c r="AU79" s="89" t="s">
        <v>409</v>
      </c>
      <c r="AV79" s="19"/>
      <c r="AW79" s="7"/>
      <c r="AX79" s="8"/>
      <c r="AY79" s="7"/>
      <c r="AZ79" s="6"/>
      <c r="BA79" s="7"/>
      <c r="BB79" s="1"/>
      <c r="BC79" s="21" t="s">
        <v>371</v>
      </c>
      <c r="BD79" s="89" t="s">
        <v>409</v>
      </c>
      <c r="BE79" s="19"/>
      <c r="BF79" s="7"/>
      <c r="BG79" s="8"/>
      <c r="BH79" s="7"/>
      <c r="BI79" s="6"/>
      <c r="BJ79" s="7"/>
      <c r="BK79" s="1"/>
      <c r="BL79" s="21" t="s">
        <v>371</v>
      </c>
      <c r="BM79" s="89" t="s">
        <v>409</v>
      </c>
      <c r="BN79" s="90" t="s">
        <v>356</v>
      </c>
      <c r="BO79" s="7"/>
      <c r="BP79" s="8"/>
      <c r="BQ79" s="7"/>
      <c r="BR79" s="6"/>
      <c r="BS79" s="7"/>
    </row>
    <row r="80" spans="10:71">
      <c r="J80" s="122" t="s">
        <v>83</v>
      </c>
      <c r="K80" s="17" t="s">
        <v>96</v>
      </c>
      <c r="L80" s="16" t="s">
        <v>104</v>
      </c>
      <c r="M80" s="16" t="s">
        <v>82</v>
      </c>
      <c r="N80" s="16" t="s">
        <v>112</v>
      </c>
      <c r="O80" s="16" t="s">
        <v>97</v>
      </c>
      <c r="P80" s="16" t="s">
        <v>117</v>
      </c>
      <c r="Q80" s="15" t="s">
        <v>132</v>
      </c>
      <c r="R80" s="1"/>
      <c r="S80" s="122" t="s">
        <v>83</v>
      </c>
      <c r="T80" s="17" t="s">
        <v>96</v>
      </c>
      <c r="U80" s="16" t="s">
        <v>104</v>
      </c>
      <c r="V80" s="16" t="s">
        <v>82</v>
      </c>
      <c r="W80" s="16" t="s">
        <v>112</v>
      </c>
      <c r="X80" s="16" t="s">
        <v>97</v>
      </c>
      <c r="Y80" s="16" t="s">
        <v>117</v>
      </c>
      <c r="Z80" s="15" t="s">
        <v>132</v>
      </c>
      <c r="AA80" s="1"/>
      <c r="AB80" s="122" t="s">
        <v>83</v>
      </c>
      <c r="AC80" s="17" t="s">
        <v>96</v>
      </c>
      <c r="AD80" s="16" t="s">
        <v>104</v>
      </c>
      <c r="AE80" s="16" t="s">
        <v>82</v>
      </c>
      <c r="AF80" s="16" t="s">
        <v>112</v>
      </c>
      <c r="AG80" s="16" t="s">
        <v>97</v>
      </c>
      <c r="AH80" s="16" t="s">
        <v>117</v>
      </c>
      <c r="AI80" s="15" t="s">
        <v>132</v>
      </c>
      <c r="AJ80" s="1"/>
      <c r="AK80" s="122" t="s">
        <v>83</v>
      </c>
      <c r="AL80" s="17" t="s">
        <v>96</v>
      </c>
      <c r="AM80" s="16" t="s">
        <v>104</v>
      </c>
      <c r="AN80" s="16" t="s">
        <v>82</v>
      </c>
      <c r="AO80" s="16" t="s">
        <v>112</v>
      </c>
      <c r="AP80" s="16" t="s">
        <v>97</v>
      </c>
      <c r="AQ80" s="16" t="s">
        <v>117</v>
      </c>
      <c r="AR80" s="15" t="s">
        <v>132</v>
      </c>
      <c r="AS80" s="1"/>
      <c r="AT80" s="122" t="s">
        <v>83</v>
      </c>
      <c r="AU80" s="17" t="s">
        <v>96</v>
      </c>
      <c r="AV80" s="16" t="s">
        <v>104</v>
      </c>
      <c r="AW80" s="16" t="s">
        <v>82</v>
      </c>
      <c r="AX80" s="16" t="s">
        <v>112</v>
      </c>
      <c r="AY80" s="16" t="s">
        <v>97</v>
      </c>
      <c r="AZ80" s="16" t="s">
        <v>117</v>
      </c>
      <c r="BA80" s="15" t="s">
        <v>132</v>
      </c>
      <c r="BB80" s="1"/>
      <c r="BC80" s="122" t="s">
        <v>83</v>
      </c>
      <c r="BD80" s="17" t="s">
        <v>96</v>
      </c>
      <c r="BE80" s="16" t="s">
        <v>104</v>
      </c>
      <c r="BF80" s="16" t="s">
        <v>82</v>
      </c>
      <c r="BG80" s="16" t="s">
        <v>112</v>
      </c>
      <c r="BH80" s="16" t="s">
        <v>97</v>
      </c>
      <c r="BI80" s="16" t="s">
        <v>117</v>
      </c>
      <c r="BJ80" s="15" t="s">
        <v>132</v>
      </c>
      <c r="BK80" s="1"/>
      <c r="BL80" s="18" t="s">
        <v>83</v>
      </c>
      <c r="BM80" s="17" t="s">
        <v>96</v>
      </c>
      <c r="BN80" s="16" t="s">
        <v>104</v>
      </c>
      <c r="BO80" s="16" t="s">
        <v>82</v>
      </c>
      <c r="BP80" s="16" t="s">
        <v>112</v>
      </c>
      <c r="BQ80" s="16" t="s">
        <v>97</v>
      </c>
      <c r="BR80" s="16" t="s">
        <v>117</v>
      </c>
      <c r="BS80" s="15" t="s">
        <v>132</v>
      </c>
    </row>
    <row r="81" spans="10:71">
      <c r="J81" s="14" t="s">
        <v>79</v>
      </c>
      <c r="K81" s="51" t="s">
        <v>73</v>
      </c>
      <c r="L81" s="51"/>
      <c r="M81" s="51"/>
      <c r="N81" s="51" t="s">
        <v>123</v>
      </c>
      <c r="O81" s="51" t="s">
        <v>93</v>
      </c>
      <c r="P81" s="51" t="s">
        <v>95</v>
      </c>
      <c r="Q81" s="5" t="s">
        <v>73</v>
      </c>
      <c r="R81" s="1"/>
      <c r="S81" s="14" t="s">
        <v>79</v>
      </c>
      <c r="T81" s="51" t="s">
        <v>73</v>
      </c>
      <c r="U81" s="51"/>
      <c r="V81" s="51"/>
      <c r="W81" s="51" t="s">
        <v>93</v>
      </c>
      <c r="X81" s="51" t="s">
        <v>95</v>
      </c>
      <c r="Y81" s="51" t="s">
        <v>93</v>
      </c>
      <c r="Z81" s="5" t="s">
        <v>123</v>
      </c>
      <c r="AA81" s="1"/>
      <c r="AB81" s="14" t="s">
        <v>79</v>
      </c>
      <c r="AC81" s="51" t="s">
        <v>73</v>
      </c>
      <c r="AD81" s="51"/>
      <c r="AE81" s="51"/>
      <c r="AF81" s="51" t="s">
        <v>191</v>
      </c>
      <c r="AG81" s="51"/>
      <c r="AH81" s="51" t="s">
        <v>123</v>
      </c>
      <c r="AI81" s="5" t="s">
        <v>93</v>
      </c>
      <c r="AJ81" s="1"/>
      <c r="AK81" s="14" t="s">
        <v>79</v>
      </c>
      <c r="AL81" s="51"/>
      <c r="AM81" s="51" t="s">
        <v>73</v>
      </c>
      <c r="AN81" s="51" t="s">
        <v>73</v>
      </c>
      <c r="AO81" s="51" t="s">
        <v>73</v>
      </c>
      <c r="AP81" s="51" t="s">
        <v>73</v>
      </c>
      <c r="AQ81" s="51" t="s">
        <v>73</v>
      </c>
      <c r="AR81" s="5" t="s">
        <v>73</v>
      </c>
      <c r="AS81" s="1"/>
      <c r="AT81" s="14" t="s">
        <v>79</v>
      </c>
      <c r="AU81" s="51" t="s">
        <v>73</v>
      </c>
      <c r="AV81" s="51"/>
      <c r="AW81" s="51" t="s">
        <v>123</v>
      </c>
      <c r="AX81" s="51" t="s">
        <v>95</v>
      </c>
      <c r="AY81" s="51" t="s">
        <v>73</v>
      </c>
      <c r="AZ81" s="51"/>
      <c r="BA81" s="5" t="s">
        <v>123</v>
      </c>
      <c r="BB81" s="1"/>
      <c r="BC81" s="14" t="s">
        <v>79</v>
      </c>
      <c r="BD81" s="51" t="s">
        <v>123</v>
      </c>
      <c r="BE81" s="51" t="s">
        <v>95</v>
      </c>
      <c r="BF81" s="51" t="s">
        <v>73</v>
      </c>
      <c r="BG81" s="51" t="s">
        <v>73</v>
      </c>
      <c r="BH81" s="51"/>
      <c r="BI81" s="51"/>
      <c r="BJ81" s="5" t="s">
        <v>123</v>
      </c>
      <c r="BK81" s="1"/>
      <c r="BL81" s="14" t="s">
        <v>79</v>
      </c>
      <c r="BM81" s="51" t="s">
        <v>73</v>
      </c>
      <c r="BN81" s="51"/>
      <c r="BO81" s="51"/>
      <c r="BP81" s="51" t="s">
        <v>123</v>
      </c>
      <c r="BQ81" s="51" t="s">
        <v>95</v>
      </c>
      <c r="BR81" s="51" t="s">
        <v>73</v>
      </c>
      <c r="BS81" s="5"/>
    </row>
    <row r="82" spans="10:71">
      <c r="J82" s="14" t="s">
        <v>180</v>
      </c>
      <c r="K82" s="51"/>
      <c r="L82" s="51"/>
      <c r="M82" s="51" t="s">
        <v>123</v>
      </c>
      <c r="N82" s="51" t="s">
        <v>93</v>
      </c>
      <c r="O82" s="51" t="s">
        <v>95</v>
      </c>
      <c r="P82" s="51" t="s">
        <v>73</v>
      </c>
      <c r="Q82" s="5"/>
      <c r="R82" s="1"/>
      <c r="S82" s="14" t="s">
        <v>180</v>
      </c>
      <c r="T82" s="51"/>
      <c r="U82" s="51" t="s">
        <v>123</v>
      </c>
      <c r="V82" s="51" t="s">
        <v>95</v>
      </c>
      <c r="W82" s="51" t="s">
        <v>73</v>
      </c>
      <c r="X82" s="51"/>
      <c r="Y82" s="51"/>
      <c r="Z82" s="5" t="s">
        <v>93</v>
      </c>
      <c r="AA82" s="1"/>
      <c r="AB82" s="14" t="s">
        <v>180</v>
      </c>
      <c r="AC82" s="51" t="s">
        <v>95</v>
      </c>
      <c r="AD82" s="51" t="s">
        <v>73</v>
      </c>
      <c r="AE82" s="51"/>
      <c r="AF82" s="51"/>
      <c r="AG82" s="51" t="s">
        <v>191</v>
      </c>
      <c r="AH82" s="51"/>
      <c r="AI82" s="5" t="s">
        <v>123</v>
      </c>
      <c r="AJ82" s="1"/>
      <c r="AK82" s="14" t="s">
        <v>180</v>
      </c>
      <c r="AL82" s="51" t="s">
        <v>73</v>
      </c>
      <c r="AM82" s="51"/>
      <c r="AN82" s="51"/>
      <c r="AO82" s="51" t="s">
        <v>123</v>
      </c>
      <c r="AP82" s="51" t="s">
        <v>123</v>
      </c>
      <c r="AQ82" s="51" t="s">
        <v>95</v>
      </c>
      <c r="AR82" s="5" t="s">
        <v>95</v>
      </c>
      <c r="AS82" s="1"/>
      <c r="AT82" s="14" t="s">
        <v>180</v>
      </c>
      <c r="AU82" s="51" t="s">
        <v>95</v>
      </c>
      <c r="AV82" s="51" t="s">
        <v>73</v>
      </c>
      <c r="AW82" s="51"/>
      <c r="AX82" s="51" t="s">
        <v>123</v>
      </c>
      <c r="AY82" s="51" t="s">
        <v>95</v>
      </c>
      <c r="AZ82" s="51" t="s">
        <v>73</v>
      </c>
      <c r="BA82" s="5"/>
      <c r="BB82" s="1"/>
      <c r="BC82" s="14" t="s">
        <v>180</v>
      </c>
      <c r="BD82" s="51" t="s">
        <v>95</v>
      </c>
      <c r="BE82" s="51" t="s">
        <v>73</v>
      </c>
      <c r="BF82" s="51" t="s">
        <v>73</v>
      </c>
      <c r="BG82" s="51"/>
      <c r="BH82" s="51"/>
      <c r="BI82" s="51" t="s">
        <v>123</v>
      </c>
      <c r="BJ82" s="5" t="s">
        <v>95</v>
      </c>
      <c r="BK82" s="1"/>
      <c r="BL82" s="14" t="s">
        <v>180</v>
      </c>
      <c r="BM82" s="51"/>
      <c r="BN82" s="51" t="s">
        <v>123</v>
      </c>
      <c r="BO82" s="51" t="s">
        <v>95</v>
      </c>
      <c r="BP82" s="51" t="s">
        <v>73</v>
      </c>
      <c r="BQ82" s="51"/>
      <c r="BR82" s="51"/>
      <c r="BS82" s="5" t="s">
        <v>123</v>
      </c>
    </row>
    <row r="83" spans="10:71">
      <c r="J83" s="14" t="s">
        <v>110</v>
      </c>
      <c r="K83" s="51"/>
      <c r="L83" s="51" t="s">
        <v>123</v>
      </c>
      <c r="M83" s="51" t="s">
        <v>93</v>
      </c>
      <c r="N83" s="51" t="s">
        <v>95</v>
      </c>
      <c r="O83" s="51" t="s">
        <v>73</v>
      </c>
      <c r="P83" s="51"/>
      <c r="Q83" s="5"/>
      <c r="R83" s="1"/>
      <c r="S83" s="14" t="s">
        <v>110</v>
      </c>
      <c r="T83" s="51" t="s">
        <v>95</v>
      </c>
      <c r="U83" s="51" t="s">
        <v>93</v>
      </c>
      <c r="V83" s="51" t="s">
        <v>123</v>
      </c>
      <c r="W83" s="51"/>
      <c r="X83" s="51" t="s">
        <v>123</v>
      </c>
      <c r="Y83" s="51" t="s">
        <v>95</v>
      </c>
      <c r="Z83" s="5" t="s">
        <v>73</v>
      </c>
      <c r="AA83" s="1"/>
      <c r="AB83" s="14" t="s">
        <v>110</v>
      </c>
      <c r="AC83" s="51" t="s">
        <v>93</v>
      </c>
      <c r="AD83" s="51" t="s">
        <v>95</v>
      </c>
      <c r="AE83" s="51" t="s">
        <v>73</v>
      </c>
      <c r="AF83" s="51"/>
      <c r="AG83" s="51"/>
      <c r="AH83" s="51" t="s">
        <v>191</v>
      </c>
      <c r="AI83" s="5"/>
      <c r="AJ83" s="1"/>
      <c r="AK83" s="14" t="s">
        <v>110</v>
      </c>
      <c r="AL83" s="51"/>
      <c r="AM83" s="51" t="s">
        <v>123</v>
      </c>
      <c r="AN83" s="51" t="s">
        <v>123</v>
      </c>
      <c r="AO83" s="51" t="s">
        <v>95</v>
      </c>
      <c r="AP83" s="51" t="s">
        <v>95</v>
      </c>
      <c r="AQ83" s="51"/>
      <c r="AR83" s="5"/>
      <c r="AS83" s="1"/>
      <c r="AT83" s="14" t="s">
        <v>110</v>
      </c>
      <c r="AU83" s="51" t="s">
        <v>123</v>
      </c>
      <c r="AV83" s="51" t="s">
        <v>95</v>
      </c>
      <c r="AW83" s="51" t="s">
        <v>73</v>
      </c>
      <c r="AX83" s="51"/>
      <c r="AY83" s="51"/>
      <c r="AZ83" s="51" t="s">
        <v>95</v>
      </c>
      <c r="BA83" s="22" t="s">
        <v>73</v>
      </c>
      <c r="BB83" s="1"/>
      <c r="BC83" s="14" t="s">
        <v>110</v>
      </c>
      <c r="BD83" s="51" t="s">
        <v>73</v>
      </c>
      <c r="BE83" s="51" t="s">
        <v>73</v>
      </c>
      <c r="BF83" s="51"/>
      <c r="BG83" s="51"/>
      <c r="BH83" s="51" t="s">
        <v>123</v>
      </c>
      <c r="BI83" s="51" t="s">
        <v>95</v>
      </c>
      <c r="BJ83" s="22" t="s">
        <v>73</v>
      </c>
      <c r="BK83" s="1"/>
      <c r="BL83" s="14" t="s">
        <v>110</v>
      </c>
      <c r="BM83" s="51" t="s">
        <v>95</v>
      </c>
      <c r="BN83" s="51" t="s">
        <v>73</v>
      </c>
      <c r="BO83" s="51"/>
      <c r="BP83" s="51"/>
      <c r="BQ83" s="51" t="s">
        <v>123</v>
      </c>
      <c r="BR83" s="51" t="s">
        <v>95</v>
      </c>
      <c r="BS83" s="5" t="s">
        <v>73</v>
      </c>
    </row>
    <row r="84" spans="10:71">
      <c r="J84" s="14" t="s">
        <v>114</v>
      </c>
      <c r="K84" s="51" t="s">
        <v>123</v>
      </c>
      <c r="L84" s="51" t="s">
        <v>93</v>
      </c>
      <c r="M84" s="51" t="s">
        <v>95</v>
      </c>
      <c r="N84" s="51" t="s">
        <v>73</v>
      </c>
      <c r="O84" s="51"/>
      <c r="P84" s="51"/>
      <c r="Q84" s="5" t="s">
        <v>123</v>
      </c>
      <c r="R84" s="1"/>
      <c r="S84" s="14" t="s">
        <v>114</v>
      </c>
      <c r="T84" s="51"/>
      <c r="U84" s="51"/>
      <c r="V84" s="51" t="s">
        <v>93</v>
      </c>
      <c r="W84" s="51" t="s">
        <v>95</v>
      </c>
      <c r="X84" s="51" t="s">
        <v>93</v>
      </c>
      <c r="Y84" s="51" t="s">
        <v>123</v>
      </c>
      <c r="Z84" s="5"/>
      <c r="AA84" s="1"/>
      <c r="AB84" s="14" t="s">
        <v>114</v>
      </c>
      <c r="AC84" s="51" t="s">
        <v>123</v>
      </c>
      <c r="AD84" s="51" t="s">
        <v>93</v>
      </c>
      <c r="AE84" s="51" t="s">
        <v>95</v>
      </c>
      <c r="AF84" s="51" t="s">
        <v>73</v>
      </c>
      <c r="AG84" s="51"/>
      <c r="AH84" s="51"/>
      <c r="AI84" s="5" t="s">
        <v>191</v>
      </c>
      <c r="AJ84" s="1"/>
      <c r="AK84" s="14" t="s">
        <v>114</v>
      </c>
      <c r="AL84" s="51" t="s">
        <v>123</v>
      </c>
      <c r="AM84" s="51" t="s">
        <v>123</v>
      </c>
      <c r="AN84" s="51" t="s">
        <v>95</v>
      </c>
      <c r="AO84" s="51" t="s">
        <v>95</v>
      </c>
      <c r="AP84" s="51"/>
      <c r="AQ84" s="51"/>
      <c r="AR84" s="5" t="s">
        <v>123</v>
      </c>
      <c r="AS84" s="1"/>
      <c r="AT84" s="14" t="s">
        <v>114</v>
      </c>
      <c r="AU84" s="23"/>
      <c r="AV84" s="51" t="s">
        <v>123</v>
      </c>
      <c r="AW84" s="51" t="s">
        <v>95</v>
      </c>
      <c r="AX84" s="51" t="s">
        <v>73</v>
      </c>
      <c r="AY84" s="51"/>
      <c r="AZ84" s="51" t="s">
        <v>123</v>
      </c>
      <c r="BA84" s="5" t="s">
        <v>95</v>
      </c>
      <c r="BB84" s="1"/>
      <c r="BC84" s="14" t="s">
        <v>114</v>
      </c>
      <c r="BD84" s="23" t="s">
        <v>73</v>
      </c>
      <c r="BE84" s="51"/>
      <c r="BF84" s="51"/>
      <c r="BG84" s="51" t="s">
        <v>123</v>
      </c>
      <c r="BH84" s="51" t="s">
        <v>95</v>
      </c>
      <c r="BI84" s="51" t="s">
        <v>73</v>
      </c>
      <c r="BJ84" s="5" t="s">
        <v>73</v>
      </c>
      <c r="BK84" s="1"/>
      <c r="BL84" s="14" t="s">
        <v>114</v>
      </c>
      <c r="BM84" s="51"/>
      <c r="BN84" s="51"/>
      <c r="BO84" s="51" t="s">
        <v>123</v>
      </c>
      <c r="BP84" s="51" t="s">
        <v>95</v>
      </c>
      <c r="BQ84" s="51" t="s">
        <v>73</v>
      </c>
      <c r="BR84" s="51"/>
      <c r="BS84" s="5"/>
    </row>
    <row r="85" spans="10:71">
      <c r="J85" s="14" t="s">
        <v>127</v>
      </c>
      <c r="K85" s="51" t="s">
        <v>93</v>
      </c>
      <c r="L85" s="51" t="s">
        <v>95</v>
      </c>
      <c r="M85" s="51" t="s">
        <v>73</v>
      </c>
      <c r="N85" s="51"/>
      <c r="O85" s="51"/>
      <c r="P85" s="51" t="s">
        <v>123</v>
      </c>
      <c r="Q85" s="5" t="s">
        <v>93</v>
      </c>
      <c r="R85" s="1"/>
      <c r="S85" s="14" t="s">
        <v>127</v>
      </c>
      <c r="T85" s="51" t="s">
        <v>123</v>
      </c>
      <c r="U85" s="51" t="s">
        <v>95</v>
      </c>
      <c r="V85" s="51" t="s">
        <v>73</v>
      </c>
      <c r="W85" s="51"/>
      <c r="X85" s="51"/>
      <c r="Y85" s="51" t="s">
        <v>93</v>
      </c>
      <c r="Z85" s="5" t="s">
        <v>95</v>
      </c>
      <c r="AA85" s="1"/>
      <c r="AB85" s="14" t="s">
        <v>127</v>
      </c>
      <c r="AC85" s="51"/>
      <c r="AD85" s="51" t="s">
        <v>123</v>
      </c>
      <c r="AE85" s="51" t="s">
        <v>93</v>
      </c>
      <c r="AF85" s="51" t="s">
        <v>95</v>
      </c>
      <c r="AG85" s="51" t="s">
        <v>73</v>
      </c>
      <c r="AH85" s="51"/>
      <c r="AI85" s="5"/>
      <c r="AJ85" s="1"/>
      <c r="AK85" s="14" t="s">
        <v>127</v>
      </c>
      <c r="AL85" s="51" t="s">
        <v>123</v>
      </c>
      <c r="AM85" s="51" t="s">
        <v>95</v>
      </c>
      <c r="AN85" s="51" t="s">
        <v>95</v>
      </c>
      <c r="AO85" s="51"/>
      <c r="AP85" s="51"/>
      <c r="AQ85" s="51" t="s">
        <v>123</v>
      </c>
      <c r="AR85" s="5" t="s">
        <v>123</v>
      </c>
      <c r="AS85" s="1"/>
      <c r="AT85" s="14" t="s">
        <v>127</v>
      </c>
      <c r="AU85" s="23" t="s">
        <v>73</v>
      </c>
      <c r="AV85" s="51"/>
      <c r="AW85" s="51" t="s">
        <v>123</v>
      </c>
      <c r="AX85" s="51" t="s">
        <v>95</v>
      </c>
      <c r="AY85" s="51" t="s">
        <v>73</v>
      </c>
      <c r="AZ85" s="51"/>
      <c r="BA85" s="5" t="s">
        <v>123</v>
      </c>
      <c r="BB85" s="1"/>
      <c r="BC85" s="14" t="s">
        <v>127</v>
      </c>
      <c r="BD85" s="24"/>
      <c r="BE85" s="51"/>
      <c r="BF85" s="51" t="s">
        <v>123</v>
      </c>
      <c r="BG85" s="51" t="s">
        <v>95</v>
      </c>
      <c r="BH85" s="51" t="s">
        <v>73</v>
      </c>
      <c r="BI85" s="51" t="s">
        <v>73</v>
      </c>
      <c r="BJ85" s="5"/>
      <c r="BK85" s="1"/>
      <c r="BL85" s="14" t="s">
        <v>127</v>
      </c>
      <c r="BM85" s="51" t="s">
        <v>123</v>
      </c>
      <c r="BN85" s="51" t="s">
        <v>95</v>
      </c>
      <c r="BO85" s="51" t="s">
        <v>73</v>
      </c>
      <c r="BP85" s="51"/>
      <c r="BQ85" s="51"/>
      <c r="BR85" s="51" t="s">
        <v>123</v>
      </c>
      <c r="BS85" s="5" t="s">
        <v>95</v>
      </c>
    </row>
    <row r="86" spans="10:71">
      <c r="J86" s="14" t="s">
        <v>94</v>
      </c>
      <c r="K86" s="51" t="s">
        <v>95</v>
      </c>
      <c r="L86" s="51" t="s">
        <v>73</v>
      </c>
      <c r="M86" s="51"/>
      <c r="N86" s="51"/>
      <c r="O86" s="51" t="s">
        <v>123</v>
      </c>
      <c r="P86" s="51" t="s">
        <v>93</v>
      </c>
      <c r="Q86" s="5" t="s">
        <v>95</v>
      </c>
      <c r="R86" s="1"/>
      <c r="S86" s="14" t="s">
        <v>94</v>
      </c>
      <c r="T86" s="51" t="s">
        <v>93</v>
      </c>
      <c r="U86" s="51" t="s">
        <v>123</v>
      </c>
      <c r="V86" s="51"/>
      <c r="W86" s="51" t="s">
        <v>123</v>
      </c>
      <c r="X86" s="51" t="s">
        <v>95</v>
      </c>
      <c r="Y86" s="51" t="s">
        <v>73</v>
      </c>
      <c r="Z86" s="5"/>
      <c r="AA86" s="1"/>
      <c r="AB86" s="14" t="s">
        <v>94</v>
      </c>
      <c r="AC86" s="51" t="s">
        <v>191</v>
      </c>
      <c r="AD86" s="51"/>
      <c r="AE86" s="51" t="s">
        <v>123</v>
      </c>
      <c r="AF86" s="51" t="s">
        <v>93</v>
      </c>
      <c r="AG86" s="51" t="s">
        <v>95</v>
      </c>
      <c r="AH86" s="51" t="s">
        <v>73</v>
      </c>
      <c r="AI86" s="5"/>
      <c r="AJ86" s="1"/>
      <c r="AK86" s="14" t="s">
        <v>94</v>
      </c>
      <c r="AL86" s="51" t="s">
        <v>95</v>
      </c>
      <c r="AM86" s="51" t="s">
        <v>95</v>
      </c>
      <c r="AN86" s="51"/>
      <c r="AO86" s="51"/>
      <c r="AP86" s="51" t="s">
        <v>123</v>
      </c>
      <c r="AQ86" s="51" t="s">
        <v>123</v>
      </c>
      <c r="AR86" s="5" t="s">
        <v>95</v>
      </c>
      <c r="AS86" s="1"/>
      <c r="AT86" s="14" t="s">
        <v>94</v>
      </c>
      <c r="AU86" s="23" t="s">
        <v>95</v>
      </c>
      <c r="AV86" s="51" t="s">
        <v>73</v>
      </c>
      <c r="AW86" s="51"/>
      <c r="AX86" s="51" t="s">
        <v>123</v>
      </c>
      <c r="AY86" s="51" t="s">
        <v>95</v>
      </c>
      <c r="AZ86" s="51" t="s">
        <v>73</v>
      </c>
      <c r="BA86" s="5"/>
      <c r="BB86" s="1"/>
      <c r="BC86" s="14" t="s">
        <v>94</v>
      </c>
      <c r="BD86" s="23"/>
      <c r="BE86" s="51" t="s">
        <v>123</v>
      </c>
      <c r="BF86" s="51" t="s">
        <v>95</v>
      </c>
      <c r="BG86" s="51" t="s">
        <v>73</v>
      </c>
      <c r="BH86" s="51" t="s">
        <v>73</v>
      </c>
      <c r="BI86" s="51"/>
      <c r="BJ86" s="5"/>
      <c r="BK86" s="1"/>
      <c r="BL86" s="14" t="s">
        <v>94</v>
      </c>
      <c r="BM86" s="51" t="s">
        <v>73</v>
      </c>
      <c r="BN86" s="51"/>
      <c r="BO86" s="51"/>
      <c r="BP86" s="51" t="s">
        <v>123</v>
      </c>
      <c r="BQ86" s="51" t="s">
        <v>95</v>
      </c>
      <c r="BR86" s="51" t="s">
        <v>73</v>
      </c>
      <c r="BS86" s="5"/>
    </row>
    <row r="87" spans="10:71">
      <c r="J87" s="14" t="s">
        <v>111</v>
      </c>
      <c r="K87" s="51"/>
      <c r="L87" s="51" t="s">
        <v>123</v>
      </c>
      <c r="M87" s="51" t="s">
        <v>123</v>
      </c>
      <c r="N87" s="51" t="s">
        <v>123</v>
      </c>
      <c r="O87" s="51" t="s">
        <v>123</v>
      </c>
      <c r="P87" s="51" t="s">
        <v>123</v>
      </c>
      <c r="Q87" s="5"/>
      <c r="R87" s="1"/>
      <c r="S87" s="14" t="s">
        <v>111</v>
      </c>
      <c r="T87" s="51"/>
      <c r="U87" s="51" t="s">
        <v>93</v>
      </c>
      <c r="V87" s="51" t="s">
        <v>95</v>
      </c>
      <c r="W87" s="51" t="s">
        <v>93</v>
      </c>
      <c r="X87" s="51" t="s">
        <v>123</v>
      </c>
      <c r="Y87" s="51"/>
      <c r="Z87" s="5" t="s">
        <v>123</v>
      </c>
      <c r="AA87" s="1"/>
      <c r="AB87" s="14" t="s">
        <v>111</v>
      </c>
      <c r="AC87" s="51"/>
      <c r="AD87" s="51" t="s">
        <v>191</v>
      </c>
      <c r="AE87" s="51"/>
      <c r="AF87" s="51" t="s">
        <v>123</v>
      </c>
      <c r="AG87" s="51" t="s">
        <v>93</v>
      </c>
      <c r="AH87" s="51" t="s">
        <v>95</v>
      </c>
      <c r="AI87" s="5" t="s">
        <v>73</v>
      </c>
      <c r="AJ87" s="1"/>
      <c r="AK87" s="14" t="s">
        <v>111</v>
      </c>
      <c r="AL87" s="51" t="s">
        <v>95</v>
      </c>
      <c r="AM87" s="51"/>
      <c r="AN87" s="51" t="s">
        <v>123</v>
      </c>
      <c r="AO87" s="51" t="s">
        <v>123</v>
      </c>
      <c r="AP87" s="51" t="s">
        <v>95</v>
      </c>
      <c r="AQ87" s="51" t="s">
        <v>95</v>
      </c>
      <c r="AR87" s="5"/>
      <c r="AS87" s="1"/>
      <c r="AT87" s="14" t="s">
        <v>111</v>
      </c>
      <c r="AU87" s="51" t="s">
        <v>123</v>
      </c>
      <c r="AV87" s="51" t="s">
        <v>95</v>
      </c>
      <c r="AW87" s="51" t="s">
        <v>73</v>
      </c>
      <c r="AX87" s="51"/>
      <c r="AY87" s="51" t="s">
        <v>123</v>
      </c>
      <c r="AZ87" s="51"/>
      <c r="BA87" s="22" t="s">
        <v>73</v>
      </c>
      <c r="BB87" s="1"/>
      <c r="BC87" s="14" t="s">
        <v>111</v>
      </c>
      <c r="BD87" s="51"/>
      <c r="BE87" s="51" t="s">
        <v>123</v>
      </c>
      <c r="BF87" s="51" t="s">
        <v>123</v>
      </c>
      <c r="BG87" s="51" t="s">
        <v>123</v>
      </c>
      <c r="BH87" s="51" t="s">
        <v>123</v>
      </c>
      <c r="BI87" s="51" t="s">
        <v>123</v>
      </c>
      <c r="BJ87" s="22"/>
      <c r="BK87" s="1"/>
      <c r="BL87" s="14" t="s">
        <v>111</v>
      </c>
      <c r="BM87" s="51"/>
      <c r="BN87" s="51" t="s">
        <v>123</v>
      </c>
      <c r="BO87" s="51" t="s">
        <v>95</v>
      </c>
      <c r="BP87" s="51" t="s">
        <v>73</v>
      </c>
      <c r="BQ87" s="51"/>
      <c r="BR87" s="51"/>
      <c r="BS87" s="5" t="s">
        <v>123</v>
      </c>
    </row>
    <row r="88" spans="10:71">
      <c r="J88" s="14" t="s">
        <v>80</v>
      </c>
      <c r="K88" s="51"/>
      <c r="L88" s="51" t="s">
        <v>95</v>
      </c>
      <c r="M88" s="51" t="s">
        <v>95</v>
      </c>
      <c r="N88" s="51" t="s">
        <v>95</v>
      </c>
      <c r="O88" s="51" t="s">
        <v>95</v>
      </c>
      <c r="P88" s="51" t="s">
        <v>95</v>
      </c>
      <c r="Q88" s="5"/>
      <c r="R88" s="1"/>
      <c r="S88" s="14" t="s">
        <v>80</v>
      </c>
      <c r="T88" s="51" t="s">
        <v>95</v>
      </c>
      <c r="U88" s="51" t="s">
        <v>73</v>
      </c>
      <c r="V88" s="51"/>
      <c r="W88" s="51"/>
      <c r="X88" s="51" t="s">
        <v>93</v>
      </c>
      <c r="Y88" s="51" t="s">
        <v>95</v>
      </c>
      <c r="Z88" s="5" t="s">
        <v>93</v>
      </c>
      <c r="AA88" s="1"/>
      <c r="AB88" s="14" t="s">
        <v>80</v>
      </c>
      <c r="AC88" s="51"/>
      <c r="AD88" s="51"/>
      <c r="AE88" s="51" t="s">
        <v>191</v>
      </c>
      <c r="AF88" s="51"/>
      <c r="AG88" s="51" t="s">
        <v>123</v>
      </c>
      <c r="AH88" s="51" t="s">
        <v>93</v>
      </c>
      <c r="AI88" s="5" t="s">
        <v>95</v>
      </c>
      <c r="AJ88" s="1"/>
      <c r="AK88" s="14" t="s">
        <v>80</v>
      </c>
      <c r="AL88" s="51"/>
      <c r="AM88" s="51" t="s">
        <v>123</v>
      </c>
      <c r="AN88" s="51" t="s">
        <v>123</v>
      </c>
      <c r="AO88" s="51" t="s">
        <v>123</v>
      </c>
      <c r="AP88" s="51" t="s">
        <v>123</v>
      </c>
      <c r="AQ88" s="51" t="s">
        <v>123</v>
      </c>
      <c r="AR88" s="5"/>
      <c r="AS88" s="1"/>
      <c r="AT88" s="14" t="s">
        <v>80</v>
      </c>
      <c r="AU88" s="51"/>
      <c r="AV88" s="51" t="s">
        <v>123</v>
      </c>
      <c r="AW88" s="51" t="s">
        <v>95</v>
      </c>
      <c r="AX88" s="51" t="s">
        <v>73</v>
      </c>
      <c r="AY88" s="51"/>
      <c r="AZ88" s="51" t="s">
        <v>123</v>
      </c>
      <c r="BA88" s="22" t="s">
        <v>123</v>
      </c>
      <c r="BB88" s="1"/>
      <c r="BC88" s="14" t="s">
        <v>80</v>
      </c>
      <c r="BD88" s="51"/>
      <c r="BE88" s="51" t="s">
        <v>95</v>
      </c>
      <c r="BF88" s="51" t="s">
        <v>95</v>
      </c>
      <c r="BG88" s="51" t="s">
        <v>95</v>
      </c>
      <c r="BH88" s="51" t="s">
        <v>95</v>
      </c>
      <c r="BI88" s="51" t="s">
        <v>95</v>
      </c>
      <c r="BJ88" s="22"/>
      <c r="BK88" s="1"/>
      <c r="BL88" s="14" t="s">
        <v>80</v>
      </c>
      <c r="BM88" s="51" t="s">
        <v>95</v>
      </c>
      <c r="BN88" s="51" t="s">
        <v>73</v>
      </c>
      <c r="BO88" s="51"/>
      <c r="BP88" s="51"/>
      <c r="BQ88" s="51" t="s">
        <v>123</v>
      </c>
      <c r="BR88" s="51" t="s">
        <v>95</v>
      </c>
      <c r="BS88" s="5" t="s">
        <v>73</v>
      </c>
    </row>
    <row r="89" spans="10:71">
      <c r="J89" s="14" t="s">
        <v>121</v>
      </c>
      <c r="K89" s="51"/>
      <c r="L89" s="51" t="s">
        <v>93</v>
      </c>
      <c r="M89" s="51" t="s">
        <v>93</v>
      </c>
      <c r="N89" s="51" t="s">
        <v>93</v>
      </c>
      <c r="O89" s="51" t="s">
        <v>93</v>
      </c>
      <c r="P89" s="51" t="s">
        <v>93</v>
      </c>
      <c r="Q89" s="5"/>
      <c r="R89" s="1"/>
      <c r="S89" s="14" t="s">
        <v>121</v>
      </c>
      <c r="T89" s="51" t="s">
        <v>123</v>
      </c>
      <c r="U89" s="51"/>
      <c r="V89" s="51" t="s">
        <v>123</v>
      </c>
      <c r="W89" s="51" t="s">
        <v>95</v>
      </c>
      <c r="X89" s="51" t="s">
        <v>73</v>
      </c>
      <c r="Y89" s="51"/>
      <c r="Z89" s="5"/>
      <c r="AA89" s="1"/>
      <c r="AB89" s="14" t="s">
        <v>121</v>
      </c>
      <c r="AC89" s="51"/>
      <c r="AD89" s="51" t="s">
        <v>123</v>
      </c>
      <c r="AE89" s="51" t="s">
        <v>123</v>
      </c>
      <c r="AF89" s="51" t="s">
        <v>123</v>
      </c>
      <c r="AG89" s="51" t="s">
        <v>123</v>
      </c>
      <c r="AH89" s="51" t="s">
        <v>123</v>
      </c>
      <c r="AI89" s="5"/>
      <c r="AJ89" s="1"/>
      <c r="AK89" s="14" t="s">
        <v>121</v>
      </c>
      <c r="AL89" s="51"/>
      <c r="AM89" s="51" t="s">
        <v>95</v>
      </c>
      <c r="AN89" s="51" t="s">
        <v>95</v>
      </c>
      <c r="AO89" s="51" t="s">
        <v>95</v>
      </c>
      <c r="AP89" s="51" t="s">
        <v>95</v>
      </c>
      <c r="AQ89" s="51" t="s">
        <v>95</v>
      </c>
      <c r="AR89" s="5"/>
      <c r="AS89" s="1"/>
      <c r="AT89" s="14" t="s">
        <v>121</v>
      </c>
      <c r="AU89" s="51" t="s">
        <v>466</v>
      </c>
      <c r="AV89" s="51"/>
      <c r="AW89" s="51" t="s">
        <v>123</v>
      </c>
      <c r="AX89" s="51" t="s">
        <v>123</v>
      </c>
      <c r="AY89" s="51" t="s">
        <v>123</v>
      </c>
      <c r="AZ89" s="51" t="s">
        <v>123</v>
      </c>
      <c r="BA89" s="22"/>
      <c r="BB89" s="1"/>
      <c r="BC89" s="14" t="s">
        <v>121</v>
      </c>
      <c r="BD89" s="51"/>
      <c r="BE89" s="51" t="s">
        <v>93</v>
      </c>
      <c r="BF89" s="51" t="s">
        <v>93</v>
      </c>
      <c r="BG89" s="51" t="s">
        <v>93</v>
      </c>
      <c r="BH89" s="51" t="s">
        <v>93</v>
      </c>
      <c r="BI89" s="51" t="s">
        <v>93</v>
      </c>
      <c r="BJ89" s="22"/>
      <c r="BK89" s="1"/>
      <c r="BL89" s="14" t="s">
        <v>121</v>
      </c>
      <c r="BM89" s="51"/>
      <c r="BN89" s="51"/>
      <c r="BO89" s="51" t="s">
        <v>123</v>
      </c>
      <c r="BP89" s="51" t="s">
        <v>95</v>
      </c>
      <c r="BQ89" s="51" t="s">
        <v>73</v>
      </c>
      <c r="BR89" s="51"/>
      <c r="BS89" s="5"/>
    </row>
    <row r="90" spans="10:71">
      <c r="J90" s="14" t="s">
        <v>401</v>
      </c>
      <c r="K90" s="51"/>
      <c r="L90" s="51" t="s">
        <v>93</v>
      </c>
      <c r="M90" s="51" t="s">
        <v>93</v>
      </c>
      <c r="N90" s="51" t="s">
        <v>93</v>
      </c>
      <c r="O90" s="51" t="s">
        <v>93</v>
      </c>
      <c r="P90" s="51" t="s">
        <v>93</v>
      </c>
      <c r="Q90" s="5"/>
      <c r="R90" s="1"/>
      <c r="S90" s="14" t="s">
        <v>401</v>
      </c>
      <c r="T90" s="51" t="s">
        <v>93</v>
      </c>
      <c r="U90" s="51" t="s">
        <v>95</v>
      </c>
      <c r="V90" s="51" t="s">
        <v>93</v>
      </c>
      <c r="W90" s="51" t="s">
        <v>123</v>
      </c>
      <c r="X90" s="51"/>
      <c r="Y90" s="51" t="s">
        <v>123</v>
      </c>
      <c r="Z90" s="5" t="s">
        <v>95</v>
      </c>
      <c r="AA90" s="1"/>
      <c r="AB90" s="14" t="s">
        <v>401</v>
      </c>
      <c r="AC90" s="51"/>
      <c r="AD90" s="51" t="s">
        <v>95</v>
      </c>
      <c r="AE90" s="51" t="s">
        <v>95</v>
      </c>
      <c r="AF90" s="51" t="s">
        <v>95</v>
      </c>
      <c r="AG90" s="51" t="s">
        <v>95</v>
      </c>
      <c r="AH90" s="51" t="s">
        <v>95</v>
      </c>
      <c r="AI90" s="5"/>
      <c r="AJ90" s="1"/>
      <c r="AK90" s="14" t="s">
        <v>401</v>
      </c>
      <c r="AL90" s="51"/>
      <c r="AM90" s="51" t="s">
        <v>93</v>
      </c>
      <c r="AN90" s="51" t="s">
        <v>93</v>
      </c>
      <c r="AO90" s="51" t="s">
        <v>93</v>
      </c>
      <c r="AP90" s="51" t="s">
        <v>93</v>
      </c>
      <c r="AQ90" s="51" t="s">
        <v>93</v>
      </c>
      <c r="AR90" s="5"/>
      <c r="AS90" s="1"/>
      <c r="AT90" s="14" t="s">
        <v>401</v>
      </c>
      <c r="AU90" s="51"/>
      <c r="AV90" s="51" t="s">
        <v>466</v>
      </c>
      <c r="AW90" s="51"/>
      <c r="AX90" s="51"/>
      <c r="AY90" s="51" t="s">
        <v>123</v>
      </c>
      <c r="AZ90" s="51" t="s">
        <v>95</v>
      </c>
      <c r="BA90" s="22" t="s">
        <v>95</v>
      </c>
      <c r="BB90" s="1"/>
      <c r="BC90" s="14" t="s">
        <v>401</v>
      </c>
      <c r="BD90" s="51"/>
      <c r="BE90" s="51" t="s">
        <v>93</v>
      </c>
      <c r="BF90" s="51" t="s">
        <v>93</v>
      </c>
      <c r="BG90" s="51" t="s">
        <v>93</v>
      </c>
      <c r="BH90" s="51" t="s">
        <v>93</v>
      </c>
      <c r="BI90" s="51" t="s">
        <v>93</v>
      </c>
      <c r="BJ90" s="22"/>
      <c r="BK90" s="1"/>
      <c r="BL90" s="14" t="s">
        <v>401</v>
      </c>
      <c r="BM90" s="51" t="s">
        <v>123</v>
      </c>
      <c r="BN90" s="51" t="s">
        <v>95</v>
      </c>
      <c r="BO90" s="51" t="s">
        <v>73</v>
      </c>
      <c r="BP90" s="51"/>
      <c r="BQ90" s="51"/>
      <c r="BR90" s="51" t="s">
        <v>123</v>
      </c>
      <c r="BS90" s="5" t="s">
        <v>95</v>
      </c>
    </row>
    <row r="91" spans="10:71">
      <c r="J91" s="121" t="s">
        <v>367</v>
      </c>
      <c r="K91" s="91" t="s">
        <v>398</v>
      </c>
      <c r="L91" s="12" t="s">
        <v>429</v>
      </c>
      <c r="M91" s="12" t="s">
        <v>429</v>
      </c>
      <c r="N91" s="12" t="s">
        <v>429</v>
      </c>
      <c r="O91" s="12" t="s">
        <v>429</v>
      </c>
      <c r="P91" s="12" t="s">
        <v>429</v>
      </c>
      <c r="Q91" s="92" t="s">
        <v>398</v>
      </c>
      <c r="R91" s="1"/>
      <c r="S91" s="121" t="s">
        <v>367</v>
      </c>
      <c r="T91" s="133" t="s">
        <v>389</v>
      </c>
      <c r="U91" s="65" t="s">
        <v>389</v>
      </c>
      <c r="V91" s="65" t="s">
        <v>389</v>
      </c>
      <c r="W91" s="65" t="s">
        <v>389</v>
      </c>
      <c r="X91" s="65" t="s">
        <v>389</v>
      </c>
      <c r="Y91" s="65" t="s">
        <v>389</v>
      </c>
      <c r="Z91" s="130" t="s">
        <v>389</v>
      </c>
      <c r="AA91" s="1"/>
      <c r="AB91" s="121" t="s">
        <v>404</v>
      </c>
      <c r="AC91" s="133" t="s">
        <v>281</v>
      </c>
      <c r="AD91" s="65" t="s">
        <v>294</v>
      </c>
      <c r="AE91" s="65" t="s">
        <v>294</v>
      </c>
      <c r="AF91" s="65" t="s">
        <v>294</v>
      </c>
      <c r="AG91" s="65" t="s">
        <v>294</v>
      </c>
      <c r="AH91" s="65" t="s">
        <v>294</v>
      </c>
      <c r="AI91" s="130" t="s">
        <v>281</v>
      </c>
      <c r="AJ91" s="1"/>
      <c r="AK91" s="121" t="s">
        <v>367</v>
      </c>
      <c r="AL91" s="133" t="s">
        <v>481</v>
      </c>
      <c r="AM91" s="65" t="s">
        <v>482</v>
      </c>
      <c r="AN91" s="65" t="s">
        <v>482</v>
      </c>
      <c r="AO91" s="65" t="s">
        <v>482</v>
      </c>
      <c r="AP91" s="65" t="s">
        <v>482</v>
      </c>
      <c r="AQ91" s="65" t="s">
        <v>482</v>
      </c>
      <c r="AR91" s="130" t="s">
        <v>480</v>
      </c>
      <c r="AS91" s="1"/>
      <c r="AT91" s="121" t="s">
        <v>188</v>
      </c>
      <c r="AU91" s="67" t="s">
        <v>443</v>
      </c>
      <c r="AV91" s="67" t="s">
        <v>443</v>
      </c>
      <c r="AW91" s="67" t="s">
        <v>443</v>
      </c>
      <c r="AX91" s="67" t="s">
        <v>443</v>
      </c>
      <c r="AY91" s="67" t="s">
        <v>443</v>
      </c>
      <c r="AZ91" s="67" t="s">
        <v>443</v>
      </c>
      <c r="BA91" s="68" t="s">
        <v>443</v>
      </c>
      <c r="BB91" s="1"/>
      <c r="BC91" s="121" t="s">
        <v>367</v>
      </c>
      <c r="BD91" s="91" t="s">
        <v>422</v>
      </c>
      <c r="BE91" s="12" t="s">
        <v>412</v>
      </c>
      <c r="BF91" s="12" t="s">
        <v>412</v>
      </c>
      <c r="BG91" s="12" t="s">
        <v>412</v>
      </c>
      <c r="BH91" s="12" t="s">
        <v>412</v>
      </c>
      <c r="BI91" s="12" t="s">
        <v>412</v>
      </c>
      <c r="BJ91" s="92" t="s">
        <v>422</v>
      </c>
      <c r="BK91" s="1"/>
      <c r="BL91" s="69" t="s">
        <v>403</v>
      </c>
      <c r="BM91" s="67" t="s">
        <v>400</v>
      </c>
      <c r="BN91" s="67" t="s">
        <v>400</v>
      </c>
      <c r="BO91" s="67" t="s">
        <v>400</v>
      </c>
      <c r="BP91" s="67" t="s">
        <v>400</v>
      </c>
      <c r="BQ91" s="67" t="s">
        <v>400</v>
      </c>
      <c r="BR91" s="67" t="s">
        <v>400</v>
      </c>
      <c r="BS91" s="68" t="s">
        <v>400</v>
      </c>
    </row>
    <row r="92" spans="10:71">
      <c r="J92" s="132" t="s">
        <v>227</v>
      </c>
      <c r="S92" s="438"/>
      <c r="T92" s="420"/>
      <c r="AB92" s="438" t="s">
        <v>463</v>
      </c>
      <c r="AC92" s="420"/>
      <c r="AK92" s="438" t="s">
        <v>479</v>
      </c>
      <c r="AL92" s="420"/>
      <c r="AT92" s="438" t="s">
        <v>463</v>
      </c>
      <c r="BC92" s="132" t="s">
        <v>227</v>
      </c>
    </row>
    <row r="93" spans="10:71">
      <c r="J93" s="438" t="s">
        <v>463</v>
      </c>
      <c r="BC93" s="438" t="s">
        <v>463</v>
      </c>
    </row>
    <row r="94" spans="10:71">
      <c r="J94" s="438"/>
    </row>
    <row r="96" spans="10:71">
      <c r="J96" s="21" t="s">
        <v>366</v>
      </c>
      <c r="K96" s="20"/>
      <c r="L96" s="19"/>
      <c r="M96" s="7"/>
      <c r="N96" s="8"/>
      <c r="O96" s="7"/>
      <c r="P96" s="6"/>
      <c r="Q96" s="7"/>
      <c r="R96" s="1"/>
      <c r="S96" s="21" t="s">
        <v>366</v>
      </c>
      <c r="T96" s="20"/>
      <c r="U96" s="19"/>
      <c r="V96" s="7"/>
      <c r="W96" s="8"/>
      <c r="X96" s="7"/>
      <c r="Y96" s="6"/>
      <c r="Z96" s="7"/>
      <c r="AA96" s="1"/>
      <c r="AB96" s="21" t="s">
        <v>366</v>
      </c>
      <c r="AC96" s="89" t="s">
        <v>409</v>
      </c>
      <c r="AD96" s="19"/>
      <c r="AE96" s="7"/>
      <c r="AF96" s="8"/>
      <c r="AG96" s="7"/>
      <c r="AH96" s="6"/>
      <c r="AI96" s="7"/>
      <c r="AJ96" s="1"/>
      <c r="AK96" s="21" t="s">
        <v>366</v>
      </c>
      <c r="AL96" s="89" t="s">
        <v>409</v>
      </c>
      <c r="AM96" s="19"/>
      <c r="AN96" s="7"/>
      <c r="AO96" s="8"/>
      <c r="AP96" s="7"/>
      <c r="AQ96" s="6"/>
      <c r="AR96" s="7"/>
      <c r="AS96" s="1"/>
      <c r="AT96" s="21" t="s">
        <v>366</v>
      </c>
      <c r="AU96" s="89" t="s">
        <v>409</v>
      </c>
      <c r="AV96" s="90" t="s">
        <v>460</v>
      </c>
      <c r="AW96" s="7"/>
      <c r="AX96" s="8"/>
      <c r="AY96" s="7"/>
      <c r="AZ96" s="6"/>
      <c r="BA96" s="7"/>
    </row>
    <row r="97" spans="10:53">
      <c r="J97" s="122" t="s">
        <v>83</v>
      </c>
      <c r="K97" s="17" t="s">
        <v>96</v>
      </c>
      <c r="L97" s="16" t="s">
        <v>104</v>
      </c>
      <c r="M97" s="16" t="s">
        <v>82</v>
      </c>
      <c r="N97" s="16" t="s">
        <v>112</v>
      </c>
      <c r="O97" s="16" t="s">
        <v>97</v>
      </c>
      <c r="P97" s="16" t="s">
        <v>117</v>
      </c>
      <c r="Q97" s="15" t="s">
        <v>132</v>
      </c>
      <c r="R97" s="1"/>
      <c r="S97" s="122" t="s">
        <v>83</v>
      </c>
      <c r="T97" s="17" t="s">
        <v>96</v>
      </c>
      <c r="U97" s="16" t="s">
        <v>104</v>
      </c>
      <c r="V97" s="16" t="s">
        <v>82</v>
      </c>
      <c r="W97" s="16" t="s">
        <v>112</v>
      </c>
      <c r="X97" s="16" t="s">
        <v>97</v>
      </c>
      <c r="Y97" s="16" t="s">
        <v>117</v>
      </c>
      <c r="Z97" s="15" t="s">
        <v>132</v>
      </c>
      <c r="AA97" s="1"/>
      <c r="AB97" s="122" t="s">
        <v>83</v>
      </c>
      <c r="AC97" s="17" t="s">
        <v>96</v>
      </c>
      <c r="AD97" s="16" t="s">
        <v>104</v>
      </c>
      <c r="AE97" s="16" t="s">
        <v>82</v>
      </c>
      <c r="AF97" s="16" t="s">
        <v>112</v>
      </c>
      <c r="AG97" s="16" t="s">
        <v>97</v>
      </c>
      <c r="AH97" s="16" t="s">
        <v>117</v>
      </c>
      <c r="AI97" s="15" t="s">
        <v>132</v>
      </c>
      <c r="AJ97" s="1"/>
      <c r="AK97" s="122" t="s">
        <v>83</v>
      </c>
      <c r="AL97" s="17" t="s">
        <v>96</v>
      </c>
      <c r="AM97" s="16" t="s">
        <v>104</v>
      </c>
      <c r="AN97" s="16" t="s">
        <v>82</v>
      </c>
      <c r="AO97" s="16" t="s">
        <v>112</v>
      </c>
      <c r="AP97" s="16" t="s">
        <v>97</v>
      </c>
      <c r="AQ97" s="16" t="s">
        <v>117</v>
      </c>
      <c r="AR97" s="15" t="s">
        <v>132</v>
      </c>
      <c r="AS97" s="1"/>
      <c r="AT97" s="18" t="s">
        <v>83</v>
      </c>
      <c r="AU97" s="17" t="s">
        <v>96</v>
      </c>
      <c r="AV97" s="16" t="s">
        <v>104</v>
      </c>
      <c r="AW97" s="16" t="s">
        <v>82</v>
      </c>
      <c r="AX97" s="16" t="s">
        <v>112</v>
      </c>
      <c r="AY97" s="16" t="s">
        <v>97</v>
      </c>
      <c r="AZ97" s="16" t="s">
        <v>117</v>
      </c>
      <c r="BA97" s="15" t="s">
        <v>132</v>
      </c>
    </row>
    <row r="98" spans="10:53">
      <c r="J98" s="14" t="s">
        <v>79</v>
      </c>
      <c r="K98" s="51" t="s">
        <v>73</v>
      </c>
      <c r="L98" s="51"/>
      <c r="M98" s="51"/>
      <c r="N98" s="51" t="s">
        <v>123</v>
      </c>
      <c r="O98" s="51" t="s">
        <v>93</v>
      </c>
      <c r="P98" s="51" t="s">
        <v>95</v>
      </c>
      <c r="Q98" s="5" t="s">
        <v>73</v>
      </c>
      <c r="R98" s="1"/>
      <c r="S98" s="14" t="s">
        <v>79</v>
      </c>
      <c r="T98" s="51" t="s">
        <v>73</v>
      </c>
      <c r="U98" s="51"/>
      <c r="V98" s="51"/>
      <c r="W98" s="51" t="s">
        <v>191</v>
      </c>
      <c r="X98" s="51"/>
      <c r="Y98" s="51" t="s">
        <v>123</v>
      </c>
      <c r="Z98" s="5" t="s">
        <v>93</v>
      </c>
      <c r="AA98" s="1"/>
      <c r="AB98" s="14" t="s">
        <v>79</v>
      </c>
      <c r="AC98" s="51" t="s">
        <v>73</v>
      </c>
      <c r="AD98" s="51"/>
      <c r="AE98" s="51" t="s">
        <v>123</v>
      </c>
      <c r="AF98" s="51" t="s">
        <v>95</v>
      </c>
      <c r="AG98" s="51" t="s">
        <v>73</v>
      </c>
      <c r="AH98" s="51"/>
      <c r="AI98" s="5" t="s">
        <v>123</v>
      </c>
      <c r="AJ98" s="1"/>
      <c r="AK98" s="14" t="s">
        <v>79</v>
      </c>
      <c r="AL98" s="51" t="s">
        <v>123</v>
      </c>
      <c r="AM98" s="51" t="s">
        <v>95</v>
      </c>
      <c r="AN98" s="51" t="s">
        <v>73</v>
      </c>
      <c r="AO98" s="51" t="s">
        <v>73</v>
      </c>
      <c r="AP98" s="51"/>
      <c r="AQ98" s="51"/>
      <c r="AR98" s="5" t="s">
        <v>123</v>
      </c>
      <c r="AS98" s="1"/>
      <c r="AT98" s="14" t="s">
        <v>79</v>
      </c>
      <c r="AU98" s="51" t="s">
        <v>73</v>
      </c>
      <c r="AV98" s="51"/>
      <c r="AW98" s="51"/>
      <c r="AX98" s="51" t="s">
        <v>123</v>
      </c>
      <c r="AY98" s="51" t="s">
        <v>95</v>
      </c>
      <c r="AZ98" s="51" t="s">
        <v>73</v>
      </c>
      <c r="BA98" s="5"/>
    </row>
    <row r="99" spans="10:53">
      <c r="J99" s="14" t="s">
        <v>180</v>
      </c>
      <c r="K99" s="51"/>
      <c r="L99" s="51"/>
      <c r="M99" s="51" t="s">
        <v>123</v>
      </c>
      <c r="N99" s="51" t="s">
        <v>93</v>
      </c>
      <c r="O99" s="51" t="s">
        <v>95</v>
      </c>
      <c r="P99" s="51" t="s">
        <v>73</v>
      </c>
      <c r="Q99" s="5"/>
      <c r="R99" s="1"/>
      <c r="S99" s="14" t="s">
        <v>180</v>
      </c>
      <c r="T99" s="51" t="s">
        <v>95</v>
      </c>
      <c r="U99" s="51" t="s">
        <v>73</v>
      </c>
      <c r="V99" s="51"/>
      <c r="W99" s="51"/>
      <c r="X99" s="51" t="s">
        <v>191</v>
      </c>
      <c r="Y99" s="51"/>
      <c r="Z99" s="5" t="s">
        <v>123</v>
      </c>
      <c r="AA99" s="1"/>
      <c r="AB99" s="14" t="s">
        <v>180</v>
      </c>
      <c r="AC99" s="51" t="s">
        <v>95</v>
      </c>
      <c r="AD99" s="51" t="s">
        <v>73</v>
      </c>
      <c r="AE99" s="51"/>
      <c r="AF99" s="51" t="s">
        <v>123</v>
      </c>
      <c r="AG99" s="51" t="s">
        <v>95</v>
      </c>
      <c r="AH99" s="51" t="s">
        <v>73</v>
      </c>
      <c r="AI99" s="5"/>
      <c r="AJ99" s="1"/>
      <c r="AK99" s="14" t="s">
        <v>180</v>
      </c>
      <c r="AL99" s="51" t="s">
        <v>95</v>
      </c>
      <c r="AM99" s="51" t="s">
        <v>73</v>
      </c>
      <c r="AN99" s="51" t="s">
        <v>73</v>
      </c>
      <c r="AO99" s="51"/>
      <c r="AP99" s="51"/>
      <c r="AQ99" s="51" t="s">
        <v>123</v>
      </c>
      <c r="AR99" s="5" t="s">
        <v>95</v>
      </c>
      <c r="AS99" s="1"/>
      <c r="AT99" s="14" t="s">
        <v>180</v>
      </c>
      <c r="AU99" s="51"/>
      <c r="AV99" s="51" t="s">
        <v>123</v>
      </c>
      <c r="AW99" s="51" t="s">
        <v>95</v>
      </c>
      <c r="AX99" s="51" t="s">
        <v>73</v>
      </c>
      <c r="AY99" s="51"/>
      <c r="AZ99" s="51"/>
      <c r="BA99" s="5" t="s">
        <v>123</v>
      </c>
    </row>
    <row r="100" spans="10:53">
      <c r="J100" s="14" t="s">
        <v>110</v>
      </c>
      <c r="K100" s="51"/>
      <c r="L100" s="51" t="s">
        <v>123</v>
      </c>
      <c r="M100" s="51" t="s">
        <v>93</v>
      </c>
      <c r="N100" s="51" t="s">
        <v>95</v>
      </c>
      <c r="O100" s="51" t="s">
        <v>73</v>
      </c>
      <c r="P100" s="51"/>
      <c r="Q100" s="5"/>
      <c r="R100" s="1"/>
      <c r="S100" s="14" t="s">
        <v>110</v>
      </c>
      <c r="T100" s="51" t="s">
        <v>93</v>
      </c>
      <c r="U100" s="51" t="s">
        <v>95</v>
      </c>
      <c r="V100" s="51" t="s">
        <v>73</v>
      </c>
      <c r="W100" s="51"/>
      <c r="X100" s="51"/>
      <c r="Y100" s="51" t="s">
        <v>191</v>
      </c>
      <c r="Z100" s="5"/>
      <c r="AA100" s="1"/>
      <c r="AB100" s="14" t="s">
        <v>110</v>
      </c>
      <c r="AC100" s="51" t="s">
        <v>123</v>
      </c>
      <c r="AD100" s="51" t="s">
        <v>95</v>
      </c>
      <c r="AE100" s="51" t="s">
        <v>73</v>
      </c>
      <c r="AF100" s="51"/>
      <c r="AG100" s="51"/>
      <c r="AH100" s="51" t="s">
        <v>95</v>
      </c>
      <c r="AI100" s="22" t="s">
        <v>73</v>
      </c>
      <c r="AJ100" s="1"/>
      <c r="AK100" s="14" t="s">
        <v>110</v>
      </c>
      <c r="AL100" s="51" t="s">
        <v>73</v>
      </c>
      <c r="AM100" s="51" t="s">
        <v>73</v>
      </c>
      <c r="AN100" s="51"/>
      <c r="AO100" s="51"/>
      <c r="AP100" s="51" t="s">
        <v>123</v>
      </c>
      <c r="AQ100" s="51" t="s">
        <v>95</v>
      </c>
      <c r="AR100" s="22" t="s">
        <v>73</v>
      </c>
      <c r="AS100" s="1"/>
      <c r="AT100" s="14" t="s">
        <v>110</v>
      </c>
      <c r="AU100" s="51" t="s">
        <v>95</v>
      </c>
      <c r="AV100" s="51" t="s">
        <v>73</v>
      </c>
      <c r="AW100" s="51"/>
      <c r="AX100" s="51"/>
      <c r="AY100" s="51" t="s">
        <v>123</v>
      </c>
      <c r="AZ100" s="51" t="s">
        <v>95</v>
      </c>
      <c r="BA100" s="5" t="s">
        <v>73</v>
      </c>
    </row>
    <row r="101" spans="10:53">
      <c r="J101" s="14" t="s">
        <v>114</v>
      </c>
      <c r="K101" s="51" t="s">
        <v>123</v>
      </c>
      <c r="L101" s="51" t="s">
        <v>93</v>
      </c>
      <c r="M101" s="51" t="s">
        <v>95</v>
      </c>
      <c r="N101" s="51" t="s">
        <v>73</v>
      </c>
      <c r="O101" s="51"/>
      <c r="P101" s="51"/>
      <c r="Q101" s="5" t="s">
        <v>123</v>
      </c>
      <c r="R101" s="1"/>
      <c r="S101" s="14" t="s">
        <v>114</v>
      </c>
      <c r="T101" s="51" t="s">
        <v>123</v>
      </c>
      <c r="U101" s="51" t="s">
        <v>93</v>
      </c>
      <c r="V101" s="51" t="s">
        <v>95</v>
      </c>
      <c r="W101" s="51" t="s">
        <v>73</v>
      </c>
      <c r="X101" s="51"/>
      <c r="Y101" s="51"/>
      <c r="Z101" s="5" t="s">
        <v>191</v>
      </c>
      <c r="AA101" s="1"/>
      <c r="AB101" s="14" t="s">
        <v>114</v>
      </c>
      <c r="AC101" s="23"/>
      <c r="AD101" s="51" t="s">
        <v>123</v>
      </c>
      <c r="AE101" s="51" t="s">
        <v>95</v>
      </c>
      <c r="AF101" s="51" t="s">
        <v>73</v>
      </c>
      <c r="AG101" s="51"/>
      <c r="AH101" s="51" t="s">
        <v>123</v>
      </c>
      <c r="AI101" s="5" t="s">
        <v>95</v>
      </c>
      <c r="AJ101" s="1"/>
      <c r="AK101" s="14" t="s">
        <v>114</v>
      </c>
      <c r="AL101" s="23" t="s">
        <v>73</v>
      </c>
      <c r="AM101" s="51"/>
      <c r="AN101" s="51"/>
      <c r="AO101" s="51" t="s">
        <v>123</v>
      </c>
      <c r="AP101" s="51" t="s">
        <v>95</v>
      </c>
      <c r="AQ101" s="51" t="s">
        <v>73</v>
      </c>
      <c r="AR101" s="5" t="s">
        <v>73</v>
      </c>
      <c r="AS101" s="1"/>
      <c r="AT101" s="14" t="s">
        <v>114</v>
      </c>
      <c r="AU101" s="51"/>
      <c r="AV101" s="51"/>
      <c r="AW101" s="51" t="s">
        <v>123</v>
      </c>
      <c r="AX101" s="51" t="s">
        <v>95</v>
      </c>
      <c r="AY101" s="51" t="s">
        <v>73</v>
      </c>
      <c r="AZ101" s="51"/>
      <c r="BA101" s="5"/>
    </row>
    <row r="102" spans="10:53">
      <c r="J102" s="14" t="s">
        <v>127</v>
      </c>
      <c r="K102" s="51" t="s">
        <v>93</v>
      </c>
      <c r="L102" s="51" t="s">
        <v>95</v>
      </c>
      <c r="M102" s="51" t="s">
        <v>73</v>
      </c>
      <c r="N102" s="51"/>
      <c r="O102" s="51"/>
      <c r="P102" s="51" t="s">
        <v>123</v>
      </c>
      <c r="Q102" s="5" t="s">
        <v>93</v>
      </c>
      <c r="R102" s="1"/>
      <c r="S102" s="14" t="s">
        <v>127</v>
      </c>
      <c r="T102" s="51"/>
      <c r="U102" s="51" t="s">
        <v>123</v>
      </c>
      <c r="V102" s="51" t="s">
        <v>93</v>
      </c>
      <c r="W102" s="51" t="s">
        <v>95</v>
      </c>
      <c r="X102" s="51" t="s">
        <v>73</v>
      </c>
      <c r="Y102" s="51"/>
      <c r="Z102" s="5"/>
      <c r="AA102" s="1"/>
      <c r="AB102" s="14" t="s">
        <v>127</v>
      </c>
      <c r="AC102" s="23" t="s">
        <v>73</v>
      </c>
      <c r="AD102" s="51"/>
      <c r="AE102" s="51" t="s">
        <v>123</v>
      </c>
      <c r="AF102" s="51" t="s">
        <v>95</v>
      </c>
      <c r="AG102" s="51" t="s">
        <v>73</v>
      </c>
      <c r="AH102" s="51"/>
      <c r="AI102" s="5" t="s">
        <v>123</v>
      </c>
      <c r="AJ102" s="1"/>
      <c r="AK102" s="14" t="s">
        <v>127</v>
      </c>
      <c r="AL102" s="24"/>
      <c r="AM102" s="51"/>
      <c r="AN102" s="51" t="s">
        <v>123</v>
      </c>
      <c r="AO102" s="51" t="s">
        <v>95</v>
      </c>
      <c r="AP102" s="51" t="s">
        <v>73</v>
      </c>
      <c r="AQ102" s="51" t="s">
        <v>73</v>
      </c>
      <c r="AR102" s="5"/>
      <c r="AS102" s="1"/>
      <c r="AT102" s="14" t="s">
        <v>127</v>
      </c>
      <c r="AU102" s="51" t="s">
        <v>123</v>
      </c>
      <c r="AV102" s="51" t="s">
        <v>95</v>
      </c>
      <c r="AW102" s="51" t="s">
        <v>73</v>
      </c>
      <c r="AX102" s="51"/>
      <c r="AY102" s="51"/>
      <c r="AZ102" s="51" t="s">
        <v>123</v>
      </c>
      <c r="BA102" s="5" t="s">
        <v>95</v>
      </c>
    </row>
    <row r="103" spans="10:53">
      <c r="J103" s="14" t="s">
        <v>94</v>
      </c>
      <c r="K103" s="51" t="s">
        <v>95</v>
      </c>
      <c r="L103" s="51" t="s">
        <v>73</v>
      </c>
      <c r="M103" s="51"/>
      <c r="N103" s="51"/>
      <c r="O103" s="51" t="s">
        <v>123</v>
      </c>
      <c r="P103" s="51" t="s">
        <v>93</v>
      </c>
      <c r="Q103" s="5" t="s">
        <v>95</v>
      </c>
      <c r="R103" s="1"/>
      <c r="S103" s="14" t="s">
        <v>94</v>
      </c>
      <c r="T103" s="51" t="s">
        <v>191</v>
      </c>
      <c r="U103" s="51"/>
      <c r="V103" s="51" t="s">
        <v>123</v>
      </c>
      <c r="W103" s="51" t="s">
        <v>93</v>
      </c>
      <c r="X103" s="51" t="s">
        <v>95</v>
      </c>
      <c r="Y103" s="51" t="s">
        <v>73</v>
      </c>
      <c r="Z103" s="5"/>
      <c r="AA103" s="1"/>
      <c r="AB103" s="14" t="s">
        <v>94</v>
      </c>
      <c r="AC103" s="23" t="s">
        <v>95</v>
      </c>
      <c r="AD103" s="51" t="s">
        <v>73</v>
      </c>
      <c r="AE103" s="51"/>
      <c r="AF103" s="51" t="s">
        <v>123</v>
      </c>
      <c r="AG103" s="51" t="s">
        <v>95</v>
      </c>
      <c r="AH103" s="51" t="s">
        <v>73</v>
      </c>
      <c r="AI103" s="5"/>
      <c r="AJ103" s="1"/>
      <c r="AK103" s="14" t="s">
        <v>94</v>
      </c>
      <c r="AL103" s="23"/>
      <c r="AM103" s="51" t="s">
        <v>123</v>
      </c>
      <c r="AN103" s="51" t="s">
        <v>95</v>
      </c>
      <c r="AO103" s="51" t="s">
        <v>73</v>
      </c>
      <c r="AP103" s="51" t="s">
        <v>73</v>
      </c>
      <c r="AQ103" s="51"/>
      <c r="AR103" s="5"/>
      <c r="AS103" s="1"/>
      <c r="AT103" s="14" t="s">
        <v>94</v>
      </c>
      <c r="AU103" s="51" t="s">
        <v>73</v>
      </c>
      <c r="AV103" s="51"/>
      <c r="AW103" s="51"/>
      <c r="AX103" s="51" t="s">
        <v>123</v>
      </c>
      <c r="AY103" s="51" t="s">
        <v>95</v>
      </c>
      <c r="AZ103" s="51" t="s">
        <v>73</v>
      </c>
      <c r="BA103" s="5"/>
    </row>
    <row r="104" spans="10:53">
      <c r="J104" s="14" t="s">
        <v>111</v>
      </c>
      <c r="K104" s="51"/>
      <c r="L104" s="51" t="s">
        <v>123</v>
      </c>
      <c r="M104" s="51" t="s">
        <v>123</v>
      </c>
      <c r="N104" s="51" t="s">
        <v>123</v>
      </c>
      <c r="O104" s="51" t="s">
        <v>123</v>
      </c>
      <c r="P104" s="51" t="s">
        <v>123</v>
      </c>
      <c r="Q104" s="5"/>
      <c r="R104" s="1"/>
      <c r="S104" s="14" t="s">
        <v>111</v>
      </c>
      <c r="T104" s="51"/>
      <c r="U104" s="51" t="s">
        <v>191</v>
      </c>
      <c r="V104" s="51"/>
      <c r="W104" s="51" t="s">
        <v>123</v>
      </c>
      <c r="X104" s="51" t="s">
        <v>93</v>
      </c>
      <c r="Y104" s="51" t="s">
        <v>95</v>
      </c>
      <c r="Z104" s="5" t="s">
        <v>73</v>
      </c>
      <c r="AA104" s="1"/>
      <c r="AB104" s="14" t="s">
        <v>111</v>
      </c>
      <c r="AC104" s="51" t="s">
        <v>123</v>
      </c>
      <c r="AD104" s="51" t="s">
        <v>95</v>
      </c>
      <c r="AE104" s="51" t="s">
        <v>73</v>
      </c>
      <c r="AF104" s="51"/>
      <c r="AG104" s="51" t="s">
        <v>123</v>
      </c>
      <c r="AH104" s="51"/>
      <c r="AI104" s="22" t="s">
        <v>73</v>
      </c>
      <c r="AJ104" s="1"/>
      <c r="AK104" s="14" t="s">
        <v>111</v>
      </c>
      <c r="AL104" s="51"/>
      <c r="AM104" s="51" t="s">
        <v>123</v>
      </c>
      <c r="AN104" s="51" t="s">
        <v>123</v>
      </c>
      <c r="AO104" s="51" t="s">
        <v>123</v>
      </c>
      <c r="AP104" s="51" t="s">
        <v>123</v>
      </c>
      <c r="AQ104" s="51" t="s">
        <v>123</v>
      </c>
      <c r="AR104" s="22"/>
      <c r="AS104" s="1"/>
      <c r="AT104" s="14" t="s">
        <v>111</v>
      </c>
      <c r="AU104" s="51"/>
      <c r="AV104" s="51" t="s">
        <v>123</v>
      </c>
      <c r="AW104" s="51" t="s">
        <v>95</v>
      </c>
      <c r="AX104" s="51" t="s">
        <v>73</v>
      </c>
      <c r="AY104" s="51"/>
      <c r="AZ104" s="51"/>
      <c r="BA104" s="5" t="s">
        <v>123</v>
      </c>
    </row>
    <row r="105" spans="10:53">
      <c r="J105" s="14" t="s">
        <v>80</v>
      </c>
      <c r="K105" s="51"/>
      <c r="L105" s="51" t="s">
        <v>95</v>
      </c>
      <c r="M105" s="51" t="s">
        <v>95</v>
      </c>
      <c r="N105" s="51" t="s">
        <v>95</v>
      </c>
      <c r="O105" s="51" t="s">
        <v>95</v>
      </c>
      <c r="P105" s="51" t="s">
        <v>95</v>
      </c>
      <c r="Q105" s="5"/>
      <c r="R105" s="1"/>
      <c r="S105" s="14" t="s">
        <v>80</v>
      </c>
      <c r="T105" s="51"/>
      <c r="U105" s="51"/>
      <c r="V105" s="51" t="s">
        <v>191</v>
      </c>
      <c r="W105" s="51"/>
      <c r="X105" s="51" t="s">
        <v>123</v>
      </c>
      <c r="Y105" s="51" t="s">
        <v>93</v>
      </c>
      <c r="Z105" s="5" t="s">
        <v>95</v>
      </c>
      <c r="AA105" s="1"/>
      <c r="AB105" s="14" t="s">
        <v>80</v>
      </c>
      <c r="AC105" s="51"/>
      <c r="AD105" s="51" t="s">
        <v>123</v>
      </c>
      <c r="AE105" s="51" t="s">
        <v>95</v>
      </c>
      <c r="AF105" s="51" t="s">
        <v>73</v>
      </c>
      <c r="AG105" s="51"/>
      <c r="AH105" s="51" t="s">
        <v>123</v>
      </c>
      <c r="AI105" s="22" t="s">
        <v>123</v>
      </c>
      <c r="AJ105" s="1"/>
      <c r="AK105" s="14" t="s">
        <v>80</v>
      </c>
      <c r="AL105" s="51"/>
      <c r="AM105" s="51" t="s">
        <v>95</v>
      </c>
      <c r="AN105" s="51" t="s">
        <v>95</v>
      </c>
      <c r="AO105" s="51" t="s">
        <v>95</v>
      </c>
      <c r="AP105" s="51" t="s">
        <v>95</v>
      </c>
      <c r="AQ105" s="51" t="s">
        <v>95</v>
      </c>
      <c r="AR105" s="22"/>
      <c r="AS105" s="1"/>
      <c r="AT105" s="14" t="s">
        <v>80</v>
      </c>
      <c r="AU105" s="51" t="s">
        <v>95</v>
      </c>
      <c r="AV105" s="51" t="s">
        <v>73</v>
      </c>
      <c r="AW105" s="51"/>
      <c r="AX105" s="51"/>
      <c r="AY105" s="51" t="s">
        <v>123</v>
      </c>
      <c r="AZ105" s="51" t="s">
        <v>95</v>
      </c>
      <c r="BA105" s="5" t="s">
        <v>73</v>
      </c>
    </row>
    <row r="106" spans="10:53">
      <c r="J106" s="14" t="s">
        <v>121</v>
      </c>
      <c r="K106" s="51"/>
      <c r="L106" s="51" t="s">
        <v>93</v>
      </c>
      <c r="M106" s="51" t="s">
        <v>93</v>
      </c>
      <c r="N106" s="51" t="s">
        <v>93</v>
      </c>
      <c r="O106" s="51" t="s">
        <v>93</v>
      </c>
      <c r="P106" s="51" t="s">
        <v>93</v>
      </c>
      <c r="Q106" s="5"/>
      <c r="R106" s="1"/>
      <c r="S106" s="14" t="s">
        <v>121</v>
      </c>
      <c r="T106" s="51"/>
      <c r="U106" s="51" t="s">
        <v>123</v>
      </c>
      <c r="V106" s="51" t="s">
        <v>123</v>
      </c>
      <c r="W106" s="51" t="s">
        <v>123</v>
      </c>
      <c r="X106" s="51" t="s">
        <v>123</v>
      </c>
      <c r="Y106" s="51" t="s">
        <v>123</v>
      </c>
      <c r="Z106" s="5"/>
      <c r="AA106" s="1"/>
      <c r="AB106" s="14" t="s">
        <v>121</v>
      </c>
      <c r="AC106" s="51"/>
      <c r="AD106" s="51" t="s">
        <v>123</v>
      </c>
      <c r="AE106" s="51" t="s">
        <v>123</v>
      </c>
      <c r="AF106" s="51" t="s">
        <v>123</v>
      </c>
      <c r="AG106" s="51" t="s">
        <v>123</v>
      </c>
      <c r="AH106" s="51" t="s">
        <v>123</v>
      </c>
      <c r="AI106" s="22"/>
      <c r="AJ106" s="1"/>
      <c r="AK106" s="14" t="s">
        <v>121</v>
      </c>
      <c r="AL106" s="51"/>
      <c r="AM106" s="51" t="s">
        <v>93</v>
      </c>
      <c r="AN106" s="51" t="s">
        <v>93</v>
      </c>
      <c r="AO106" s="51" t="s">
        <v>93</v>
      </c>
      <c r="AP106" s="51" t="s">
        <v>93</v>
      </c>
      <c r="AQ106" s="51" t="s">
        <v>93</v>
      </c>
      <c r="AR106" s="22"/>
      <c r="AS106" s="1"/>
      <c r="AT106" s="14" t="s">
        <v>121</v>
      </c>
      <c r="AU106" s="51"/>
      <c r="AV106" s="51"/>
      <c r="AW106" s="51" t="s">
        <v>123</v>
      </c>
      <c r="AX106" s="51" t="s">
        <v>95</v>
      </c>
      <c r="AY106" s="51" t="s">
        <v>73</v>
      </c>
      <c r="AZ106" s="51"/>
      <c r="BA106" s="5"/>
    </row>
    <row r="107" spans="10:53">
      <c r="J107" s="14" t="s">
        <v>401</v>
      </c>
      <c r="K107" s="51"/>
      <c r="L107" s="51" t="s">
        <v>93</v>
      </c>
      <c r="M107" s="51" t="s">
        <v>93</v>
      </c>
      <c r="N107" s="51" t="s">
        <v>93</v>
      </c>
      <c r="O107" s="51" t="s">
        <v>93</v>
      </c>
      <c r="P107" s="51" t="s">
        <v>93</v>
      </c>
      <c r="Q107" s="5"/>
      <c r="R107" s="1"/>
      <c r="S107" s="14" t="s">
        <v>401</v>
      </c>
      <c r="T107" s="51"/>
      <c r="U107" s="51" t="s">
        <v>93</v>
      </c>
      <c r="V107" s="51" t="s">
        <v>93</v>
      </c>
      <c r="W107" s="51" t="s">
        <v>93</v>
      </c>
      <c r="X107" s="51" t="s">
        <v>93</v>
      </c>
      <c r="Y107" s="51" t="s">
        <v>93</v>
      </c>
      <c r="Z107" s="5"/>
      <c r="AA107" s="1"/>
      <c r="AB107" s="14" t="s">
        <v>401</v>
      </c>
      <c r="AC107" s="51" t="s">
        <v>123</v>
      </c>
      <c r="AD107" s="51"/>
      <c r="AE107" s="51"/>
      <c r="AF107" s="51"/>
      <c r="AG107" s="51" t="s">
        <v>123</v>
      </c>
      <c r="AH107" s="51" t="s">
        <v>95</v>
      </c>
      <c r="AI107" s="22" t="s">
        <v>95</v>
      </c>
      <c r="AJ107" s="1"/>
      <c r="AK107" s="14" t="s">
        <v>401</v>
      </c>
      <c r="AL107" s="51"/>
      <c r="AM107" s="51" t="s">
        <v>93</v>
      </c>
      <c r="AN107" s="51" t="s">
        <v>93</v>
      </c>
      <c r="AO107" s="51" t="s">
        <v>93</v>
      </c>
      <c r="AP107" s="51" t="s">
        <v>93</v>
      </c>
      <c r="AQ107" s="51" t="s">
        <v>93</v>
      </c>
      <c r="AR107" s="22"/>
      <c r="AS107" s="1"/>
      <c r="AT107" s="14" t="s">
        <v>401</v>
      </c>
      <c r="AU107" s="51" t="s">
        <v>123</v>
      </c>
      <c r="AV107" s="51" t="s">
        <v>95</v>
      </c>
      <c r="AW107" s="51" t="s">
        <v>73</v>
      </c>
      <c r="AX107" s="51"/>
      <c r="AY107" s="51"/>
      <c r="AZ107" s="51" t="s">
        <v>123</v>
      </c>
      <c r="BA107" s="5" t="s">
        <v>95</v>
      </c>
    </row>
    <row r="108" spans="10:53">
      <c r="J108" s="14" t="s">
        <v>365</v>
      </c>
      <c r="K108" s="51"/>
      <c r="L108" s="51" t="s">
        <v>93</v>
      </c>
      <c r="M108" s="51" t="s">
        <v>93</v>
      </c>
      <c r="N108" s="51" t="s">
        <v>93</v>
      </c>
      <c r="O108" s="51" t="s">
        <v>93</v>
      </c>
      <c r="P108" s="51" t="s">
        <v>93</v>
      </c>
      <c r="Q108" s="5"/>
      <c r="R108" s="1"/>
      <c r="S108" s="14" t="s">
        <v>365</v>
      </c>
      <c r="T108" s="51"/>
      <c r="U108" s="51" t="s">
        <v>95</v>
      </c>
      <c r="V108" s="51" t="s">
        <v>95</v>
      </c>
      <c r="W108" s="51" t="s">
        <v>95</v>
      </c>
      <c r="X108" s="51" t="s">
        <v>95</v>
      </c>
      <c r="Y108" s="51" t="s">
        <v>95</v>
      </c>
      <c r="Z108" s="5"/>
      <c r="AA108" s="1"/>
      <c r="AB108" s="14" t="s">
        <v>365</v>
      </c>
      <c r="AC108" s="51"/>
      <c r="AD108" s="51" t="s">
        <v>93</v>
      </c>
      <c r="AE108" s="51" t="s">
        <v>93</v>
      </c>
      <c r="AF108" s="51" t="s">
        <v>93</v>
      </c>
      <c r="AG108" s="51" t="s">
        <v>93</v>
      </c>
      <c r="AH108" s="51" t="s">
        <v>93</v>
      </c>
      <c r="AI108" s="22"/>
      <c r="AJ108" s="1"/>
      <c r="AK108" s="14" t="s">
        <v>365</v>
      </c>
      <c r="AL108" s="51"/>
      <c r="AM108" s="51" t="s">
        <v>93</v>
      </c>
      <c r="AN108" s="51" t="s">
        <v>93</v>
      </c>
      <c r="AO108" s="51" t="s">
        <v>93</v>
      </c>
      <c r="AP108" s="51" t="s">
        <v>93</v>
      </c>
      <c r="AQ108" s="51" t="s">
        <v>93</v>
      </c>
      <c r="AR108" s="22"/>
      <c r="AS108" s="1"/>
      <c r="AT108" s="14" t="s">
        <v>365</v>
      </c>
      <c r="AU108" s="51"/>
      <c r="AV108" s="51" t="s">
        <v>93</v>
      </c>
      <c r="AW108" s="51" t="s">
        <v>93</v>
      </c>
      <c r="AX108" s="51" t="s">
        <v>93</v>
      </c>
      <c r="AY108" s="51" t="s">
        <v>93</v>
      </c>
      <c r="AZ108" s="51" t="s">
        <v>93</v>
      </c>
      <c r="BA108" s="5"/>
    </row>
    <row r="109" spans="10:53">
      <c r="J109" s="121" t="s">
        <v>367</v>
      </c>
      <c r="K109" s="91" t="s">
        <v>398</v>
      </c>
      <c r="L109" s="12" t="s">
        <v>419</v>
      </c>
      <c r="M109" s="12" t="s">
        <v>419</v>
      </c>
      <c r="N109" s="12" t="s">
        <v>419</v>
      </c>
      <c r="O109" s="12" t="s">
        <v>419</v>
      </c>
      <c r="P109" s="12" t="s">
        <v>419</v>
      </c>
      <c r="Q109" s="92" t="s">
        <v>398</v>
      </c>
      <c r="R109" s="1"/>
      <c r="S109" s="121" t="s">
        <v>404</v>
      </c>
      <c r="T109" s="133" t="s">
        <v>281</v>
      </c>
      <c r="U109" s="65" t="s">
        <v>280</v>
      </c>
      <c r="V109" s="65" t="s">
        <v>280</v>
      </c>
      <c r="W109" s="65" t="s">
        <v>280</v>
      </c>
      <c r="X109" s="65" t="s">
        <v>280</v>
      </c>
      <c r="Y109" s="65" t="s">
        <v>280</v>
      </c>
      <c r="Z109" s="130" t="s">
        <v>281</v>
      </c>
      <c r="AA109" s="1"/>
      <c r="AB109" s="121" t="s">
        <v>367</v>
      </c>
      <c r="AC109" s="91" t="s">
        <v>435</v>
      </c>
      <c r="AD109" s="12" t="s">
        <v>445</v>
      </c>
      <c r="AE109" s="12" t="s">
        <v>445</v>
      </c>
      <c r="AF109" s="12" t="s">
        <v>445</v>
      </c>
      <c r="AG109" s="12" t="s">
        <v>445</v>
      </c>
      <c r="AH109" s="12" t="s">
        <v>445</v>
      </c>
      <c r="AI109" s="92" t="s">
        <v>435</v>
      </c>
      <c r="AJ109" s="1"/>
      <c r="AK109" s="121" t="s">
        <v>367</v>
      </c>
      <c r="AL109" s="91" t="s">
        <v>422</v>
      </c>
      <c r="AM109" s="12" t="s">
        <v>425</v>
      </c>
      <c r="AN109" s="12" t="s">
        <v>425</v>
      </c>
      <c r="AO109" s="12" t="s">
        <v>425</v>
      </c>
      <c r="AP109" s="12" t="s">
        <v>425</v>
      </c>
      <c r="AQ109" s="12" t="s">
        <v>425</v>
      </c>
      <c r="AR109" s="92" t="s">
        <v>422</v>
      </c>
      <c r="AS109" s="1"/>
      <c r="AT109" s="121" t="s">
        <v>367</v>
      </c>
      <c r="AU109" s="91" t="s">
        <v>400</v>
      </c>
      <c r="AV109" s="12" t="s">
        <v>402</v>
      </c>
      <c r="AW109" s="12" t="s">
        <v>402</v>
      </c>
      <c r="AX109" s="12" t="s">
        <v>402</v>
      </c>
      <c r="AY109" s="12" t="s">
        <v>402</v>
      </c>
      <c r="AZ109" s="12" t="s">
        <v>402</v>
      </c>
      <c r="BA109" s="92" t="s">
        <v>400</v>
      </c>
    </row>
    <row r="110" spans="10:53">
      <c r="J110" s="132" t="s">
        <v>240</v>
      </c>
      <c r="S110" s="438" t="s">
        <v>463</v>
      </c>
      <c r="T110" s="420"/>
      <c r="AB110" s="132" t="s">
        <v>267</v>
      </c>
      <c r="AK110" s="132" t="s">
        <v>267</v>
      </c>
    </row>
    <row r="111" spans="10:53">
      <c r="J111" s="438" t="s">
        <v>463</v>
      </c>
      <c r="AB111" s="438" t="s">
        <v>463</v>
      </c>
      <c r="AK111" s="438" t="s">
        <v>463</v>
      </c>
    </row>
    <row r="112" spans="10:53">
      <c r="J112" s="438"/>
    </row>
    <row r="114" spans="10:53">
      <c r="J114" s="21" t="s">
        <v>368</v>
      </c>
      <c r="K114" s="20"/>
      <c r="L114" s="19"/>
      <c r="M114" s="7"/>
      <c r="N114" s="8"/>
      <c r="O114" s="7"/>
      <c r="P114" s="6"/>
      <c r="Q114" s="7"/>
      <c r="R114" s="1"/>
      <c r="S114" s="21" t="s">
        <v>368</v>
      </c>
      <c r="T114" s="20"/>
      <c r="U114" s="19"/>
      <c r="V114" s="7"/>
      <c r="W114" s="8"/>
      <c r="X114" s="7"/>
      <c r="Y114" s="6"/>
      <c r="Z114" s="7"/>
      <c r="AA114" s="1"/>
      <c r="AB114" s="21" t="s">
        <v>368</v>
      </c>
      <c r="AC114" s="89" t="s">
        <v>409</v>
      </c>
      <c r="AD114" s="19"/>
      <c r="AE114" s="7"/>
      <c r="AF114" s="8"/>
      <c r="AG114" s="7"/>
      <c r="AH114" s="6"/>
      <c r="AI114" s="7"/>
      <c r="AJ114" s="1"/>
      <c r="AK114" s="21" t="s">
        <v>368</v>
      </c>
      <c r="AL114" s="89" t="s">
        <v>409</v>
      </c>
      <c r="AM114" s="19"/>
      <c r="AN114" s="7"/>
      <c r="AO114" s="8"/>
      <c r="AP114" s="7"/>
      <c r="AQ114" s="6"/>
      <c r="AR114" s="7"/>
      <c r="AS114" s="1"/>
      <c r="AT114" s="21" t="s">
        <v>368</v>
      </c>
      <c r="AU114" s="89" t="s">
        <v>409</v>
      </c>
      <c r="AV114" s="90" t="s">
        <v>354</v>
      </c>
      <c r="AW114" s="7"/>
      <c r="AX114" s="8"/>
      <c r="AY114" s="7"/>
      <c r="AZ114" s="6"/>
      <c r="BA114" s="7"/>
    </row>
    <row r="115" spans="10:53">
      <c r="J115" s="122" t="s">
        <v>83</v>
      </c>
      <c r="K115" s="17" t="s">
        <v>96</v>
      </c>
      <c r="L115" s="16" t="s">
        <v>104</v>
      </c>
      <c r="M115" s="16" t="s">
        <v>82</v>
      </c>
      <c r="N115" s="16" t="s">
        <v>112</v>
      </c>
      <c r="O115" s="16" t="s">
        <v>97</v>
      </c>
      <c r="P115" s="16" t="s">
        <v>117</v>
      </c>
      <c r="Q115" s="15" t="s">
        <v>132</v>
      </c>
      <c r="R115" s="1"/>
      <c r="S115" s="122" t="s">
        <v>83</v>
      </c>
      <c r="T115" s="17" t="s">
        <v>96</v>
      </c>
      <c r="U115" s="16" t="s">
        <v>104</v>
      </c>
      <c r="V115" s="16" t="s">
        <v>82</v>
      </c>
      <c r="W115" s="16" t="s">
        <v>112</v>
      </c>
      <c r="X115" s="16" t="s">
        <v>97</v>
      </c>
      <c r="Y115" s="16" t="s">
        <v>117</v>
      </c>
      <c r="Z115" s="15" t="s">
        <v>132</v>
      </c>
      <c r="AA115" s="1"/>
      <c r="AB115" s="122" t="s">
        <v>83</v>
      </c>
      <c r="AC115" s="17" t="s">
        <v>96</v>
      </c>
      <c r="AD115" s="16" t="s">
        <v>104</v>
      </c>
      <c r="AE115" s="16" t="s">
        <v>82</v>
      </c>
      <c r="AF115" s="16" t="s">
        <v>112</v>
      </c>
      <c r="AG115" s="16" t="s">
        <v>97</v>
      </c>
      <c r="AH115" s="16" t="s">
        <v>117</v>
      </c>
      <c r="AI115" s="15" t="s">
        <v>132</v>
      </c>
      <c r="AJ115" s="1"/>
      <c r="AK115" s="122" t="s">
        <v>83</v>
      </c>
      <c r="AL115" s="17" t="s">
        <v>96</v>
      </c>
      <c r="AM115" s="16" t="s">
        <v>104</v>
      </c>
      <c r="AN115" s="16" t="s">
        <v>82</v>
      </c>
      <c r="AO115" s="16" t="s">
        <v>112</v>
      </c>
      <c r="AP115" s="16" t="s">
        <v>97</v>
      </c>
      <c r="AQ115" s="16" t="s">
        <v>117</v>
      </c>
      <c r="AR115" s="15" t="s">
        <v>132</v>
      </c>
      <c r="AS115" s="1"/>
      <c r="AT115" s="18" t="s">
        <v>83</v>
      </c>
      <c r="AU115" s="17" t="s">
        <v>96</v>
      </c>
      <c r="AV115" s="16" t="s">
        <v>104</v>
      </c>
      <c r="AW115" s="16" t="s">
        <v>82</v>
      </c>
      <c r="AX115" s="16" t="s">
        <v>112</v>
      </c>
      <c r="AY115" s="16" t="s">
        <v>97</v>
      </c>
      <c r="AZ115" s="16" t="s">
        <v>117</v>
      </c>
      <c r="BA115" s="15" t="s">
        <v>132</v>
      </c>
    </row>
    <row r="116" spans="10:53">
      <c r="J116" s="14" t="s">
        <v>79</v>
      </c>
      <c r="K116" s="51" t="s">
        <v>73</v>
      </c>
      <c r="L116" s="51"/>
      <c r="M116" s="51"/>
      <c r="N116" s="51" t="s">
        <v>123</v>
      </c>
      <c r="O116" s="51" t="s">
        <v>93</v>
      </c>
      <c r="P116" s="51" t="s">
        <v>95</v>
      </c>
      <c r="Q116" s="5" t="s">
        <v>73</v>
      </c>
      <c r="R116" s="1"/>
      <c r="S116" s="14" t="s">
        <v>79</v>
      </c>
      <c r="T116" s="51" t="s">
        <v>73</v>
      </c>
      <c r="U116" s="51"/>
      <c r="V116" s="51"/>
      <c r="W116" s="51" t="s">
        <v>191</v>
      </c>
      <c r="X116" s="51"/>
      <c r="Y116" s="51" t="s">
        <v>123</v>
      </c>
      <c r="Z116" s="5" t="s">
        <v>93</v>
      </c>
      <c r="AA116" s="1"/>
      <c r="AB116" s="14" t="s">
        <v>79</v>
      </c>
      <c r="AC116" s="51" t="s">
        <v>73</v>
      </c>
      <c r="AD116" s="51"/>
      <c r="AE116" s="51" t="s">
        <v>123</v>
      </c>
      <c r="AF116" s="51" t="s">
        <v>95</v>
      </c>
      <c r="AG116" s="51" t="s">
        <v>73</v>
      </c>
      <c r="AH116" s="51"/>
      <c r="AI116" s="5" t="s">
        <v>123</v>
      </c>
      <c r="AJ116" s="1"/>
      <c r="AK116" s="14" t="s">
        <v>79</v>
      </c>
      <c r="AL116" s="51" t="s">
        <v>123</v>
      </c>
      <c r="AM116" s="51" t="s">
        <v>95</v>
      </c>
      <c r="AN116" s="51" t="s">
        <v>73</v>
      </c>
      <c r="AO116" s="51" t="s">
        <v>73</v>
      </c>
      <c r="AP116" s="51"/>
      <c r="AQ116" s="51"/>
      <c r="AR116" s="5" t="s">
        <v>123</v>
      </c>
      <c r="AS116" s="1"/>
      <c r="AT116" s="14" t="s">
        <v>79</v>
      </c>
      <c r="AU116" s="51" t="s">
        <v>73</v>
      </c>
      <c r="AV116" s="51"/>
      <c r="AW116" s="51"/>
      <c r="AX116" s="51" t="s">
        <v>123</v>
      </c>
      <c r="AY116" s="51" t="s">
        <v>93</v>
      </c>
      <c r="AZ116" s="51" t="s">
        <v>95</v>
      </c>
      <c r="BA116" s="5" t="s">
        <v>73</v>
      </c>
    </row>
    <row r="117" spans="10:53">
      <c r="J117" s="14" t="s">
        <v>180</v>
      </c>
      <c r="K117" s="51"/>
      <c r="L117" s="51"/>
      <c r="M117" s="51" t="s">
        <v>123</v>
      </c>
      <c r="N117" s="51" t="s">
        <v>93</v>
      </c>
      <c r="O117" s="51" t="s">
        <v>95</v>
      </c>
      <c r="P117" s="51" t="s">
        <v>73</v>
      </c>
      <c r="Q117" s="5"/>
      <c r="R117" s="1"/>
      <c r="S117" s="14" t="s">
        <v>180</v>
      </c>
      <c r="T117" s="51" t="s">
        <v>95</v>
      </c>
      <c r="U117" s="51" t="s">
        <v>73</v>
      </c>
      <c r="V117" s="51"/>
      <c r="W117" s="51"/>
      <c r="X117" s="51" t="s">
        <v>191</v>
      </c>
      <c r="Y117" s="51"/>
      <c r="Z117" s="5" t="s">
        <v>123</v>
      </c>
      <c r="AA117" s="1"/>
      <c r="AB117" s="14" t="s">
        <v>180</v>
      </c>
      <c r="AC117" s="51" t="s">
        <v>95</v>
      </c>
      <c r="AD117" s="51" t="s">
        <v>73</v>
      </c>
      <c r="AE117" s="51"/>
      <c r="AF117" s="51" t="s">
        <v>123</v>
      </c>
      <c r="AG117" s="51" t="s">
        <v>95</v>
      </c>
      <c r="AH117" s="51" t="s">
        <v>73</v>
      </c>
      <c r="AI117" s="5"/>
      <c r="AJ117" s="1"/>
      <c r="AK117" s="14" t="s">
        <v>180</v>
      </c>
      <c r="AL117" s="51" t="s">
        <v>95</v>
      </c>
      <c r="AM117" s="51" t="s">
        <v>73</v>
      </c>
      <c r="AN117" s="51" t="s">
        <v>73</v>
      </c>
      <c r="AO117" s="51"/>
      <c r="AP117" s="51"/>
      <c r="AQ117" s="51" t="s">
        <v>123</v>
      </c>
      <c r="AR117" s="5" t="s">
        <v>95</v>
      </c>
      <c r="AS117" s="1"/>
      <c r="AT117" s="14" t="s">
        <v>180</v>
      </c>
      <c r="AU117" s="51"/>
      <c r="AV117" s="51"/>
      <c r="AW117" s="51" t="s">
        <v>123</v>
      </c>
      <c r="AX117" s="51" t="s">
        <v>93</v>
      </c>
      <c r="AY117" s="51" t="s">
        <v>95</v>
      </c>
      <c r="AZ117" s="51" t="s">
        <v>73</v>
      </c>
      <c r="BA117" s="5"/>
    </row>
    <row r="118" spans="10:53">
      <c r="J118" s="14" t="s">
        <v>110</v>
      </c>
      <c r="K118" s="51"/>
      <c r="L118" s="51" t="s">
        <v>123</v>
      </c>
      <c r="M118" s="51" t="s">
        <v>93</v>
      </c>
      <c r="N118" s="51" t="s">
        <v>95</v>
      </c>
      <c r="O118" s="51" t="s">
        <v>73</v>
      </c>
      <c r="P118" s="51"/>
      <c r="Q118" s="5"/>
      <c r="R118" s="1"/>
      <c r="S118" s="14" t="s">
        <v>110</v>
      </c>
      <c r="T118" s="51" t="s">
        <v>93</v>
      </c>
      <c r="U118" s="51" t="s">
        <v>95</v>
      </c>
      <c r="V118" s="51" t="s">
        <v>73</v>
      </c>
      <c r="W118" s="51"/>
      <c r="X118" s="51"/>
      <c r="Y118" s="51" t="s">
        <v>191</v>
      </c>
      <c r="Z118" s="5"/>
      <c r="AA118" s="1"/>
      <c r="AB118" s="14" t="s">
        <v>110</v>
      </c>
      <c r="AC118" s="51" t="s">
        <v>123</v>
      </c>
      <c r="AD118" s="51" t="s">
        <v>95</v>
      </c>
      <c r="AE118" s="51" t="s">
        <v>73</v>
      </c>
      <c r="AF118" s="51"/>
      <c r="AG118" s="51"/>
      <c r="AH118" s="51" t="s">
        <v>95</v>
      </c>
      <c r="AI118" s="22" t="s">
        <v>73</v>
      </c>
      <c r="AJ118" s="1"/>
      <c r="AK118" s="14" t="s">
        <v>110</v>
      </c>
      <c r="AL118" s="51" t="s">
        <v>73</v>
      </c>
      <c r="AM118" s="51" t="s">
        <v>73</v>
      </c>
      <c r="AN118" s="51"/>
      <c r="AO118" s="51"/>
      <c r="AP118" s="51" t="s">
        <v>123</v>
      </c>
      <c r="AQ118" s="51" t="s">
        <v>95</v>
      </c>
      <c r="AR118" s="22" t="s">
        <v>73</v>
      </c>
      <c r="AS118" s="1"/>
      <c r="AT118" s="14" t="s">
        <v>110</v>
      </c>
      <c r="AU118" s="51"/>
      <c r="AV118" s="51" t="s">
        <v>123</v>
      </c>
      <c r="AW118" s="51" t="s">
        <v>93</v>
      </c>
      <c r="AX118" s="51" t="s">
        <v>95</v>
      </c>
      <c r="AY118" s="51" t="s">
        <v>73</v>
      </c>
      <c r="AZ118" s="51"/>
      <c r="BA118" s="5"/>
    </row>
    <row r="119" spans="10:53">
      <c r="J119" s="14" t="s">
        <v>114</v>
      </c>
      <c r="K119" s="51" t="s">
        <v>123</v>
      </c>
      <c r="L119" s="51" t="s">
        <v>93</v>
      </c>
      <c r="M119" s="51" t="s">
        <v>95</v>
      </c>
      <c r="N119" s="51" t="s">
        <v>73</v>
      </c>
      <c r="O119" s="51"/>
      <c r="P119" s="51"/>
      <c r="Q119" s="5" t="s">
        <v>123</v>
      </c>
      <c r="R119" s="1"/>
      <c r="S119" s="14" t="s">
        <v>114</v>
      </c>
      <c r="T119" s="51" t="s">
        <v>123</v>
      </c>
      <c r="U119" s="51" t="s">
        <v>93</v>
      </c>
      <c r="V119" s="51" t="s">
        <v>95</v>
      </c>
      <c r="W119" s="51" t="s">
        <v>73</v>
      </c>
      <c r="X119" s="51"/>
      <c r="Y119" s="51"/>
      <c r="Z119" s="5" t="s">
        <v>191</v>
      </c>
      <c r="AA119" s="1"/>
      <c r="AB119" s="14" t="s">
        <v>114</v>
      </c>
      <c r="AC119" s="23"/>
      <c r="AD119" s="51" t="s">
        <v>123</v>
      </c>
      <c r="AE119" s="51" t="s">
        <v>95</v>
      </c>
      <c r="AF119" s="51" t="s">
        <v>73</v>
      </c>
      <c r="AG119" s="51"/>
      <c r="AH119" s="51" t="s">
        <v>123</v>
      </c>
      <c r="AI119" s="5" t="s">
        <v>95</v>
      </c>
      <c r="AJ119" s="1"/>
      <c r="AK119" s="14" t="s">
        <v>114</v>
      </c>
      <c r="AL119" s="23" t="s">
        <v>73</v>
      </c>
      <c r="AM119" s="51"/>
      <c r="AN119" s="51"/>
      <c r="AO119" s="51" t="s">
        <v>123</v>
      </c>
      <c r="AP119" s="51" t="s">
        <v>95</v>
      </c>
      <c r="AQ119" s="51" t="s">
        <v>73</v>
      </c>
      <c r="AR119" s="5" t="s">
        <v>73</v>
      </c>
      <c r="AS119" s="1"/>
      <c r="AT119" s="14" t="s">
        <v>114</v>
      </c>
      <c r="AU119" s="51" t="s">
        <v>123</v>
      </c>
      <c r="AV119" s="51" t="s">
        <v>93</v>
      </c>
      <c r="AW119" s="51" t="s">
        <v>95</v>
      </c>
      <c r="AX119" s="51" t="s">
        <v>73</v>
      </c>
      <c r="AY119" s="51"/>
      <c r="AZ119" s="51"/>
      <c r="BA119" s="5" t="s">
        <v>123</v>
      </c>
    </row>
    <row r="120" spans="10:53">
      <c r="J120" s="14" t="s">
        <v>127</v>
      </c>
      <c r="K120" s="51" t="s">
        <v>93</v>
      </c>
      <c r="L120" s="51" t="s">
        <v>95</v>
      </c>
      <c r="M120" s="51" t="s">
        <v>73</v>
      </c>
      <c r="N120" s="51"/>
      <c r="O120" s="51"/>
      <c r="P120" s="51" t="s">
        <v>123</v>
      </c>
      <c r="Q120" s="5" t="s">
        <v>93</v>
      </c>
      <c r="R120" s="1"/>
      <c r="S120" s="14" t="s">
        <v>127</v>
      </c>
      <c r="T120" s="51"/>
      <c r="U120" s="51" t="s">
        <v>123</v>
      </c>
      <c r="V120" s="51" t="s">
        <v>93</v>
      </c>
      <c r="W120" s="51" t="s">
        <v>95</v>
      </c>
      <c r="X120" s="51" t="s">
        <v>73</v>
      </c>
      <c r="Y120" s="51"/>
      <c r="Z120" s="5"/>
      <c r="AA120" s="1"/>
      <c r="AB120" s="14" t="s">
        <v>127</v>
      </c>
      <c r="AC120" s="23" t="s">
        <v>73</v>
      </c>
      <c r="AD120" s="51"/>
      <c r="AE120" s="51" t="s">
        <v>123</v>
      </c>
      <c r="AF120" s="51" t="s">
        <v>95</v>
      </c>
      <c r="AG120" s="51" t="s">
        <v>73</v>
      </c>
      <c r="AH120" s="51"/>
      <c r="AI120" s="5" t="s">
        <v>123</v>
      </c>
      <c r="AJ120" s="1"/>
      <c r="AK120" s="14" t="s">
        <v>127</v>
      </c>
      <c r="AL120" s="24"/>
      <c r="AM120" s="51"/>
      <c r="AN120" s="51" t="s">
        <v>123</v>
      </c>
      <c r="AO120" s="51" t="s">
        <v>95</v>
      </c>
      <c r="AP120" s="51" t="s">
        <v>73</v>
      </c>
      <c r="AQ120" s="51" t="s">
        <v>73</v>
      </c>
      <c r="AR120" s="5"/>
      <c r="AS120" s="1"/>
      <c r="AT120" s="14" t="s">
        <v>127</v>
      </c>
      <c r="AU120" s="51" t="s">
        <v>93</v>
      </c>
      <c r="AV120" s="51" t="s">
        <v>95</v>
      </c>
      <c r="AW120" s="51" t="s">
        <v>73</v>
      </c>
      <c r="AX120" s="51"/>
      <c r="AY120" s="51"/>
      <c r="AZ120" s="51" t="s">
        <v>123</v>
      </c>
      <c r="BA120" s="5" t="s">
        <v>93</v>
      </c>
    </row>
    <row r="121" spans="10:53">
      <c r="J121" s="14" t="s">
        <v>94</v>
      </c>
      <c r="K121" s="51" t="s">
        <v>95</v>
      </c>
      <c r="L121" s="51" t="s">
        <v>73</v>
      </c>
      <c r="M121" s="51"/>
      <c r="N121" s="51"/>
      <c r="O121" s="51" t="s">
        <v>123</v>
      </c>
      <c r="P121" s="51" t="s">
        <v>93</v>
      </c>
      <c r="Q121" s="5" t="s">
        <v>95</v>
      </c>
      <c r="R121" s="1"/>
      <c r="S121" s="14" t="s">
        <v>94</v>
      </c>
      <c r="T121" s="51" t="s">
        <v>191</v>
      </c>
      <c r="U121" s="51"/>
      <c r="V121" s="51" t="s">
        <v>123</v>
      </c>
      <c r="W121" s="51" t="s">
        <v>93</v>
      </c>
      <c r="X121" s="51" t="s">
        <v>95</v>
      </c>
      <c r="Y121" s="51" t="s">
        <v>73</v>
      </c>
      <c r="Z121" s="5"/>
      <c r="AA121" s="1"/>
      <c r="AB121" s="14" t="s">
        <v>94</v>
      </c>
      <c r="AC121" s="23" t="s">
        <v>95</v>
      </c>
      <c r="AD121" s="51" t="s">
        <v>73</v>
      </c>
      <c r="AE121" s="51"/>
      <c r="AF121" s="51" t="s">
        <v>123</v>
      </c>
      <c r="AG121" s="51" t="s">
        <v>95</v>
      </c>
      <c r="AH121" s="51" t="s">
        <v>73</v>
      </c>
      <c r="AI121" s="5"/>
      <c r="AJ121" s="1"/>
      <c r="AK121" s="14" t="s">
        <v>94</v>
      </c>
      <c r="AL121" s="23"/>
      <c r="AM121" s="51" t="s">
        <v>123</v>
      </c>
      <c r="AN121" s="51" t="s">
        <v>95</v>
      </c>
      <c r="AO121" s="51" t="s">
        <v>73</v>
      </c>
      <c r="AP121" s="51" t="s">
        <v>73</v>
      </c>
      <c r="AQ121" s="51"/>
      <c r="AR121" s="5"/>
      <c r="AS121" s="1"/>
      <c r="AT121" s="14" t="s">
        <v>94</v>
      </c>
      <c r="AU121" s="51" t="s">
        <v>95</v>
      </c>
      <c r="AV121" s="51" t="s">
        <v>73</v>
      </c>
      <c r="AW121" s="51"/>
      <c r="AX121" s="51"/>
      <c r="AY121" s="51" t="s">
        <v>123</v>
      </c>
      <c r="AZ121" s="51" t="s">
        <v>93</v>
      </c>
      <c r="BA121" s="5" t="s">
        <v>95</v>
      </c>
    </row>
    <row r="122" spans="10:53">
      <c r="J122" s="14" t="s">
        <v>111</v>
      </c>
      <c r="K122" s="51"/>
      <c r="L122" s="51" t="s">
        <v>123</v>
      </c>
      <c r="M122" s="51" t="s">
        <v>123</v>
      </c>
      <c r="N122" s="51" t="s">
        <v>123</v>
      </c>
      <c r="O122" s="51" t="s">
        <v>123</v>
      </c>
      <c r="P122" s="51" t="s">
        <v>123</v>
      </c>
      <c r="Q122" s="5"/>
      <c r="R122" s="1"/>
      <c r="S122" s="14" t="s">
        <v>111</v>
      </c>
      <c r="T122" s="51"/>
      <c r="U122" s="51" t="s">
        <v>191</v>
      </c>
      <c r="V122" s="51"/>
      <c r="W122" s="51" t="s">
        <v>123</v>
      </c>
      <c r="X122" s="51" t="s">
        <v>93</v>
      </c>
      <c r="Y122" s="51" t="s">
        <v>95</v>
      </c>
      <c r="Z122" s="5" t="s">
        <v>73</v>
      </c>
      <c r="AA122" s="1"/>
      <c r="AB122" s="14" t="s">
        <v>111</v>
      </c>
      <c r="AC122" s="51" t="s">
        <v>123</v>
      </c>
      <c r="AD122" s="51" t="s">
        <v>95</v>
      </c>
      <c r="AE122" s="51" t="s">
        <v>73</v>
      </c>
      <c r="AF122" s="51"/>
      <c r="AG122" s="51" t="s">
        <v>123</v>
      </c>
      <c r="AH122" s="51"/>
      <c r="AI122" s="22" t="s">
        <v>73</v>
      </c>
      <c r="AJ122" s="1"/>
      <c r="AK122" s="14" t="s">
        <v>111</v>
      </c>
      <c r="AL122" s="51"/>
      <c r="AM122" s="51" t="s">
        <v>123</v>
      </c>
      <c r="AN122" s="51" t="s">
        <v>123</v>
      </c>
      <c r="AO122" s="51" t="s">
        <v>123</v>
      </c>
      <c r="AP122" s="51" t="s">
        <v>123</v>
      </c>
      <c r="AQ122" s="51" t="s">
        <v>123</v>
      </c>
      <c r="AR122" s="22"/>
      <c r="AS122" s="1"/>
      <c r="AT122" s="14" t="s">
        <v>111</v>
      </c>
      <c r="AU122" s="51" t="s">
        <v>73</v>
      </c>
      <c r="AV122" s="51"/>
      <c r="AW122" s="51"/>
      <c r="AX122" s="51" t="s">
        <v>123</v>
      </c>
      <c r="AY122" s="51" t="s">
        <v>93</v>
      </c>
      <c r="AZ122" s="51" t="s">
        <v>95</v>
      </c>
      <c r="BA122" s="5" t="s">
        <v>73</v>
      </c>
    </row>
    <row r="123" spans="10:53">
      <c r="J123" s="14" t="s">
        <v>80</v>
      </c>
      <c r="K123" s="51"/>
      <c r="L123" s="51" t="s">
        <v>95</v>
      </c>
      <c r="M123" s="51" t="s">
        <v>95</v>
      </c>
      <c r="N123" s="51" t="s">
        <v>95</v>
      </c>
      <c r="O123" s="51" t="s">
        <v>95</v>
      </c>
      <c r="P123" s="51" t="s">
        <v>95</v>
      </c>
      <c r="Q123" s="5"/>
      <c r="R123" s="1"/>
      <c r="S123" s="14" t="s">
        <v>80</v>
      </c>
      <c r="T123" s="51"/>
      <c r="U123" s="51"/>
      <c r="V123" s="51" t="s">
        <v>191</v>
      </c>
      <c r="W123" s="51"/>
      <c r="X123" s="51" t="s">
        <v>123</v>
      </c>
      <c r="Y123" s="51" t="s">
        <v>93</v>
      </c>
      <c r="Z123" s="5" t="s">
        <v>95</v>
      </c>
      <c r="AA123" s="1"/>
      <c r="AB123" s="14" t="s">
        <v>80</v>
      </c>
      <c r="AC123" s="51"/>
      <c r="AD123" s="51" t="s">
        <v>123</v>
      </c>
      <c r="AE123" s="51" t="s">
        <v>95</v>
      </c>
      <c r="AF123" s="51" t="s">
        <v>73</v>
      </c>
      <c r="AG123" s="51"/>
      <c r="AH123" s="51" t="s">
        <v>123</v>
      </c>
      <c r="AI123" s="22" t="s">
        <v>123</v>
      </c>
      <c r="AJ123" s="1"/>
      <c r="AK123" s="14" t="s">
        <v>80</v>
      </c>
      <c r="AL123" s="51"/>
      <c r="AM123" s="51" t="s">
        <v>95</v>
      </c>
      <c r="AN123" s="51" t="s">
        <v>95</v>
      </c>
      <c r="AO123" s="51" t="s">
        <v>95</v>
      </c>
      <c r="AP123" s="51" t="s">
        <v>95</v>
      </c>
      <c r="AQ123" s="51" t="s">
        <v>95</v>
      </c>
      <c r="AR123" s="22"/>
      <c r="AS123" s="1"/>
      <c r="AT123" s="14" t="s">
        <v>80</v>
      </c>
      <c r="AU123" s="51"/>
      <c r="AV123" s="51"/>
      <c r="AW123" s="51" t="s">
        <v>123</v>
      </c>
      <c r="AX123" s="51" t="s">
        <v>93</v>
      </c>
      <c r="AY123" s="51" t="s">
        <v>95</v>
      </c>
      <c r="AZ123" s="51" t="s">
        <v>73</v>
      </c>
      <c r="BA123" s="5"/>
    </row>
    <row r="124" spans="10:53">
      <c r="J124" s="14" t="s">
        <v>121</v>
      </c>
      <c r="K124" s="51"/>
      <c r="L124" s="51" t="s">
        <v>93</v>
      </c>
      <c r="M124" s="51" t="s">
        <v>93</v>
      </c>
      <c r="N124" s="51" t="s">
        <v>93</v>
      </c>
      <c r="O124" s="51" t="s">
        <v>93</v>
      </c>
      <c r="P124" s="51" t="s">
        <v>93</v>
      </c>
      <c r="Q124" s="5"/>
      <c r="R124" s="1"/>
      <c r="S124" s="14" t="s">
        <v>121</v>
      </c>
      <c r="T124" s="51"/>
      <c r="U124" s="51" t="s">
        <v>123</v>
      </c>
      <c r="V124" s="51" t="s">
        <v>123</v>
      </c>
      <c r="W124" s="51" t="s">
        <v>123</v>
      </c>
      <c r="X124" s="51" t="s">
        <v>123</v>
      </c>
      <c r="Y124" s="51" t="s">
        <v>123</v>
      </c>
      <c r="Z124" s="5"/>
      <c r="AA124" s="1"/>
      <c r="AB124" s="14" t="s">
        <v>121</v>
      </c>
      <c r="AC124" s="51"/>
      <c r="AD124" s="51" t="s">
        <v>123</v>
      </c>
      <c r="AE124" s="51" t="s">
        <v>123</v>
      </c>
      <c r="AF124" s="51" t="s">
        <v>123</v>
      </c>
      <c r="AG124" s="51" t="s">
        <v>123</v>
      </c>
      <c r="AH124" s="51" t="s">
        <v>123</v>
      </c>
      <c r="AI124" s="22"/>
      <c r="AJ124" s="1"/>
      <c r="AK124" s="14" t="s">
        <v>121</v>
      </c>
      <c r="AL124" s="51"/>
      <c r="AM124" s="51" t="s">
        <v>93</v>
      </c>
      <c r="AN124" s="51" t="s">
        <v>93</v>
      </c>
      <c r="AO124" s="51" t="s">
        <v>93</v>
      </c>
      <c r="AP124" s="51" t="s">
        <v>93</v>
      </c>
      <c r="AQ124" s="51" t="s">
        <v>93</v>
      </c>
      <c r="AR124" s="22"/>
      <c r="AS124" s="1"/>
      <c r="AT124" s="14" t="s">
        <v>121</v>
      </c>
      <c r="AU124" s="51"/>
      <c r="AV124" s="51" t="s">
        <v>123</v>
      </c>
      <c r="AW124" s="51" t="s">
        <v>93</v>
      </c>
      <c r="AX124" s="51" t="s">
        <v>95</v>
      </c>
      <c r="AY124" s="51" t="s">
        <v>73</v>
      </c>
      <c r="AZ124" s="51"/>
      <c r="BA124" s="5"/>
    </row>
    <row r="125" spans="10:53">
      <c r="J125" s="14" t="s">
        <v>401</v>
      </c>
      <c r="K125" s="51"/>
      <c r="L125" s="51" t="s">
        <v>93</v>
      </c>
      <c r="M125" s="51" t="s">
        <v>93</v>
      </c>
      <c r="N125" s="51" t="s">
        <v>93</v>
      </c>
      <c r="O125" s="51" t="s">
        <v>93</v>
      </c>
      <c r="P125" s="51" t="s">
        <v>93</v>
      </c>
      <c r="Q125" s="5"/>
      <c r="R125" s="1"/>
      <c r="S125" s="14" t="s">
        <v>401</v>
      </c>
      <c r="T125" s="51"/>
      <c r="U125" s="51" t="s">
        <v>95</v>
      </c>
      <c r="V125" s="51" t="s">
        <v>95</v>
      </c>
      <c r="W125" s="51" t="s">
        <v>95</v>
      </c>
      <c r="X125" s="51" t="s">
        <v>95</v>
      </c>
      <c r="Y125" s="51" t="s">
        <v>95</v>
      </c>
      <c r="Z125" s="5"/>
      <c r="AA125" s="1"/>
      <c r="AB125" s="14" t="s">
        <v>401</v>
      </c>
      <c r="AC125" s="51" t="s">
        <v>123</v>
      </c>
      <c r="AD125" s="51"/>
      <c r="AE125" s="51"/>
      <c r="AF125" s="51"/>
      <c r="AG125" s="51" t="s">
        <v>123</v>
      </c>
      <c r="AH125" s="51" t="s">
        <v>95</v>
      </c>
      <c r="AI125" s="22" t="s">
        <v>95</v>
      </c>
      <c r="AJ125" s="1"/>
      <c r="AK125" s="14" t="s">
        <v>401</v>
      </c>
      <c r="AL125" s="51"/>
      <c r="AM125" s="51" t="s">
        <v>93</v>
      </c>
      <c r="AN125" s="51" t="s">
        <v>93</v>
      </c>
      <c r="AO125" s="51" t="s">
        <v>93</v>
      </c>
      <c r="AP125" s="51" t="s">
        <v>93</v>
      </c>
      <c r="AQ125" s="51" t="s">
        <v>93</v>
      </c>
      <c r="AR125" s="22"/>
      <c r="AS125" s="1"/>
      <c r="AT125" s="14" t="s">
        <v>401</v>
      </c>
      <c r="AU125" s="51" t="s">
        <v>123</v>
      </c>
      <c r="AV125" s="51" t="s">
        <v>93</v>
      </c>
      <c r="AW125" s="51" t="s">
        <v>95</v>
      </c>
      <c r="AX125" s="51" t="s">
        <v>73</v>
      </c>
      <c r="AY125" s="51"/>
      <c r="AZ125" s="51"/>
      <c r="BA125" s="5" t="s">
        <v>123</v>
      </c>
    </row>
    <row r="126" spans="10:53">
      <c r="J126" s="14" t="s">
        <v>365</v>
      </c>
      <c r="K126" s="51"/>
      <c r="L126" s="51" t="s">
        <v>93</v>
      </c>
      <c r="M126" s="51" t="s">
        <v>93</v>
      </c>
      <c r="N126" s="51" t="s">
        <v>93</v>
      </c>
      <c r="O126" s="51" t="s">
        <v>93</v>
      </c>
      <c r="P126" s="51" t="s">
        <v>93</v>
      </c>
      <c r="Q126" s="5"/>
      <c r="R126" s="1"/>
      <c r="S126" s="14" t="s">
        <v>365</v>
      </c>
      <c r="T126" s="51"/>
      <c r="U126" s="51" t="s">
        <v>93</v>
      </c>
      <c r="V126" s="51" t="s">
        <v>93</v>
      </c>
      <c r="W126" s="51" t="s">
        <v>93</v>
      </c>
      <c r="X126" s="51" t="s">
        <v>93</v>
      </c>
      <c r="Y126" s="51" t="s">
        <v>93</v>
      </c>
      <c r="Z126" s="5"/>
      <c r="AA126" s="1"/>
      <c r="AB126" s="14" t="s">
        <v>365</v>
      </c>
      <c r="AC126" s="51"/>
      <c r="AD126" s="51" t="s">
        <v>93</v>
      </c>
      <c r="AE126" s="51" t="s">
        <v>93</v>
      </c>
      <c r="AF126" s="51" t="s">
        <v>93</v>
      </c>
      <c r="AG126" s="51" t="s">
        <v>93</v>
      </c>
      <c r="AH126" s="51" t="s">
        <v>93</v>
      </c>
      <c r="AI126" s="22"/>
      <c r="AJ126" s="1"/>
      <c r="AK126" s="14" t="s">
        <v>365</v>
      </c>
      <c r="AL126" s="51"/>
      <c r="AM126" s="51" t="s">
        <v>93</v>
      </c>
      <c r="AN126" s="51" t="s">
        <v>93</v>
      </c>
      <c r="AO126" s="51" t="s">
        <v>93</v>
      </c>
      <c r="AP126" s="51" t="s">
        <v>93</v>
      </c>
      <c r="AQ126" s="51" t="s">
        <v>93</v>
      </c>
      <c r="AR126" s="22"/>
      <c r="AS126" s="1"/>
      <c r="AT126" s="14" t="s">
        <v>365</v>
      </c>
      <c r="AU126" s="51" t="s">
        <v>93</v>
      </c>
      <c r="AV126" s="51" t="s">
        <v>95</v>
      </c>
      <c r="AW126" s="51" t="s">
        <v>73</v>
      </c>
      <c r="AX126" s="51"/>
      <c r="AY126" s="51"/>
      <c r="AZ126" s="51" t="s">
        <v>123</v>
      </c>
      <c r="BA126" s="5" t="s">
        <v>93</v>
      </c>
    </row>
    <row r="127" spans="10:53">
      <c r="J127" s="14" t="s">
        <v>385</v>
      </c>
      <c r="K127" s="51"/>
      <c r="L127" s="51" t="s">
        <v>93</v>
      </c>
      <c r="M127" s="51" t="s">
        <v>93</v>
      </c>
      <c r="N127" s="51" t="s">
        <v>93</v>
      </c>
      <c r="O127" s="51" t="s">
        <v>93</v>
      </c>
      <c r="P127" s="51" t="s">
        <v>93</v>
      </c>
      <c r="Q127" s="5"/>
      <c r="R127" s="1"/>
      <c r="S127" s="14" t="s">
        <v>385</v>
      </c>
      <c r="T127" s="51"/>
      <c r="U127" s="51" t="s">
        <v>93</v>
      </c>
      <c r="V127" s="51" t="s">
        <v>93</v>
      </c>
      <c r="W127" s="51" t="s">
        <v>93</v>
      </c>
      <c r="X127" s="51" t="s">
        <v>93</v>
      </c>
      <c r="Y127" s="51" t="s">
        <v>93</v>
      </c>
      <c r="Z127" s="5"/>
      <c r="AA127" s="1"/>
      <c r="AB127" s="14" t="s">
        <v>385</v>
      </c>
      <c r="AC127" s="51"/>
      <c r="AD127" s="51" t="s">
        <v>93</v>
      </c>
      <c r="AE127" s="51" t="s">
        <v>93</v>
      </c>
      <c r="AF127" s="51" t="s">
        <v>93</v>
      </c>
      <c r="AG127" s="51" t="s">
        <v>93</v>
      </c>
      <c r="AH127" s="51" t="s">
        <v>93</v>
      </c>
      <c r="AI127" s="22"/>
      <c r="AJ127" s="1"/>
      <c r="AK127" s="14" t="s">
        <v>385</v>
      </c>
      <c r="AL127" s="51"/>
      <c r="AM127" s="51" t="s">
        <v>93</v>
      </c>
      <c r="AN127" s="51" t="s">
        <v>93</v>
      </c>
      <c r="AO127" s="51" t="s">
        <v>93</v>
      </c>
      <c r="AP127" s="51" t="s">
        <v>93</v>
      </c>
      <c r="AQ127" s="51" t="s">
        <v>93</v>
      </c>
      <c r="AR127" s="22"/>
      <c r="AS127" s="1"/>
      <c r="AT127" s="14" t="s">
        <v>385</v>
      </c>
      <c r="AU127" s="51" t="s">
        <v>95</v>
      </c>
      <c r="AV127" s="51" t="s">
        <v>73</v>
      </c>
      <c r="AW127" s="51"/>
      <c r="AX127" s="51"/>
      <c r="AY127" s="51" t="s">
        <v>123</v>
      </c>
      <c r="AZ127" s="51" t="s">
        <v>93</v>
      </c>
      <c r="BA127" s="5" t="s">
        <v>95</v>
      </c>
    </row>
    <row r="128" spans="10:53">
      <c r="J128" s="121" t="s">
        <v>367</v>
      </c>
      <c r="K128" s="91" t="s">
        <v>398</v>
      </c>
      <c r="L128" s="12" t="s">
        <v>393</v>
      </c>
      <c r="M128" s="12" t="s">
        <v>393</v>
      </c>
      <c r="N128" s="12" t="s">
        <v>393</v>
      </c>
      <c r="O128" s="12" t="s">
        <v>393</v>
      </c>
      <c r="P128" s="12" t="s">
        <v>393</v>
      </c>
      <c r="Q128" s="92" t="s">
        <v>398</v>
      </c>
      <c r="R128" s="1"/>
      <c r="S128" s="121" t="s">
        <v>404</v>
      </c>
      <c r="T128" s="133" t="s">
        <v>281</v>
      </c>
      <c r="U128" s="65" t="s">
        <v>290</v>
      </c>
      <c r="V128" s="65" t="s">
        <v>290</v>
      </c>
      <c r="W128" s="65" t="s">
        <v>290</v>
      </c>
      <c r="X128" s="65" t="s">
        <v>290</v>
      </c>
      <c r="Y128" s="65" t="s">
        <v>290</v>
      </c>
      <c r="Z128" s="130" t="s">
        <v>281</v>
      </c>
      <c r="AA128" s="1"/>
      <c r="AB128" s="121" t="s">
        <v>367</v>
      </c>
      <c r="AC128" s="91" t="s">
        <v>435</v>
      </c>
      <c r="AD128" s="12" t="s">
        <v>441</v>
      </c>
      <c r="AE128" s="12" t="s">
        <v>441</v>
      </c>
      <c r="AF128" s="12" t="s">
        <v>441</v>
      </c>
      <c r="AG128" s="12" t="s">
        <v>441</v>
      </c>
      <c r="AH128" s="12" t="s">
        <v>441</v>
      </c>
      <c r="AI128" s="92" t="s">
        <v>435</v>
      </c>
      <c r="AJ128" s="1"/>
      <c r="AK128" s="121" t="s">
        <v>367</v>
      </c>
      <c r="AL128" s="91" t="s">
        <v>422</v>
      </c>
      <c r="AM128" s="12" t="s">
        <v>437</v>
      </c>
      <c r="AN128" s="12" t="s">
        <v>437</v>
      </c>
      <c r="AO128" s="12" t="s">
        <v>437</v>
      </c>
      <c r="AP128" s="12" t="s">
        <v>437</v>
      </c>
      <c r="AQ128" s="12" t="s">
        <v>437</v>
      </c>
      <c r="AR128" s="92" t="s">
        <v>422</v>
      </c>
      <c r="AS128" s="1"/>
      <c r="AT128" s="121" t="s">
        <v>367</v>
      </c>
      <c r="AU128" s="12" t="s">
        <v>412</v>
      </c>
      <c r="AV128" s="12" t="s">
        <v>412</v>
      </c>
      <c r="AW128" s="12" t="s">
        <v>412</v>
      </c>
      <c r="AX128" s="12" t="s">
        <v>412</v>
      </c>
      <c r="AY128" s="12" t="s">
        <v>412</v>
      </c>
      <c r="AZ128" s="12" t="s">
        <v>412</v>
      </c>
      <c r="BA128" s="112" t="s">
        <v>412</v>
      </c>
    </row>
    <row r="129" spans="10:53">
      <c r="J129" s="132" t="s">
        <v>237</v>
      </c>
      <c r="S129" s="438" t="s">
        <v>463</v>
      </c>
      <c r="T129" s="420"/>
      <c r="AB129" s="132" t="s">
        <v>237</v>
      </c>
      <c r="AK129" s="132" t="s">
        <v>237</v>
      </c>
    </row>
    <row r="130" spans="10:53">
      <c r="J130" s="438" t="s">
        <v>463</v>
      </c>
      <c r="AB130" s="438" t="s">
        <v>463</v>
      </c>
      <c r="AK130" s="438" t="s">
        <v>463</v>
      </c>
    </row>
    <row r="131" spans="10:53">
      <c r="J131" s="438"/>
    </row>
    <row r="133" spans="10:53">
      <c r="J133" s="21" t="s">
        <v>444</v>
      </c>
      <c r="K133" s="20"/>
      <c r="L133" s="19"/>
      <c r="M133" s="7"/>
      <c r="N133" s="8"/>
      <c r="O133" s="7"/>
      <c r="P133" s="6"/>
      <c r="Q133" s="7"/>
      <c r="R133" s="1"/>
      <c r="S133" s="21" t="s">
        <v>444</v>
      </c>
      <c r="T133" s="20"/>
      <c r="U133" s="19"/>
      <c r="V133" s="7"/>
      <c r="W133" s="8"/>
      <c r="X133" s="7"/>
      <c r="Y133" s="6"/>
      <c r="Z133" s="7"/>
      <c r="AA133" s="1"/>
      <c r="AB133" s="21" t="s">
        <v>444</v>
      </c>
      <c r="AC133" s="89" t="s">
        <v>409</v>
      </c>
      <c r="AD133" s="19"/>
      <c r="AE133" s="7"/>
      <c r="AF133" s="8"/>
      <c r="AG133" s="7"/>
      <c r="AH133" s="6"/>
      <c r="AI133" s="7"/>
      <c r="AJ133" s="1"/>
      <c r="AK133" s="21" t="s">
        <v>444</v>
      </c>
      <c r="AL133" s="89" t="s">
        <v>409</v>
      </c>
      <c r="AM133" s="19"/>
      <c r="AN133" s="7"/>
      <c r="AO133" s="8"/>
      <c r="AP133" s="7"/>
      <c r="AQ133" s="6"/>
      <c r="AR133" s="7"/>
      <c r="AS133" s="1"/>
      <c r="AT133" s="21" t="s">
        <v>444</v>
      </c>
      <c r="AU133" s="89" t="s">
        <v>409</v>
      </c>
      <c r="AV133" s="90" t="s">
        <v>452</v>
      </c>
      <c r="AW133" s="7"/>
      <c r="AX133" s="8"/>
      <c r="AY133" s="7"/>
      <c r="AZ133" s="6"/>
      <c r="BA133" s="7"/>
    </row>
    <row r="134" spans="10:53">
      <c r="J134" s="122" t="s">
        <v>83</v>
      </c>
      <c r="K134" s="17" t="s">
        <v>96</v>
      </c>
      <c r="L134" s="16" t="s">
        <v>104</v>
      </c>
      <c r="M134" s="16" t="s">
        <v>82</v>
      </c>
      <c r="N134" s="16" t="s">
        <v>112</v>
      </c>
      <c r="O134" s="16" t="s">
        <v>97</v>
      </c>
      <c r="P134" s="16" t="s">
        <v>117</v>
      </c>
      <c r="Q134" s="15" t="s">
        <v>132</v>
      </c>
      <c r="R134" s="1"/>
      <c r="S134" s="122" t="s">
        <v>83</v>
      </c>
      <c r="T134" s="17" t="s">
        <v>96</v>
      </c>
      <c r="U134" s="16" t="s">
        <v>104</v>
      </c>
      <c r="V134" s="16" t="s">
        <v>82</v>
      </c>
      <c r="W134" s="16" t="s">
        <v>112</v>
      </c>
      <c r="X134" s="16" t="s">
        <v>97</v>
      </c>
      <c r="Y134" s="16" t="s">
        <v>117</v>
      </c>
      <c r="Z134" s="15" t="s">
        <v>132</v>
      </c>
      <c r="AA134" s="1"/>
      <c r="AB134" s="122" t="s">
        <v>83</v>
      </c>
      <c r="AC134" s="17" t="s">
        <v>96</v>
      </c>
      <c r="AD134" s="16" t="s">
        <v>104</v>
      </c>
      <c r="AE134" s="16" t="s">
        <v>82</v>
      </c>
      <c r="AF134" s="16" t="s">
        <v>112</v>
      </c>
      <c r="AG134" s="16" t="s">
        <v>97</v>
      </c>
      <c r="AH134" s="16" t="s">
        <v>117</v>
      </c>
      <c r="AI134" s="15" t="s">
        <v>132</v>
      </c>
      <c r="AJ134" s="1"/>
      <c r="AK134" s="122" t="s">
        <v>83</v>
      </c>
      <c r="AL134" s="17" t="s">
        <v>96</v>
      </c>
      <c r="AM134" s="16" t="s">
        <v>104</v>
      </c>
      <c r="AN134" s="16" t="s">
        <v>82</v>
      </c>
      <c r="AO134" s="16" t="s">
        <v>112</v>
      </c>
      <c r="AP134" s="16" t="s">
        <v>97</v>
      </c>
      <c r="AQ134" s="16" t="s">
        <v>117</v>
      </c>
      <c r="AR134" s="15" t="s">
        <v>132</v>
      </c>
      <c r="AS134" s="1"/>
      <c r="AT134" s="18" t="s">
        <v>83</v>
      </c>
      <c r="AU134" s="17" t="s">
        <v>96</v>
      </c>
      <c r="AV134" s="16" t="s">
        <v>104</v>
      </c>
      <c r="AW134" s="16" t="s">
        <v>82</v>
      </c>
      <c r="AX134" s="16" t="s">
        <v>112</v>
      </c>
      <c r="AY134" s="16" t="s">
        <v>97</v>
      </c>
      <c r="AZ134" s="16" t="s">
        <v>117</v>
      </c>
      <c r="BA134" s="15" t="s">
        <v>132</v>
      </c>
    </row>
    <row r="135" spans="10:53">
      <c r="J135" s="14" t="s">
        <v>79</v>
      </c>
      <c r="K135" s="51" t="s">
        <v>73</v>
      </c>
      <c r="L135" s="51"/>
      <c r="M135" s="51"/>
      <c r="N135" s="51" t="s">
        <v>123</v>
      </c>
      <c r="O135" s="51" t="s">
        <v>93</v>
      </c>
      <c r="P135" s="51" t="s">
        <v>95</v>
      </c>
      <c r="Q135" s="5" t="s">
        <v>73</v>
      </c>
      <c r="R135" s="1"/>
      <c r="S135" s="14" t="s">
        <v>79</v>
      </c>
      <c r="T135" s="51" t="s">
        <v>73</v>
      </c>
      <c r="U135" s="51"/>
      <c r="V135" s="51"/>
      <c r="W135" s="51" t="s">
        <v>191</v>
      </c>
      <c r="X135" s="51"/>
      <c r="Y135" s="51" t="s">
        <v>123</v>
      </c>
      <c r="Z135" s="5" t="s">
        <v>93</v>
      </c>
      <c r="AA135" s="1"/>
      <c r="AB135" s="14" t="s">
        <v>79</v>
      </c>
      <c r="AC135" s="51" t="s">
        <v>73</v>
      </c>
      <c r="AD135" s="51"/>
      <c r="AE135" s="51" t="s">
        <v>123</v>
      </c>
      <c r="AF135" s="51" t="s">
        <v>95</v>
      </c>
      <c r="AG135" s="51" t="s">
        <v>73</v>
      </c>
      <c r="AH135" s="51"/>
      <c r="AI135" s="5" t="s">
        <v>123</v>
      </c>
      <c r="AJ135" s="1"/>
      <c r="AK135" s="14" t="s">
        <v>79</v>
      </c>
      <c r="AL135" s="51" t="s">
        <v>123</v>
      </c>
      <c r="AM135" s="51" t="s">
        <v>95</v>
      </c>
      <c r="AN135" s="51" t="s">
        <v>73</v>
      </c>
      <c r="AO135" s="51" t="s">
        <v>73</v>
      </c>
      <c r="AP135" s="51"/>
      <c r="AQ135" s="51"/>
      <c r="AR135" s="5" t="s">
        <v>123</v>
      </c>
      <c r="AS135" s="1"/>
      <c r="AT135" s="14" t="s">
        <v>79</v>
      </c>
      <c r="AU135" s="51" t="s">
        <v>73</v>
      </c>
      <c r="AV135" s="51"/>
      <c r="AW135" s="51"/>
      <c r="AX135" s="51" t="s">
        <v>123</v>
      </c>
      <c r="AY135" s="51" t="s">
        <v>93</v>
      </c>
      <c r="AZ135" s="51" t="s">
        <v>95</v>
      </c>
      <c r="BA135" s="5" t="s">
        <v>73</v>
      </c>
    </row>
    <row r="136" spans="10:53">
      <c r="J136" s="14" t="s">
        <v>180</v>
      </c>
      <c r="K136" s="51"/>
      <c r="L136" s="51"/>
      <c r="M136" s="51" t="s">
        <v>123</v>
      </c>
      <c r="N136" s="51" t="s">
        <v>93</v>
      </c>
      <c r="O136" s="51" t="s">
        <v>95</v>
      </c>
      <c r="P136" s="51" t="s">
        <v>73</v>
      </c>
      <c r="Q136" s="5"/>
      <c r="R136" s="1"/>
      <c r="S136" s="14" t="s">
        <v>180</v>
      </c>
      <c r="T136" s="51" t="s">
        <v>95</v>
      </c>
      <c r="U136" s="51" t="s">
        <v>73</v>
      </c>
      <c r="V136" s="51"/>
      <c r="W136" s="51"/>
      <c r="X136" s="51" t="s">
        <v>191</v>
      </c>
      <c r="Y136" s="51"/>
      <c r="Z136" s="5" t="s">
        <v>123</v>
      </c>
      <c r="AA136" s="1"/>
      <c r="AB136" s="14" t="s">
        <v>180</v>
      </c>
      <c r="AC136" s="51" t="s">
        <v>95</v>
      </c>
      <c r="AD136" s="51" t="s">
        <v>73</v>
      </c>
      <c r="AE136" s="51"/>
      <c r="AF136" s="51" t="s">
        <v>123</v>
      </c>
      <c r="AG136" s="51" t="s">
        <v>95</v>
      </c>
      <c r="AH136" s="51" t="s">
        <v>73</v>
      </c>
      <c r="AI136" s="5"/>
      <c r="AJ136" s="1"/>
      <c r="AK136" s="14" t="s">
        <v>180</v>
      </c>
      <c r="AL136" s="51" t="s">
        <v>95</v>
      </c>
      <c r="AM136" s="51" t="s">
        <v>73</v>
      </c>
      <c r="AN136" s="51" t="s">
        <v>73</v>
      </c>
      <c r="AO136" s="51"/>
      <c r="AP136" s="51"/>
      <c r="AQ136" s="51" t="s">
        <v>123</v>
      </c>
      <c r="AR136" s="5" t="s">
        <v>95</v>
      </c>
      <c r="AS136" s="1"/>
      <c r="AT136" s="14" t="s">
        <v>180</v>
      </c>
      <c r="AU136" s="51"/>
      <c r="AV136" s="51"/>
      <c r="AW136" s="51" t="s">
        <v>123</v>
      </c>
      <c r="AX136" s="51" t="s">
        <v>93</v>
      </c>
      <c r="AY136" s="51" t="s">
        <v>95</v>
      </c>
      <c r="AZ136" s="51" t="s">
        <v>73</v>
      </c>
      <c r="BA136" s="5"/>
    </row>
    <row r="137" spans="10:53">
      <c r="J137" s="14" t="s">
        <v>110</v>
      </c>
      <c r="K137" s="51"/>
      <c r="L137" s="51" t="s">
        <v>123</v>
      </c>
      <c r="M137" s="51" t="s">
        <v>93</v>
      </c>
      <c r="N137" s="51" t="s">
        <v>95</v>
      </c>
      <c r="O137" s="51" t="s">
        <v>73</v>
      </c>
      <c r="P137" s="51"/>
      <c r="Q137" s="5"/>
      <c r="R137" s="1"/>
      <c r="S137" s="14" t="s">
        <v>110</v>
      </c>
      <c r="T137" s="51" t="s">
        <v>93</v>
      </c>
      <c r="U137" s="51" t="s">
        <v>95</v>
      </c>
      <c r="V137" s="51" t="s">
        <v>73</v>
      </c>
      <c r="W137" s="51"/>
      <c r="X137" s="51"/>
      <c r="Y137" s="51" t="s">
        <v>191</v>
      </c>
      <c r="Z137" s="5"/>
      <c r="AA137" s="1"/>
      <c r="AB137" s="14" t="s">
        <v>110</v>
      </c>
      <c r="AC137" s="51" t="s">
        <v>123</v>
      </c>
      <c r="AD137" s="51" t="s">
        <v>95</v>
      </c>
      <c r="AE137" s="51" t="s">
        <v>73</v>
      </c>
      <c r="AF137" s="51"/>
      <c r="AG137" s="51"/>
      <c r="AH137" s="51" t="s">
        <v>95</v>
      </c>
      <c r="AI137" s="22" t="s">
        <v>73</v>
      </c>
      <c r="AJ137" s="1"/>
      <c r="AK137" s="14" t="s">
        <v>110</v>
      </c>
      <c r="AL137" s="51" t="s">
        <v>73</v>
      </c>
      <c r="AM137" s="51" t="s">
        <v>73</v>
      </c>
      <c r="AN137" s="51"/>
      <c r="AO137" s="51"/>
      <c r="AP137" s="51" t="s">
        <v>123</v>
      </c>
      <c r="AQ137" s="51" t="s">
        <v>95</v>
      </c>
      <c r="AR137" s="22" t="s">
        <v>73</v>
      </c>
      <c r="AS137" s="1"/>
      <c r="AT137" s="14" t="s">
        <v>110</v>
      </c>
      <c r="AU137" s="51"/>
      <c r="AV137" s="51" t="s">
        <v>123</v>
      </c>
      <c r="AW137" s="51" t="s">
        <v>93</v>
      </c>
      <c r="AX137" s="51" t="s">
        <v>95</v>
      </c>
      <c r="AY137" s="51" t="s">
        <v>73</v>
      </c>
      <c r="AZ137" s="51"/>
      <c r="BA137" s="5"/>
    </row>
    <row r="138" spans="10:53">
      <c r="J138" s="14" t="s">
        <v>114</v>
      </c>
      <c r="K138" s="51" t="s">
        <v>123</v>
      </c>
      <c r="L138" s="51" t="s">
        <v>93</v>
      </c>
      <c r="M138" s="51" t="s">
        <v>95</v>
      </c>
      <c r="N138" s="51" t="s">
        <v>73</v>
      </c>
      <c r="O138" s="51"/>
      <c r="P138" s="51"/>
      <c r="Q138" s="5" t="s">
        <v>123</v>
      </c>
      <c r="R138" s="1"/>
      <c r="S138" s="14" t="s">
        <v>114</v>
      </c>
      <c r="T138" s="51" t="s">
        <v>123</v>
      </c>
      <c r="U138" s="51" t="s">
        <v>93</v>
      </c>
      <c r="V138" s="51" t="s">
        <v>95</v>
      </c>
      <c r="W138" s="51" t="s">
        <v>73</v>
      </c>
      <c r="X138" s="51"/>
      <c r="Y138" s="51"/>
      <c r="Z138" s="5" t="s">
        <v>191</v>
      </c>
      <c r="AA138" s="1"/>
      <c r="AB138" s="14" t="s">
        <v>114</v>
      </c>
      <c r="AC138" s="23"/>
      <c r="AD138" s="51" t="s">
        <v>123</v>
      </c>
      <c r="AE138" s="51" t="s">
        <v>95</v>
      </c>
      <c r="AF138" s="51" t="s">
        <v>73</v>
      </c>
      <c r="AG138" s="51"/>
      <c r="AH138" s="51" t="s">
        <v>123</v>
      </c>
      <c r="AI138" s="5" t="s">
        <v>95</v>
      </c>
      <c r="AJ138" s="1"/>
      <c r="AK138" s="14" t="s">
        <v>114</v>
      </c>
      <c r="AL138" s="23" t="s">
        <v>73</v>
      </c>
      <c r="AM138" s="51"/>
      <c r="AN138" s="51"/>
      <c r="AO138" s="51" t="s">
        <v>123</v>
      </c>
      <c r="AP138" s="51" t="s">
        <v>95</v>
      </c>
      <c r="AQ138" s="51" t="s">
        <v>73</v>
      </c>
      <c r="AR138" s="5" t="s">
        <v>73</v>
      </c>
      <c r="AS138" s="1"/>
      <c r="AT138" s="14" t="s">
        <v>114</v>
      </c>
      <c r="AU138" s="51" t="s">
        <v>123</v>
      </c>
      <c r="AV138" s="51" t="s">
        <v>93</v>
      </c>
      <c r="AW138" s="51" t="s">
        <v>95</v>
      </c>
      <c r="AX138" s="51" t="s">
        <v>73</v>
      </c>
      <c r="AY138" s="51"/>
      <c r="AZ138" s="51"/>
      <c r="BA138" s="5" t="s">
        <v>123</v>
      </c>
    </row>
    <row r="139" spans="10:53">
      <c r="J139" s="14" t="s">
        <v>127</v>
      </c>
      <c r="K139" s="51" t="s">
        <v>93</v>
      </c>
      <c r="L139" s="51" t="s">
        <v>95</v>
      </c>
      <c r="M139" s="51" t="s">
        <v>73</v>
      </c>
      <c r="N139" s="51"/>
      <c r="O139" s="51"/>
      <c r="P139" s="51" t="s">
        <v>123</v>
      </c>
      <c r="Q139" s="5" t="s">
        <v>93</v>
      </c>
      <c r="R139" s="1"/>
      <c r="S139" s="14" t="s">
        <v>127</v>
      </c>
      <c r="T139" s="51"/>
      <c r="U139" s="51" t="s">
        <v>123</v>
      </c>
      <c r="V139" s="51" t="s">
        <v>93</v>
      </c>
      <c r="W139" s="51" t="s">
        <v>95</v>
      </c>
      <c r="X139" s="51" t="s">
        <v>73</v>
      </c>
      <c r="Y139" s="51"/>
      <c r="Z139" s="5"/>
      <c r="AA139" s="1"/>
      <c r="AB139" s="14" t="s">
        <v>127</v>
      </c>
      <c r="AC139" s="23" t="s">
        <v>73</v>
      </c>
      <c r="AD139" s="51"/>
      <c r="AE139" s="51" t="s">
        <v>123</v>
      </c>
      <c r="AF139" s="51" t="s">
        <v>95</v>
      </c>
      <c r="AG139" s="51" t="s">
        <v>73</v>
      </c>
      <c r="AH139" s="51"/>
      <c r="AI139" s="5" t="s">
        <v>123</v>
      </c>
      <c r="AJ139" s="1"/>
      <c r="AK139" s="14" t="s">
        <v>127</v>
      </c>
      <c r="AL139" s="24"/>
      <c r="AM139" s="51"/>
      <c r="AN139" s="51" t="s">
        <v>123</v>
      </c>
      <c r="AO139" s="51" t="s">
        <v>95</v>
      </c>
      <c r="AP139" s="51" t="s">
        <v>73</v>
      </c>
      <c r="AQ139" s="51" t="s">
        <v>73</v>
      </c>
      <c r="AR139" s="5"/>
      <c r="AS139" s="1"/>
      <c r="AT139" s="14" t="s">
        <v>127</v>
      </c>
      <c r="AU139" s="51" t="s">
        <v>93</v>
      </c>
      <c r="AV139" s="51" t="s">
        <v>95</v>
      </c>
      <c r="AW139" s="51" t="s">
        <v>73</v>
      </c>
      <c r="AX139" s="51"/>
      <c r="AY139" s="51"/>
      <c r="AZ139" s="51" t="s">
        <v>123</v>
      </c>
      <c r="BA139" s="5" t="s">
        <v>93</v>
      </c>
    </row>
    <row r="140" spans="10:53">
      <c r="J140" s="14" t="s">
        <v>94</v>
      </c>
      <c r="K140" s="51" t="s">
        <v>95</v>
      </c>
      <c r="L140" s="51" t="s">
        <v>73</v>
      </c>
      <c r="M140" s="51"/>
      <c r="N140" s="51"/>
      <c r="O140" s="51" t="s">
        <v>123</v>
      </c>
      <c r="P140" s="51" t="s">
        <v>93</v>
      </c>
      <c r="Q140" s="5" t="s">
        <v>95</v>
      </c>
      <c r="R140" s="1"/>
      <c r="S140" s="14" t="s">
        <v>94</v>
      </c>
      <c r="T140" s="51" t="s">
        <v>191</v>
      </c>
      <c r="U140" s="51"/>
      <c r="V140" s="51" t="s">
        <v>123</v>
      </c>
      <c r="W140" s="51" t="s">
        <v>93</v>
      </c>
      <c r="X140" s="51" t="s">
        <v>95</v>
      </c>
      <c r="Y140" s="51" t="s">
        <v>73</v>
      </c>
      <c r="Z140" s="5"/>
      <c r="AA140" s="1"/>
      <c r="AB140" s="14" t="s">
        <v>94</v>
      </c>
      <c r="AC140" s="23" t="s">
        <v>95</v>
      </c>
      <c r="AD140" s="51" t="s">
        <v>73</v>
      </c>
      <c r="AE140" s="51"/>
      <c r="AF140" s="51" t="s">
        <v>123</v>
      </c>
      <c r="AG140" s="51" t="s">
        <v>95</v>
      </c>
      <c r="AH140" s="51" t="s">
        <v>73</v>
      </c>
      <c r="AI140" s="5"/>
      <c r="AJ140" s="1"/>
      <c r="AK140" s="14" t="s">
        <v>94</v>
      </c>
      <c r="AL140" s="23"/>
      <c r="AM140" s="51" t="s">
        <v>123</v>
      </c>
      <c r="AN140" s="51" t="s">
        <v>95</v>
      </c>
      <c r="AO140" s="51" t="s">
        <v>73</v>
      </c>
      <c r="AP140" s="51" t="s">
        <v>73</v>
      </c>
      <c r="AQ140" s="51"/>
      <c r="AR140" s="5"/>
      <c r="AS140" s="1"/>
      <c r="AT140" s="14" t="s">
        <v>94</v>
      </c>
      <c r="AU140" s="51" t="s">
        <v>95</v>
      </c>
      <c r="AV140" s="51" t="s">
        <v>73</v>
      </c>
      <c r="AW140" s="51"/>
      <c r="AX140" s="51"/>
      <c r="AY140" s="51" t="s">
        <v>123</v>
      </c>
      <c r="AZ140" s="51" t="s">
        <v>93</v>
      </c>
      <c r="BA140" s="5" t="s">
        <v>95</v>
      </c>
    </row>
    <row r="141" spans="10:53">
      <c r="J141" s="14" t="s">
        <v>111</v>
      </c>
      <c r="K141" s="51"/>
      <c r="L141" s="51" t="s">
        <v>123</v>
      </c>
      <c r="M141" s="51" t="s">
        <v>123</v>
      </c>
      <c r="N141" s="51" t="s">
        <v>123</v>
      </c>
      <c r="O141" s="51" t="s">
        <v>123</v>
      </c>
      <c r="P141" s="51" t="s">
        <v>123</v>
      </c>
      <c r="Q141" s="5"/>
      <c r="R141" s="1"/>
      <c r="S141" s="14" t="s">
        <v>111</v>
      </c>
      <c r="T141" s="51"/>
      <c r="U141" s="51" t="s">
        <v>191</v>
      </c>
      <c r="V141" s="51"/>
      <c r="W141" s="51" t="s">
        <v>123</v>
      </c>
      <c r="X141" s="51" t="s">
        <v>93</v>
      </c>
      <c r="Y141" s="51" t="s">
        <v>95</v>
      </c>
      <c r="Z141" s="5" t="s">
        <v>73</v>
      </c>
      <c r="AA141" s="1"/>
      <c r="AB141" s="14" t="s">
        <v>111</v>
      </c>
      <c r="AC141" s="51" t="s">
        <v>123</v>
      </c>
      <c r="AD141" s="51" t="s">
        <v>95</v>
      </c>
      <c r="AE141" s="51" t="s">
        <v>73</v>
      </c>
      <c r="AF141" s="51"/>
      <c r="AG141" s="51" t="s">
        <v>123</v>
      </c>
      <c r="AH141" s="51"/>
      <c r="AI141" s="22" t="s">
        <v>73</v>
      </c>
      <c r="AJ141" s="1"/>
      <c r="AK141" s="14" t="s">
        <v>111</v>
      </c>
      <c r="AL141" s="51"/>
      <c r="AM141" s="51" t="s">
        <v>123</v>
      </c>
      <c r="AN141" s="51" t="s">
        <v>123</v>
      </c>
      <c r="AO141" s="51" t="s">
        <v>123</v>
      </c>
      <c r="AP141" s="51" t="s">
        <v>123</v>
      </c>
      <c r="AQ141" s="51" t="s">
        <v>123</v>
      </c>
      <c r="AR141" s="22"/>
      <c r="AS141" s="1"/>
      <c r="AT141" s="14" t="s">
        <v>111</v>
      </c>
      <c r="AU141" s="51" t="s">
        <v>73</v>
      </c>
      <c r="AV141" s="51"/>
      <c r="AW141" s="51"/>
      <c r="AX141" s="51" t="s">
        <v>123</v>
      </c>
      <c r="AY141" s="51" t="s">
        <v>93</v>
      </c>
      <c r="AZ141" s="51" t="s">
        <v>95</v>
      </c>
      <c r="BA141" s="5" t="s">
        <v>73</v>
      </c>
    </row>
    <row r="142" spans="10:53">
      <c r="J142" s="14" t="s">
        <v>80</v>
      </c>
      <c r="K142" s="51"/>
      <c r="L142" s="51" t="s">
        <v>95</v>
      </c>
      <c r="M142" s="51" t="s">
        <v>95</v>
      </c>
      <c r="N142" s="51" t="s">
        <v>95</v>
      </c>
      <c r="O142" s="51" t="s">
        <v>95</v>
      </c>
      <c r="P142" s="51" t="s">
        <v>95</v>
      </c>
      <c r="Q142" s="5"/>
      <c r="R142" s="1"/>
      <c r="S142" s="14" t="s">
        <v>80</v>
      </c>
      <c r="T142" s="51"/>
      <c r="U142" s="51"/>
      <c r="V142" s="51" t="s">
        <v>191</v>
      </c>
      <c r="W142" s="51"/>
      <c r="X142" s="51" t="s">
        <v>123</v>
      </c>
      <c r="Y142" s="51" t="s">
        <v>93</v>
      </c>
      <c r="Z142" s="5" t="s">
        <v>95</v>
      </c>
      <c r="AA142" s="1"/>
      <c r="AB142" s="14" t="s">
        <v>80</v>
      </c>
      <c r="AC142" s="51"/>
      <c r="AD142" s="51" t="s">
        <v>123</v>
      </c>
      <c r="AE142" s="51" t="s">
        <v>95</v>
      </c>
      <c r="AF142" s="51" t="s">
        <v>73</v>
      </c>
      <c r="AG142" s="51"/>
      <c r="AH142" s="51" t="s">
        <v>123</v>
      </c>
      <c r="AI142" s="22" t="s">
        <v>123</v>
      </c>
      <c r="AJ142" s="1"/>
      <c r="AK142" s="14" t="s">
        <v>80</v>
      </c>
      <c r="AL142" s="51"/>
      <c r="AM142" s="51" t="s">
        <v>95</v>
      </c>
      <c r="AN142" s="51" t="s">
        <v>95</v>
      </c>
      <c r="AO142" s="51" t="s">
        <v>95</v>
      </c>
      <c r="AP142" s="51" t="s">
        <v>95</v>
      </c>
      <c r="AQ142" s="51" t="s">
        <v>95</v>
      </c>
      <c r="AR142" s="22"/>
      <c r="AS142" s="1"/>
      <c r="AT142" s="14" t="s">
        <v>80</v>
      </c>
      <c r="AU142" s="51"/>
      <c r="AV142" s="51"/>
      <c r="AW142" s="51" t="s">
        <v>123</v>
      </c>
      <c r="AX142" s="51" t="s">
        <v>93</v>
      </c>
      <c r="AY142" s="51" t="s">
        <v>95</v>
      </c>
      <c r="AZ142" s="51" t="s">
        <v>73</v>
      </c>
      <c r="BA142" s="5"/>
    </row>
    <row r="143" spans="10:53">
      <c r="J143" s="14" t="s">
        <v>121</v>
      </c>
      <c r="K143" s="51"/>
      <c r="L143" s="51" t="s">
        <v>93</v>
      </c>
      <c r="M143" s="51" t="s">
        <v>93</v>
      </c>
      <c r="N143" s="51" t="s">
        <v>93</v>
      </c>
      <c r="O143" s="51" t="s">
        <v>93</v>
      </c>
      <c r="P143" s="51" t="s">
        <v>93</v>
      </c>
      <c r="Q143" s="5"/>
      <c r="R143" s="1"/>
      <c r="S143" s="14" t="s">
        <v>121</v>
      </c>
      <c r="T143" s="51"/>
      <c r="U143" s="51" t="s">
        <v>123</v>
      </c>
      <c r="V143" s="51" t="s">
        <v>123</v>
      </c>
      <c r="W143" s="51" t="s">
        <v>123</v>
      </c>
      <c r="X143" s="51" t="s">
        <v>123</v>
      </c>
      <c r="Y143" s="51" t="s">
        <v>123</v>
      </c>
      <c r="Z143" s="5"/>
      <c r="AA143" s="1"/>
      <c r="AB143" s="14" t="s">
        <v>121</v>
      </c>
      <c r="AC143" s="51"/>
      <c r="AD143" s="51" t="s">
        <v>123</v>
      </c>
      <c r="AE143" s="51" t="s">
        <v>123</v>
      </c>
      <c r="AF143" s="51" t="s">
        <v>123</v>
      </c>
      <c r="AG143" s="51" t="s">
        <v>123</v>
      </c>
      <c r="AH143" s="51" t="s">
        <v>123</v>
      </c>
      <c r="AI143" s="22"/>
      <c r="AJ143" s="1"/>
      <c r="AK143" s="14" t="s">
        <v>121</v>
      </c>
      <c r="AL143" s="51"/>
      <c r="AM143" s="51" t="s">
        <v>93</v>
      </c>
      <c r="AN143" s="51" t="s">
        <v>93</v>
      </c>
      <c r="AO143" s="51" t="s">
        <v>93</v>
      </c>
      <c r="AP143" s="51" t="s">
        <v>93</v>
      </c>
      <c r="AQ143" s="51" t="s">
        <v>93</v>
      </c>
      <c r="AR143" s="22"/>
      <c r="AS143" s="1"/>
      <c r="AT143" s="14" t="s">
        <v>121</v>
      </c>
      <c r="AU143" s="51"/>
      <c r="AV143" s="51" t="s">
        <v>123</v>
      </c>
      <c r="AW143" s="51" t="s">
        <v>93</v>
      </c>
      <c r="AX143" s="51" t="s">
        <v>95</v>
      </c>
      <c r="AY143" s="51" t="s">
        <v>73</v>
      </c>
      <c r="AZ143" s="51"/>
      <c r="BA143" s="5"/>
    </row>
    <row r="144" spans="10:53">
      <c r="J144" s="14" t="s">
        <v>401</v>
      </c>
      <c r="K144" s="51"/>
      <c r="L144" s="51" t="s">
        <v>93</v>
      </c>
      <c r="M144" s="51" t="s">
        <v>93</v>
      </c>
      <c r="N144" s="51" t="s">
        <v>93</v>
      </c>
      <c r="O144" s="51" t="s">
        <v>93</v>
      </c>
      <c r="P144" s="51" t="s">
        <v>93</v>
      </c>
      <c r="Q144" s="5"/>
      <c r="R144" s="1"/>
      <c r="S144" s="14" t="s">
        <v>401</v>
      </c>
      <c r="T144" s="51"/>
      <c r="U144" s="51" t="s">
        <v>95</v>
      </c>
      <c r="V144" s="51" t="s">
        <v>95</v>
      </c>
      <c r="W144" s="51" t="s">
        <v>95</v>
      </c>
      <c r="X144" s="51" t="s">
        <v>95</v>
      </c>
      <c r="Y144" s="51" t="s">
        <v>95</v>
      </c>
      <c r="Z144" s="5"/>
      <c r="AA144" s="1"/>
      <c r="AB144" s="14" t="s">
        <v>401</v>
      </c>
      <c r="AC144" s="51" t="s">
        <v>123</v>
      </c>
      <c r="AD144" s="51"/>
      <c r="AE144" s="51"/>
      <c r="AF144" s="51"/>
      <c r="AG144" s="51" t="s">
        <v>123</v>
      </c>
      <c r="AH144" s="51" t="s">
        <v>95</v>
      </c>
      <c r="AI144" s="22" t="s">
        <v>95</v>
      </c>
      <c r="AJ144" s="1"/>
      <c r="AK144" s="14" t="s">
        <v>401</v>
      </c>
      <c r="AL144" s="51"/>
      <c r="AM144" s="51" t="s">
        <v>93</v>
      </c>
      <c r="AN144" s="51" t="s">
        <v>93</v>
      </c>
      <c r="AO144" s="51" t="s">
        <v>93</v>
      </c>
      <c r="AP144" s="51" t="s">
        <v>93</v>
      </c>
      <c r="AQ144" s="51" t="s">
        <v>93</v>
      </c>
      <c r="AR144" s="22"/>
      <c r="AS144" s="1"/>
      <c r="AT144" s="14" t="s">
        <v>401</v>
      </c>
      <c r="AU144" s="51" t="s">
        <v>123</v>
      </c>
      <c r="AV144" s="51" t="s">
        <v>93</v>
      </c>
      <c r="AW144" s="51" t="s">
        <v>95</v>
      </c>
      <c r="AX144" s="51" t="s">
        <v>73</v>
      </c>
      <c r="AY144" s="51"/>
      <c r="AZ144" s="51"/>
      <c r="BA144" s="5" t="s">
        <v>123</v>
      </c>
    </row>
    <row r="145" spans="10:53">
      <c r="J145" s="14" t="s">
        <v>365</v>
      </c>
      <c r="K145" s="51"/>
      <c r="L145" s="51" t="s">
        <v>93</v>
      </c>
      <c r="M145" s="51" t="s">
        <v>93</v>
      </c>
      <c r="N145" s="51" t="s">
        <v>93</v>
      </c>
      <c r="O145" s="51" t="s">
        <v>93</v>
      </c>
      <c r="P145" s="51" t="s">
        <v>93</v>
      </c>
      <c r="Q145" s="5"/>
      <c r="R145" s="1"/>
      <c r="S145" s="14" t="s">
        <v>365</v>
      </c>
      <c r="T145" s="51"/>
      <c r="U145" s="51" t="s">
        <v>93</v>
      </c>
      <c r="V145" s="51" t="s">
        <v>93</v>
      </c>
      <c r="W145" s="51" t="s">
        <v>93</v>
      </c>
      <c r="X145" s="51" t="s">
        <v>93</v>
      </c>
      <c r="Y145" s="51" t="s">
        <v>93</v>
      </c>
      <c r="Z145" s="5"/>
      <c r="AA145" s="1"/>
      <c r="AB145" s="14" t="s">
        <v>365</v>
      </c>
      <c r="AC145" s="51"/>
      <c r="AD145" s="51" t="s">
        <v>93</v>
      </c>
      <c r="AE145" s="51" t="s">
        <v>93</v>
      </c>
      <c r="AF145" s="51" t="s">
        <v>93</v>
      </c>
      <c r="AG145" s="51" t="s">
        <v>93</v>
      </c>
      <c r="AH145" s="51" t="s">
        <v>93</v>
      </c>
      <c r="AI145" s="22"/>
      <c r="AJ145" s="1"/>
      <c r="AK145" s="14" t="s">
        <v>365</v>
      </c>
      <c r="AL145" s="51"/>
      <c r="AM145" s="51" t="s">
        <v>93</v>
      </c>
      <c r="AN145" s="51" t="s">
        <v>93</v>
      </c>
      <c r="AO145" s="51" t="s">
        <v>93</v>
      </c>
      <c r="AP145" s="51" t="s">
        <v>93</v>
      </c>
      <c r="AQ145" s="51" t="s">
        <v>93</v>
      </c>
      <c r="AR145" s="22"/>
      <c r="AS145" s="1"/>
      <c r="AT145" s="14" t="s">
        <v>365</v>
      </c>
      <c r="AU145" s="51" t="s">
        <v>93</v>
      </c>
      <c r="AV145" s="51" t="s">
        <v>95</v>
      </c>
      <c r="AW145" s="51" t="s">
        <v>73</v>
      </c>
      <c r="AX145" s="51"/>
      <c r="AY145" s="51"/>
      <c r="AZ145" s="51" t="s">
        <v>123</v>
      </c>
      <c r="BA145" s="5" t="s">
        <v>93</v>
      </c>
    </row>
    <row r="146" spans="10:53">
      <c r="J146" s="14" t="s">
        <v>385</v>
      </c>
      <c r="K146" s="51"/>
      <c r="L146" s="51" t="s">
        <v>93</v>
      </c>
      <c r="M146" s="51" t="s">
        <v>93</v>
      </c>
      <c r="N146" s="51" t="s">
        <v>93</v>
      </c>
      <c r="O146" s="51" t="s">
        <v>93</v>
      </c>
      <c r="P146" s="51" t="s">
        <v>93</v>
      </c>
      <c r="Q146" s="5"/>
      <c r="R146" s="1"/>
      <c r="S146" s="14" t="s">
        <v>385</v>
      </c>
      <c r="T146" s="51"/>
      <c r="U146" s="51" t="s">
        <v>93</v>
      </c>
      <c r="V146" s="51" t="s">
        <v>93</v>
      </c>
      <c r="W146" s="51" t="s">
        <v>93</v>
      </c>
      <c r="X146" s="51" t="s">
        <v>93</v>
      </c>
      <c r="Y146" s="51" t="s">
        <v>93</v>
      </c>
      <c r="Z146" s="5"/>
      <c r="AA146" s="1"/>
      <c r="AB146" s="14" t="s">
        <v>385</v>
      </c>
      <c r="AC146" s="51"/>
      <c r="AD146" s="51" t="s">
        <v>93</v>
      </c>
      <c r="AE146" s="51" t="s">
        <v>93</v>
      </c>
      <c r="AF146" s="51" t="s">
        <v>93</v>
      </c>
      <c r="AG146" s="51" t="s">
        <v>93</v>
      </c>
      <c r="AH146" s="51" t="s">
        <v>93</v>
      </c>
      <c r="AI146" s="22"/>
      <c r="AJ146" s="1"/>
      <c r="AK146" s="14" t="s">
        <v>385</v>
      </c>
      <c r="AL146" s="51"/>
      <c r="AM146" s="51" t="s">
        <v>93</v>
      </c>
      <c r="AN146" s="51" t="s">
        <v>93</v>
      </c>
      <c r="AO146" s="51" t="s">
        <v>93</v>
      </c>
      <c r="AP146" s="51" t="s">
        <v>93</v>
      </c>
      <c r="AQ146" s="51" t="s">
        <v>93</v>
      </c>
      <c r="AR146" s="22"/>
      <c r="AS146" s="1"/>
      <c r="AT146" s="14" t="s">
        <v>385</v>
      </c>
      <c r="AU146" s="51" t="s">
        <v>95</v>
      </c>
      <c r="AV146" s="51" t="s">
        <v>73</v>
      </c>
      <c r="AW146" s="51"/>
      <c r="AX146" s="51"/>
      <c r="AY146" s="51" t="s">
        <v>123</v>
      </c>
      <c r="AZ146" s="51" t="s">
        <v>93</v>
      </c>
      <c r="BA146" s="5" t="s">
        <v>95</v>
      </c>
    </row>
    <row r="147" spans="10:53">
      <c r="J147" s="14" t="s">
        <v>410</v>
      </c>
      <c r="K147" s="51"/>
      <c r="L147" s="51" t="s">
        <v>93</v>
      </c>
      <c r="M147" s="51" t="s">
        <v>93</v>
      </c>
      <c r="N147" s="51" t="s">
        <v>93</v>
      </c>
      <c r="O147" s="51" t="s">
        <v>93</v>
      </c>
      <c r="P147" s="51" t="s">
        <v>93</v>
      </c>
      <c r="Q147" s="5"/>
      <c r="R147" s="1"/>
      <c r="S147" s="14" t="s">
        <v>410</v>
      </c>
      <c r="T147" s="51"/>
      <c r="U147" s="51" t="s">
        <v>93</v>
      </c>
      <c r="V147" s="51" t="s">
        <v>93</v>
      </c>
      <c r="W147" s="51" t="s">
        <v>93</v>
      </c>
      <c r="X147" s="51" t="s">
        <v>93</v>
      </c>
      <c r="Y147" s="51" t="s">
        <v>93</v>
      </c>
      <c r="Z147" s="5"/>
      <c r="AA147" s="1"/>
      <c r="AB147" s="14" t="s">
        <v>410</v>
      </c>
      <c r="AC147" s="51"/>
      <c r="AD147" s="51" t="s">
        <v>93</v>
      </c>
      <c r="AE147" s="51" t="s">
        <v>93</v>
      </c>
      <c r="AF147" s="51" t="s">
        <v>93</v>
      </c>
      <c r="AG147" s="51" t="s">
        <v>93</v>
      </c>
      <c r="AH147" s="51" t="s">
        <v>93</v>
      </c>
      <c r="AI147" s="22"/>
      <c r="AJ147" s="1"/>
      <c r="AK147" s="14" t="s">
        <v>410</v>
      </c>
      <c r="AL147" s="51"/>
      <c r="AM147" s="51" t="s">
        <v>93</v>
      </c>
      <c r="AN147" s="51" t="s">
        <v>93</v>
      </c>
      <c r="AO147" s="51" t="s">
        <v>93</v>
      </c>
      <c r="AP147" s="51" t="s">
        <v>93</v>
      </c>
      <c r="AQ147" s="51" t="s">
        <v>93</v>
      </c>
      <c r="AR147" s="22"/>
      <c r="AS147" s="1"/>
      <c r="AT147" s="14" t="s">
        <v>410</v>
      </c>
      <c r="AU147" s="51"/>
      <c r="AV147" s="51" t="s">
        <v>93</v>
      </c>
      <c r="AW147" s="51" t="s">
        <v>93</v>
      </c>
      <c r="AX147" s="51" t="s">
        <v>93</v>
      </c>
      <c r="AY147" s="51" t="s">
        <v>93</v>
      </c>
      <c r="AZ147" s="51" t="s">
        <v>93</v>
      </c>
      <c r="BA147" s="22"/>
    </row>
    <row r="148" spans="10:53">
      <c r="J148" s="121" t="s">
        <v>367</v>
      </c>
      <c r="K148" s="91" t="s">
        <v>398</v>
      </c>
      <c r="L148" s="12" t="s">
        <v>433</v>
      </c>
      <c r="M148" s="12" t="s">
        <v>433</v>
      </c>
      <c r="N148" s="12" t="s">
        <v>433</v>
      </c>
      <c r="O148" s="12" t="s">
        <v>433</v>
      </c>
      <c r="P148" s="12" t="s">
        <v>433</v>
      </c>
      <c r="Q148" s="92" t="s">
        <v>398</v>
      </c>
      <c r="R148" s="1"/>
      <c r="S148" s="121" t="s">
        <v>404</v>
      </c>
      <c r="T148" s="133" t="s">
        <v>281</v>
      </c>
      <c r="U148" s="65" t="s">
        <v>293</v>
      </c>
      <c r="V148" s="65" t="s">
        <v>293</v>
      </c>
      <c r="W148" s="65" t="s">
        <v>293</v>
      </c>
      <c r="X148" s="65" t="s">
        <v>293</v>
      </c>
      <c r="Y148" s="65" t="s">
        <v>293</v>
      </c>
      <c r="Z148" s="130" t="s">
        <v>281</v>
      </c>
      <c r="AA148" s="1"/>
      <c r="AB148" s="121" t="s">
        <v>367</v>
      </c>
      <c r="AC148" s="91" t="s">
        <v>435</v>
      </c>
      <c r="AD148" s="12" t="s">
        <v>450</v>
      </c>
      <c r="AE148" s="12" t="s">
        <v>450</v>
      </c>
      <c r="AF148" s="12" t="s">
        <v>450</v>
      </c>
      <c r="AG148" s="12" t="s">
        <v>450</v>
      </c>
      <c r="AH148" s="12" t="s">
        <v>450</v>
      </c>
      <c r="AI148" s="92" t="s">
        <v>435</v>
      </c>
      <c r="AJ148" s="1"/>
      <c r="AK148" s="121" t="s">
        <v>367</v>
      </c>
      <c r="AL148" s="91" t="s">
        <v>422</v>
      </c>
      <c r="AM148" s="12" t="s">
        <v>394</v>
      </c>
      <c r="AN148" s="12" t="s">
        <v>394</v>
      </c>
      <c r="AO148" s="12" t="s">
        <v>394</v>
      </c>
      <c r="AP148" s="12" t="s">
        <v>394</v>
      </c>
      <c r="AQ148" s="12" t="s">
        <v>394</v>
      </c>
      <c r="AR148" s="92" t="s">
        <v>422</v>
      </c>
      <c r="AS148" s="1"/>
      <c r="AT148" s="121" t="s">
        <v>367</v>
      </c>
      <c r="AU148" s="91" t="s">
        <v>412</v>
      </c>
      <c r="AV148" s="12" t="s">
        <v>425</v>
      </c>
      <c r="AW148" s="12" t="s">
        <v>425</v>
      </c>
      <c r="AX148" s="12" t="s">
        <v>425</v>
      </c>
      <c r="AY148" s="12" t="s">
        <v>425</v>
      </c>
      <c r="AZ148" s="12" t="s">
        <v>425</v>
      </c>
      <c r="BA148" s="92" t="s">
        <v>412</v>
      </c>
    </row>
    <row r="149" spans="10:53">
      <c r="J149" s="132" t="s">
        <v>238</v>
      </c>
      <c r="S149" s="132" t="s">
        <v>238</v>
      </c>
      <c r="AB149" s="132" t="s">
        <v>238</v>
      </c>
      <c r="AK149" s="438" t="s">
        <v>463</v>
      </c>
    </row>
    <row r="150" spans="10:53">
      <c r="J150" s="438" t="s">
        <v>463</v>
      </c>
      <c r="S150" s="438" t="s">
        <v>463</v>
      </c>
      <c r="AB150" s="438" t="s">
        <v>463</v>
      </c>
    </row>
    <row r="151" spans="10:53">
      <c r="J151" s="438"/>
    </row>
    <row r="153" spans="10:53">
      <c r="J153" s="21" t="s">
        <v>414</v>
      </c>
      <c r="K153" s="20"/>
      <c r="L153" s="19"/>
      <c r="M153" s="7"/>
      <c r="N153" s="8"/>
      <c r="O153" s="7"/>
      <c r="P153" s="6"/>
      <c r="Q153" s="7"/>
      <c r="R153" s="1"/>
      <c r="S153" s="21" t="s">
        <v>414</v>
      </c>
      <c r="T153" s="20"/>
      <c r="U153" s="19"/>
      <c r="V153" s="7"/>
      <c r="W153" s="8"/>
      <c r="X153" s="7"/>
      <c r="Y153" s="6"/>
      <c r="Z153" s="7"/>
      <c r="AA153" s="1"/>
      <c r="AB153" s="21" t="s">
        <v>414</v>
      </c>
      <c r="AC153" s="89" t="s">
        <v>409</v>
      </c>
      <c r="AD153" s="19"/>
      <c r="AE153" s="7"/>
      <c r="AF153" s="8"/>
      <c r="AG153" s="7"/>
      <c r="AH153" s="6"/>
      <c r="AI153" s="7"/>
      <c r="AJ153" s="1"/>
      <c r="AK153" s="21" t="s">
        <v>414</v>
      </c>
      <c r="AL153" s="89" t="s">
        <v>409</v>
      </c>
      <c r="AM153" s="19"/>
      <c r="AN153" s="7"/>
      <c r="AO153" s="8"/>
      <c r="AP153" s="7"/>
      <c r="AQ153" s="6"/>
      <c r="AR153" s="7"/>
      <c r="AS153" s="1"/>
      <c r="AT153" s="21" t="s">
        <v>414</v>
      </c>
      <c r="AU153" s="89" t="s">
        <v>409</v>
      </c>
      <c r="AV153" s="90" t="s">
        <v>451</v>
      </c>
      <c r="AW153" s="7"/>
      <c r="AX153" s="8"/>
      <c r="AY153" s="7"/>
      <c r="AZ153" s="6"/>
      <c r="BA153" s="7"/>
    </row>
    <row r="154" spans="10:53">
      <c r="J154" s="122" t="s">
        <v>83</v>
      </c>
      <c r="K154" s="17" t="s">
        <v>96</v>
      </c>
      <c r="L154" s="16" t="s">
        <v>104</v>
      </c>
      <c r="M154" s="16" t="s">
        <v>82</v>
      </c>
      <c r="N154" s="16" t="s">
        <v>112</v>
      </c>
      <c r="O154" s="16" t="s">
        <v>97</v>
      </c>
      <c r="P154" s="16" t="s">
        <v>117</v>
      </c>
      <c r="Q154" s="15" t="s">
        <v>132</v>
      </c>
      <c r="R154" s="1"/>
      <c r="S154" s="122" t="s">
        <v>83</v>
      </c>
      <c r="T154" s="17" t="s">
        <v>96</v>
      </c>
      <c r="U154" s="16" t="s">
        <v>104</v>
      </c>
      <c r="V154" s="16" t="s">
        <v>82</v>
      </c>
      <c r="W154" s="16" t="s">
        <v>112</v>
      </c>
      <c r="X154" s="16" t="s">
        <v>97</v>
      </c>
      <c r="Y154" s="16" t="s">
        <v>117</v>
      </c>
      <c r="Z154" s="15" t="s">
        <v>132</v>
      </c>
      <c r="AA154" s="1"/>
      <c r="AB154" s="122" t="s">
        <v>83</v>
      </c>
      <c r="AC154" s="17" t="s">
        <v>96</v>
      </c>
      <c r="AD154" s="16" t="s">
        <v>104</v>
      </c>
      <c r="AE154" s="16" t="s">
        <v>82</v>
      </c>
      <c r="AF154" s="16" t="s">
        <v>112</v>
      </c>
      <c r="AG154" s="16" t="s">
        <v>97</v>
      </c>
      <c r="AH154" s="16" t="s">
        <v>117</v>
      </c>
      <c r="AI154" s="15" t="s">
        <v>132</v>
      </c>
      <c r="AJ154" s="1"/>
      <c r="AK154" s="122" t="s">
        <v>83</v>
      </c>
      <c r="AL154" s="17" t="s">
        <v>96</v>
      </c>
      <c r="AM154" s="16" t="s">
        <v>104</v>
      </c>
      <c r="AN154" s="16" t="s">
        <v>82</v>
      </c>
      <c r="AO154" s="16" t="s">
        <v>112</v>
      </c>
      <c r="AP154" s="16" t="s">
        <v>97</v>
      </c>
      <c r="AQ154" s="16" t="s">
        <v>117</v>
      </c>
      <c r="AR154" s="15" t="s">
        <v>132</v>
      </c>
      <c r="AS154" s="1"/>
      <c r="AT154" s="18" t="s">
        <v>83</v>
      </c>
      <c r="AU154" s="17" t="s">
        <v>96</v>
      </c>
      <c r="AV154" s="16" t="s">
        <v>104</v>
      </c>
      <c r="AW154" s="16" t="s">
        <v>82</v>
      </c>
      <c r="AX154" s="16" t="s">
        <v>112</v>
      </c>
      <c r="AY154" s="16" t="s">
        <v>97</v>
      </c>
      <c r="AZ154" s="16" t="s">
        <v>117</v>
      </c>
      <c r="BA154" s="15" t="s">
        <v>132</v>
      </c>
    </row>
    <row r="155" spans="10:53">
      <c r="J155" s="14" t="s">
        <v>79</v>
      </c>
      <c r="K155" s="51" t="s">
        <v>73</v>
      </c>
      <c r="L155" s="51"/>
      <c r="M155" s="51"/>
      <c r="N155" s="51" t="s">
        <v>123</v>
      </c>
      <c r="O155" s="51" t="s">
        <v>93</v>
      </c>
      <c r="P155" s="51" t="s">
        <v>95</v>
      </c>
      <c r="Q155" s="5" t="s">
        <v>73</v>
      </c>
      <c r="R155" s="1"/>
      <c r="S155" s="14" t="s">
        <v>79</v>
      </c>
      <c r="T155" s="51" t="s">
        <v>73</v>
      </c>
      <c r="U155" s="51"/>
      <c r="V155" s="51"/>
      <c r="W155" s="51" t="s">
        <v>191</v>
      </c>
      <c r="X155" s="51"/>
      <c r="Y155" s="51" t="s">
        <v>123</v>
      </c>
      <c r="Z155" s="5" t="s">
        <v>93</v>
      </c>
      <c r="AA155" s="1"/>
      <c r="AB155" s="14" t="s">
        <v>79</v>
      </c>
      <c r="AC155" s="51" t="s">
        <v>73</v>
      </c>
      <c r="AD155" s="51"/>
      <c r="AE155" s="51" t="s">
        <v>123</v>
      </c>
      <c r="AF155" s="51" t="s">
        <v>95</v>
      </c>
      <c r="AG155" s="51" t="s">
        <v>73</v>
      </c>
      <c r="AH155" s="51"/>
      <c r="AI155" s="5" t="s">
        <v>123</v>
      </c>
      <c r="AJ155" s="1"/>
      <c r="AK155" s="14" t="s">
        <v>79</v>
      </c>
      <c r="AL155" s="51" t="s">
        <v>123</v>
      </c>
      <c r="AM155" s="51" t="s">
        <v>95</v>
      </c>
      <c r="AN155" s="51" t="s">
        <v>73</v>
      </c>
      <c r="AO155" s="51" t="s">
        <v>73</v>
      </c>
      <c r="AP155" s="51"/>
      <c r="AQ155" s="51"/>
      <c r="AR155" s="5" t="s">
        <v>123</v>
      </c>
      <c r="AS155" s="1"/>
      <c r="AT155" s="14" t="s">
        <v>79</v>
      </c>
      <c r="AU155" s="51" t="s">
        <v>73</v>
      </c>
      <c r="AV155" s="51"/>
      <c r="AW155" s="51"/>
      <c r="AX155" s="51" t="s">
        <v>123</v>
      </c>
      <c r="AY155" s="51" t="s">
        <v>93</v>
      </c>
      <c r="AZ155" s="51" t="s">
        <v>95</v>
      </c>
      <c r="BA155" s="5" t="s">
        <v>73</v>
      </c>
    </row>
    <row r="156" spans="10:53">
      <c r="J156" s="14" t="s">
        <v>180</v>
      </c>
      <c r="K156" s="51"/>
      <c r="L156" s="51"/>
      <c r="M156" s="51" t="s">
        <v>123</v>
      </c>
      <c r="N156" s="51" t="s">
        <v>93</v>
      </c>
      <c r="O156" s="51" t="s">
        <v>95</v>
      </c>
      <c r="P156" s="51" t="s">
        <v>73</v>
      </c>
      <c r="Q156" s="5"/>
      <c r="R156" s="1"/>
      <c r="S156" s="14" t="s">
        <v>180</v>
      </c>
      <c r="T156" s="51" t="s">
        <v>95</v>
      </c>
      <c r="U156" s="51" t="s">
        <v>73</v>
      </c>
      <c r="V156" s="51"/>
      <c r="W156" s="51"/>
      <c r="X156" s="51" t="s">
        <v>191</v>
      </c>
      <c r="Y156" s="51"/>
      <c r="Z156" s="5" t="s">
        <v>123</v>
      </c>
      <c r="AA156" s="1"/>
      <c r="AB156" s="14" t="s">
        <v>180</v>
      </c>
      <c r="AC156" s="51" t="s">
        <v>95</v>
      </c>
      <c r="AD156" s="51" t="s">
        <v>73</v>
      </c>
      <c r="AE156" s="51"/>
      <c r="AF156" s="51" t="s">
        <v>123</v>
      </c>
      <c r="AG156" s="51" t="s">
        <v>95</v>
      </c>
      <c r="AH156" s="51" t="s">
        <v>73</v>
      </c>
      <c r="AI156" s="5"/>
      <c r="AJ156" s="1"/>
      <c r="AK156" s="14" t="s">
        <v>180</v>
      </c>
      <c r="AL156" s="51" t="s">
        <v>95</v>
      </c>
      <c r="AM156" s="51" t="s">
        <v>73</v>
      </c>
      <c r="AN156" s="51" t="s">
        <v>73</v>
      </c>
      <c r="AO156" s="51"/>
      <c r="AP156" s="51"/>
      <c r="AQ156" s="51" t="s">
        <v>123</v>
      </c>
      <c r="AR156" s="5" t="s">
        <v>95</v>
      </c>
      <c r="AS156" s="1"/>
      <c r="AT156" s="14" t="s">
        <v>180</v>
      </c>
      <c r="AU156" s="51"/>
      <c r="AV156" s="51"/>
      <c r="AW156" s="51" t="s">
        <v>123</v>
      </c>
      <c r="AX156" s="51" t="s">
        <v>93</v>
      </c>
      <c r="AY156" s="51" t="s">
        <v>95</v>
      </c>
      <c r="AZ156" s="51" t="s">
        <v>73</v>
      </c>
      <c r="BA156" s="5"/>
    </row>
    <row r="157" spans="10:53">
      <c r="J157" s="14" t="s">
        <v>110</v>
      </c>
      <c r="K157" s="51"/>
      <c r="L157" s="51" t="s">
        <v>123</v>
      </c>
      <c r="M157" s="51" t="s">
        <v>93</v>
      </c>
      <c r="N157" s="51" t="s">
        <v>95</v>
      </c>
      <c r="O157" s="51" t="s">
        <v>73</v>
      </c>
      <c r="P157" s="51"/>
      <c r="Q157" s="5"/>
      <c r="R157" s="1"/>
      <c r="S157" s="14" t="s">
        <v>110</v>
      </c>
      <c r="T157" s="51" t="s">
        <v>93</v>
      </c>
      <c r="U157" s="51" t="s">
        <v>95</v>
      </c>
      <c r="V157" s="51" t="s">
        <v>73</v>
      </c>
      <c r="W157" s="51"/>
      <c r="X157" s="51"/>
      <c r="Y157" s="51" t="s">
        <v>191</v>
      </c>
      <c r="Z157" s="5"/>
      <c r="AA157" s="1"/>
      <c r="AB157" s="14" t="s">
        <v>110</v>
      </c>
      <c r="AC157" s="51" t="s">
        <v>123</v>
      </c>
      <c r="AD157" s="51" t="s">
        <v>95</v>
      </c>
      <c r="AE157" s="51" t="s">
        <v>73</v>
      </c>
      <c r="AF157" s="51"/>
      <c r="AG157" s="51"/>
      <c r="AH157" s="51" t="s">
        <v>95</v>
      </c>
      <c r="AI157" s="22" t="s">
        <v>73</v>
      </c>
      <c r="AJ157" s="1"/>
      <c r="AK157" s="14" t="s">
        <v>110</v>
      </c>
      <c r="AL157" s="51" t="s">
        <v>73</v>
      </c>
      <c r="AM157" s="51" t="s">
        <v>73</v>
      </c>
      <c r="AN157" s="51"/>
      <c r="AO157" s="51"/>
      <c r="AP157" s="51" t="s">
        <v>123</v>
      </c>
      <c r="AQ157" s="51" t="s">
        <v>95</v>
      </c>
      <c r="AR157" s="22" t="s">
        <v>73</v>
      </c>
      <c r="AS157" s="1"/>
      <c r="AT157" s="14" t="s">
        <v>110</v>
      </c>
      <c r="AU157" s="51"/>
      <c r="AV157" s="51" t="s">
        <v>123</v>
      </c>
      <c r="AW157" s="51" t="s">
        <v>93</v>
      </c>
      <c r="AX157" s="51" t="s">
        <v>95</v>
      </c>
      <c r="AY157" s="51" t="s">
        <v>73</v>
      </c>
      <c r="AZ157" s="51"/>
      <c r="BA157" s="5"/>
    </row>
    <row r="158" spans="10:53">
      <c r="J158" s="14" t="s">
        <v>114</v>
      </c>
      <c r="K158" s="51" t="s">
        <v>123</v>
      </c>
      <c r="L158" s="51" t="s">
        <v>93</v>
      </c>
      <c r="M158" s="51" t="s">
        <v>95</v>
      </c>
      <c r="N158" s="51" t="s">
        <v>73</v>
      </c>
      <c r="O158" s="51"/>
      <c r="P158" s="51"/>
      <c r="Q158" s="5" t="s">
        <v>123</v>
      </c>
      <c r="R158" s="1"/>
      <c r="S158" s="14" t="s">
        <v>114</v>
      </c>
      <c r="T158" s="51" t="s">
        <v>123</v>
      </c>
      <c r="U158" s="51" t="s">
        <v>93</v>
      </c>
      <c r="V158" s="51" t="s">
        <v>95</v>
      </c>
      <c r="W158" s="51" t="s">
        <v>73</v>
      </c>
      <c r="X158" s="51"/>
      <c r="Y158" s="51"/>
      <c r="Z158" s="5" t="s">
        <v>191</v>
      </c>
      <c r="AA158" s="1"/>
      <c r="AB158" s="14" t="s">
        <v>114</v>
      </c>
      <c r="AC158" s="23"/>
      <c r="AD158" s="51" t="s">
        <v>123</v>
      </c>
      <c r="AE158" s="51" t="s">
        <v>95</v>
      </c>
      <c r="AF158" s="51" t="s">
        <v>73</v>
      </c>
      <c r="AG158" s="51"/>
      <c r="AH158" s="51" t="s">
        <v>123</v>
      </c>
      <c r="AI158" s="5" t="s">
        <v>95</v>
      </c>
      <c r="AJ158" s="1"/>
      <c r="AK158" s="14" t="s">
        <v>114</v>
      </c>
      <c r="AL158" s="23" t="s">
        <v>73</v>
      </c>
      <c r="AM158" s="51"/>
      <c r="AN158" s="51"/>
      <c r="AO158" s="51" t="s">
        <v>123</v>
      </c>
      <c r="AP158" s="51" t="s">
        <v>95</v>
      </c>
      <c r="AQ158" s="51" t="s">
        <v>73</v>
      </c>
      <c r="AR158" s="5" t="s">
        <v>73</v>
      </c>
      <c r="AS158" s="1"/>
      <c r="AT158" s="14" t="s">
        <v>114</v>
      </c>
      <c r="AU158" s="51" t="s">
        <v>123</v>
      </c>
      <c r="AV158" s="51" t="s">
        <v>93</v>
      </c>
      <c r="AW158" s="51" t="s">
        <v>95</v>
      </c>
      <c r="AX158" s="51" t="s">
        <v>73</v>
      </c>
      <c r="AY158" s="51"/>
      <c r="AZ158" s="51"/>
      <c r="BA158" s="5" t="s">
        <v>123</v>
      </c>
    </row>
    <row r="159" spans="10:53">
      <c r="J159" s="14" t="s">
        <v>127</v>
      </c>
      <c r="K159" s="51" t="s">
        <v>93</v>
      </c>
      <c r="L159" s="51" t="s">
        <v>95</v>
      </c>
      <c r="M159" s="51" t="s">
        <v>73</v>
      </c>
      <c r="N159" s="51"/>
      <c r="O159" s="51"/>
      <c r="P159" s="51" t="s">
        <v>123</v>
      </c>
      <c r="Q159" s="5" t="s">
        <v>93</v>
      </c>
      <c r="R159" s="1"/>
      <c r="S159" s="14" t="s">
        <v>127</v>
      </c>
      <c r="T159" s="51"/>
      <c r="U159" s="51" t="s">
        <v>123</v>
      </c>
      <c r="V159" s="51" t="s">
        <v>93</v>
      </c>
      <c r="W159" s="51" t="s">
        <v>95</v>
      </c>
      <c r="X159" s="51" t="s">
        <v>73</v>
      </c>
      <c r="Y159" s="51"/>
      <c r="Z159" s="5"/>
      <c r="AA159" s="1"/>
      <c r="AB159" s="14" t="s">
        <v>127</v>
      </c>
      <c r="AC159" s="23" t="s">
        <v>73</v>
      </c>
      <c r="AD159" s="51"/>
      <c r="AE159" s="51" t="s">
        <v>123</v>
      </c>
      <c r="AF159" s="51" t="s">
        <v>95</v>
      </c>
      <c r="AG159" s="51" t="s">
        <v>73</v>
      </c>
      <c r="AH159" s="51"/>
      <c r="AI159" s="5" t="s">
        <v>123</v>
      </c>
      <c r="AJ159" s="1"/>
      <c r="AK159" s="14" t="s">
        <v>127</v>
      </c>
      <c r="AL159" s="24"/>
      <c r="AM159" s="51"/>
      <c r="AN159" s="51" t="s">
        <v>123</v>
      </c>
      <c r="AO159" s="51" t="s">
        <v>95</v>
      </c>
      <c r="AP159" s="51" t="s">
        <v>73</v>
      </c>
      <c r="AQ159" s="51" t="s">
        <v>73</v>
      </c>
      <c r="AR159" s="5"/>
      <c r="AS159" s="1"/>
      <c r="AT159" s="14" t="s">
        <v>127</v>
      </c>
      <c r="AU159" s="51" t="s">
        <v>93</v>
      </c>
      <c r="AV159" s="51" t="s">
        <v>95</v>
      </c>
      <c r="AW159" s="51" t="s">
        <v>73</v>
      </c>
      <c r="AX159" s="51"/>
      <c r="AY159" s="51"/>
      <c r="AZ159" s="51" t="s">
        <v>123</v>
      </c>
      <c r="BA159" s="5" t="s">
        <v>93</v>
      </c>
    </row>
    <row r="160" spans="10:53">
      <c r="J160" s="14" t="s">
        <v>94</v>
      </c>
      <c r="K160" s="51" t="s">
        <v>95</v>
      </c>
      <c r="L160" s="51" t="s">
        <v>73</v>
      </c>
      <c r="M160" s="51"/>
      <c r="N160" s="51"/>
      <c r="O160" s="51" t="s">
        <v>123</v>
      </c>
      <c r="P160" s="51" t="s">
        <v>93</v>
      </c>
      <c r="Q160" s="5" t="s">
        <v>95</v>
      </c>
      <c r="R160" s="1"/>
      <c r="S160" s="14" t="s">
        <v>94</v>
      </c>
      <c r="T160" s="51" t="s">
        <v>191</v>
      </c>
      <c r="U160" s="51"/>
      <c r="V160" s="51" t="s">
        <v>123</v>
      </c>
      <c r="W160" s="51" t="s">
        <v>93</v>
      </c>
      <c r="X160" s="51" t="s">
        <v>95</v>
      </c>
      <c r="Y160" s="51" t="s">
        <v>73</v>
      </c>
      <c r="Z160" s="5"/>
      <c r="AA160" s="1"/>
      <c r="AB160" s="14" t="s">
        <v>94</v>
      </c>
      <c r="AC160" s="23" t="s">
        <v>95</v>
      </c>
      <c r="AD160" s="51" t="s">
        <v>73</v>
      </c>
      <c r="AE160" s="51"/>
      <c r="AF160" s="51" t="s">
        <v>123</v>
      </c>
      <c r="AG160" s="51" t="s">
        <v>95</v>
      </c>
      <c r="AH160" s="51" t="s">
        <v>73</v>
      </c>
      <c r="AI160" s="5"/>
      <c r="AJ160" s="1"/>
      <c r="AK160" s="14" t="s">
        <v>94</v>
      </c>
      <c r="AL160" s="23"/>
      <c r="AM160" s="51" t="s">
        <v>123</v>
      </c>
      <c r="AN160" s="51" t="s">
        <v>95</v>
      </c>
      <c r="AO160" s="51" t="s">
        <v>73</v>
      </c>
      <c r="AP160" s="51" t="s">
        <v>73</v>
      </c>
      <c r="AQ160" s="51"/>
      <c r="AR160" s="5"/>
      <c r="AS160" s="1"/>
      <c r="AT160" s="14" t="s">
        <v>94</v>
      </c>
      <c r="AU160" s="51" t="s">
        <v>95</v>
      </c>
      <c r="AV160" s="51" t="s">
        <v>73</v>
      </c>
      <c r="AW160" s="51"/>
      <c r="AX160" s="51"/>
      <c r="AY160" s="51" t="s">
        <v>123</v>
      </c>
      <c r="AZ160" s="51" t="s">
        <v>93</v>
      </c>
      <c r="BA160" s="5" t="s">
        <v>95</v>
      </c>
    </row>
    <row r="161" spans="10:53">
      <c r="J161" s="14" t="s">
        <v>111</v>
      </c>
      <c r="K161" s="51"/>
      <c r="L161" s="51" t="s">
        <v>123</v>
      </c>
      <c r="M161" s="51" t="s">
        <v>123</v>
      </c>
      <c r="N161" s="51" t="s">
        <v>123</v>
      </c>
      <c r="O161" s="51" t="s">
        <v>123</v>
      </c>
      <c r="P161" s="51" t="s">
        <v>123</v>
      </c>
      <c r="Q161" s="5"/>
      <c r="R161" s="1"/>
      <c r="S161" s="14" t="s">
        <v>111</v>
      </c>
      <c r="T161" s="51"/>
      <c r="U161" s="51" t="s">
        <v>191</v>
      </c>
      <c r="V161" s="51"/>
      <c r="W161" s="51" t="s">
        <v>123</v>
      </c>
      <c r="X161" s="51" t="s">
        <v>93</v>
      </c>
      <c r="Y161" s="51" t="s">
        <v>95</v>
      </c>
      <c r="Z161" s="5" t="s">
        <v>73</v>
      </c>
      <c r="AA161" s="1"/>
      <c r="AB161" s="14" t="s">
        <v>111</v>
      </c>
      <c r="AC161" s="51" t="s">
        <v>123</v>
      </c>
      <c r="AD161" s="51" t="s">
        <v>95</v>
      </c>
      <c r="AE161" s="51" t="s">
        <v>73</v>
      </c>
      <c r="AF161" s="51"/>
      <c r="AG161" s="51" t="s">
        <v>123</v>
      </c>
      <c r="AH161" s="51"/>
      <c r="AI161" s="22" t="s">
        <v>73</v>
      </c>
      <c r="AJ161" s="1"/>
      <c r="AK161" s="14" t="s">
        <v>111</v>
      </c>
      <c r="AL161" s="51"/>
      <c r="AM161" s="51" t="s">
        <v>123</v>
      </c>
      <c r="AN161" s="51" t="s">
        <v>123</v>
      </c>
      <c r="AO161" s="51" t="s">
        <v>123</v>
      </c>
      <c r="AP161" s="51" t="s">
        <v>123</v>
      </c>
      <c r="AQ161" s="51" t="s">
        <v>123</v>
      </c>
      <c r="AR161" s="22"/>
      <c r="AS161" s="1"/>
      <c r="AT161" s="14" t="s">
        <v>111</v>
      </c>
      <c r="AU161" s="51" t="s">
        <v>73</v>
      </c>
      <c r="AV161" s="51"/>
      <c r="AW161" s="51"/>
      <c r="AX161" s="51" t="s">
        <v>123</v>
      </c>
      <c r="AY161" s="51" t="s">
        <v>93</v>
      </c>
      <c r="AZ161" s="51" t="s">
        <v>95</v>
      </c>
      <c r="BA161" s="5" t="s">
        <v>73</v>
      </c>
    </row>
    <row r="162" spans="10:53">
      <c r="J162" s="14" t="s">
        <v>80</v>
      </c>
      <c r="K162" s="51"/>
      <c r="L162" s="51" t="s">
        <v>95</v>
      </c>
      <c r="M162" s="51" t="s">
        <v>95</v>
      </c>
      <c r="N162" s="51" t="s">
        <v>95</v>
      </c>
      <c r="O162" s="51" t="s">
        <v>95</v>
      </c>
      <c r="P162" s="51" t="s">
        <v>95</v>
      </c>
      <c r="Q162" s="5"/>
      <c r="R162" s="1"/>
      <c r="S162" s="14" t="s">
        <v>80</v>
      </c>
      <c r="T162" s="51"/>
      <c r="U162" s="51"/>
      <c r="V162" s="51" t="s">
        <v>191</v>
      </c>
      <c r="W162" s="51"/>
      <c r="X162" s="51" t="s">
        <v>123</v>
      </c>
      <c r="Y162" s="51" t="s">
        <v>93</v>
      </c>
      <c r="Z162" s="5" t="s">
        <v>95</v>
      </c>
      <c r="AA162" s="1"/>
      <c r="AB162" s="14" t="s">
        <v>80</v>
      </c>
      <c r="AC162" s="51"/>
      <c r="AD162" s="51" t="s">
        <v>123</v>
      </c>
      <c r="AE162" s="51" t="s">
        <v>95</v>
      </c>
      <c r="AF162" s="51" t="s">
        <v>73</v>
      </c>
      <c r="AG162" s="51"/>
      <c r="AH162" s="51" t="s">
        <v>123</v>
      </c>
      <c r="AI162" s="22" t="s">
        <v>123</v>
      </c>
      <c r="AJ162" s="1"/>
      <c r="AK162" s="14" t="s">
        <v>80</v>
      </c>
      <c r="AL162" s="51"/>
      <c r="AM162" s="51" t="s">
        <v>95</v>
      </c>
      <c r="AN162" s="51" t="s">
        <v>95</v>
      </c>
      <c r="AO162" s="51" t="s">
        <v>95</v>
      </c>
      <c r="AP162" s="51" t="s">
        <v>95</v>
      </c>
      <c r="AQ162" s="51" t="s">
        <v>95</v>
      </c>
      <c r="AR162" s="22"/>
      <c r="AS162" s="1"/>
      <c r="AT162" s="14" t="s">
        <v>80</v>
      </c>
      <c r="AU162" s="51"/>
      <c r="AV162" s="51"/>
      <c r="AW162" s="51" t="s">
        <v>123</v>
      </c>
      <c r="AX162" s="51" t="s">
        <v>93</v>
      </c>
      <c r="AY162" s="51" t="s">
        <v>95</v>
      </c>
      <c r="AZ162" s="51" t="s">
        <v>73</v>
      </c>
      <c r="BA162" s="5"/>
    </row>
    <row r="163" spans="10:53">
      <c r="J163" s="14" t="s">
        <v>121</v>
      </c>
      <c r="K163" s="51"/>
      <c r="L163" s="51" t="s">
        <v>93</v>
      </c>
      <c r="M163" s="51" t="s">
        <v>93</v>
      </c>
      <c r="N163" s="51" t="s">
        <v>93</v>
      </c>
      <c r="O163" s="51" t="s">
        <v>93</v>
      </c>
      <c r="P163" s="51" t="s">
        <v>93</v>
      </c>
      <c r="Q163" s="5"/>
      <c r="R163" s="1"/>
      <c r="S163" s="14" t="s">
        <v>121</v>
      </c>
      <c r="T163" s="51"/>
      <c r="U163" s="51" t="s">
        <v>123</v>
      </c>
      <c r="V163" s="51" t="s">
        <v>123</v>
      </c>
      <c r="W163" s="51" t="s">
        <v>123</v>
      </c>
      <c r="X163" s="51" t="s">
        <v>123</v>
      </c>
      <c r="Y163" s="51" t="s">
        <v>123</v>
      </c>
      <c r="Z163" s="5"/>
      <c r="AA163" s="1"/>
      <c r="AB163" s="14" t="s">
        <v>121</v>
      </c>
      <c r="AC163" s="51"/>
      <c r="AD163" s="51" t="s">
        <v>123</v>
      </c>
      <c r="AE163" s="51" t="s">
        <v>123</v>
      </c>
      <c r="AF163" s="51" t="s">
        <v>123</v>
      </c>
      <c r="AG163" s="51" t="s">
        <v>123</v>
      </c>
      <c r="AH163" s="51" t="s">
        <v>123</v>
      </c>
      <c r="AI163" s="22"/>
      <c r="AJ163" s="1"/>
      <c r="AK163" s="14" t="s">
        <v>121</v>
      </c>
      <c r="AL163" s="51"/>
      <c r="AM163" s="51" t="s">
        <v>93</v>
      </c>
      <c r="AN163" s="51" t="s">
        <v>93</v>
      </c>
      <c r="AO163" s="51" t="s">
        <v>93</v>
      </c>
      <c r="AP163" s="51" t="s">
        <v>93</v>
      </c>
      <c r="AQ163" s="51" t="s">
        <v>93</v>
      </c>
      <c r="AR163" s="22"/>
      <c r="AS163" s="1"/>
      <c r="AT163" s="14" t="s">
        <v>121</v>
      </c>
      <c r="AU163" s="51"/>
      <c r="AV163" s="51" t="s">
        <v>123</v>
      </c>
      <c r="AW163" s="51" t="s">
        <v>93</v>
      </c>
      <c r="AX163" s="51" t="s">
        <v>95</v>
      </c>
      <c r="AY163" s="51" t="s">
        <v>73</v>
      </c>
      <c r="AZ163" s="51"/>
      <c r="BA163" s="5"/>
    </row>
    <row r="164" spans="10:53">
      <c r="J164" s="14" t="s">
        <v>401</v>
      </c>
      <c r="K164" s="51"/>
      <c r="L164" s="51" t="s">
        <v>93</v>
      </c>
      <c r="M164" s="51" t="s">
        <v>93</v>
      </c>
      <c r="N164" s="51" t="s">
        <v>93</v>
      </c>
      <c r="O164" s="51" t="s">
        <v>93</v>
      </c>
      <c r="P164" s="51" t="s">
        <v>93</v>
      </c>
      <c r="Q164" s="5"/>
      <c r="R164" s="1"/>
      <c r="S164" s="14" t="s">
        <v>401</v>
      </c>
      <c r="T164" s="51"/>
      <c r="U164" s="51" t="s">
        <v>95</v>
      </c>
      <c r="V164" s="51" t="s">
        <v>95</v>
      </c>
      <c r="W164" s="51" t="s">
        <v>95</v>
      </c>
      <c r="X164" s="51" t="s">
        <v>95</v>
      </c>
      <c r="Y164" s="51" t="s">
        <v>95</v>
      </c>
      <c r="Z164" s="5"/>
      <c r="AA164" s="1"/>
      <c r="AB164" s="14" t="s">
        <v>401</v>
      </c>
      <c r="AC164" s="51" t="s">
        <v>123</v>
      </c>
      <c r="AD164" s="51"/>
      <c r="AE164" s="51"/>
      <c r="AF164" s="51"/>
      <c r="AG164" s="51" t="s">
        <v>123</v>
      </c>
      <c r="AH164" s="51" t="s">
        <v>95</v>
      </c>
      <c r="AI164" s="22" t="s">
        <v>95</v>
      </c>
      <c r="AJ164" s="1"/>
      <c r="AK164" s="14" t="s">
        <v>401</v>
      </c>
      <c r="AL164" s="51"/>
      <c r="AM164" s="51" t="s">
        <v>93</v>
      </c>
      <c r="AN164" s="51" t="s">
        <v>93</v>
      </c>
      <c r="AO164" s="51" t="s">
        <v>93</v>
      </c>
      <c r="AP164" s="51" t="s">
        <v>93</v>
      </c>
      <c r="AQ164" s="51" t="s">
        <v>93</v>
      </c>
      <c r="AR164" s="22"/>
      <c r="AS164" s="1"/>
      <c r="AT164" s="14" t="s">
        <v>401</v>
      </c>
      <c r="AU164" s="51" t="s">
        <v>123</v>
      </c>
      <c r="AV164" s="51" t="s">
        <v>93</v>
      </c>
      <c r="AW164" s="51" t="s">
        <v>95</v>
      </c>
      <c r="AX164" s="51" t="s">
        <v>73</v>
      </c>
      <c r="AY164" s="51"/>
      <c r="AZ164" s="51"/>
      <c r="BA164" s="5" t="s">
        <v>123</v>
      </c>
    </row>
    <row r="165" spans="10:53">
      <c r="J165" s="14" t="s">
        <v>365</v>
      </c>
      <c r="K165" s="51"/>
      <c r="L165" s="51" t="s">
        <v>93</v>
      </c>
      <c r="M165" s="51" t="s">
        <v>93</v>
      </c>
      <c r="N165" s="51" t="s">
        <v>93</v>
      </c>
      <c r="O165" s="51" t="s">
        <v>93</v>
      </c>
      <c r="P165" s="51" t="s">
        <v>93</v>
      </c>
      <c r="Q165" s="5"/>
      <c r="R165" s="1"/>
      <c r="S165" s="14" t="s">
        <v>365</v>
      </c>
      <c r="T165" s="51"/>
      <c r="U165" s="51" t="s">
        <v>93</v>
      </c>
      <c r="V165" s="51" t="s">
        <v>93</v>
      </c>
      <c r="W165" s="51" t="s">
        <v>93</v>
      </c>
      <c r="X165" s="51" t="s">
        <v>93</v>
      </c>
      <c r="Y165" s="51" t="s">
        <v>93</v>
      </c>
      <c r="Z165" s="5"/>
      <c r="AA165" s="1"/>
      <c r="AB165" s="14" t="s">
        <v>365</v>
      </c>
      <c r="AC165" s="51"/>
      <c r="AD165" s="51" t="s">
        <v>93</v>
      </c>
      <c r="AE165" s="51" t="s">
        <v>93</v>
      </c>
      <c r="AF165" s="51" t="s">
        <v>93</v>
      </c>
      <c r="AG165" s="51" t="s">
        <v>93</v>
      </c>
      <c r="AH165" s="51" t="s">
        <v>93</v>
      </c>
      <c r="AI165" s="22"/>
      <c r="AJ165" s="1"/>
      <c r="AK165" s="14" t="s">
        <v>365</v>
      </c>
      <c r="AL165" s="51"/>
      <c r="AM165" s="51" t="s">
        <v>93</v>
      </c>
      <c r="AN165" s="51" t="s">
        <v>93</v>
      </c>
      <c r="AO165" s="51" t="s">
        <v>93</v>
      </c>
      <c r="AP165" s="51" t="s">
        <v>93</v>
      </c>
      <c r="AQ165" s="51" t="s">
        <v>93</v>
      </c>
      <c r="AR165" s="22"/>
      <c r="AS165" s="1"/>
      <c r="AT165" s="14" t="s">
        <v>365</v>
      </c>
      <c r="AU165" s="51" t="s">
        <v>93</v>
      </c>
      <c r="AV165" s="51" t="s">
        <v>95</v>
      </c>
      <c r="AW165" s="51" t="s">
        <v>73</v>
      </c>
      <c r="AX165" s="51"/>
      <c r="AY165" s="51"/>
      <c r="AZ165" s="51" t="s">
        <v>123</v>
      </c>
      <c r="BA165" s="5" t="s">
        <v>93</v>
      </c>
    </row>
    <row r="166" spans="10:53">
      <c r="J166" s="14" t="s">
        <v>385</v>
      </c>
      <c r="K166" s="51"/>
      <c r="L166" s="51" t="s">
        <v>93</v>
      </c>
      <c r="M166" s="51" t="s">
        <v>93</v>
      </c>
      <c r="N166" s="51" t="s">
        <v>93</v>
      </c>
      <c r="O166" s="51" t="s">
        <v>93</v>
      </c>
      <c r="P166" s="51" t="s">
        <v>93</v>
      </c>
      <c r="Q166" s="5"/>
      <c r="R166" s="1"/>
      <c r="S166" s="14" t="s">
        <v>385</v>
      </c>
      <c r="T166" s="51"/>
      <c r="U166" s="51" t="s">
        <v>93</v>
      </c>
      <c r="V166" s="51" t="s">
        <v>93</v>
      </c>
      <c r="W166" s="51" t="s">
        <v>93</v>
      </c>
      <c r="X166" s="51" t="s">
        <v>93</v>
      </c>
      <c r="Y166" s="51" t="s">
        <v>93</v>
      </c>
      <c r="Z166" s="5"/>
      <c r="AA166" s="1"/>
      <c r="AB166" s="14" t="s">
        <v>385</v>
      </c>
      <c r="AC166" s="51"/>
      <c r="AD166" s="51" t="s">
        <v>93</v>
      </c>
      <c r="AE166" s="51" t="s">
        <v>93</v>
      </c>
      <c r="AF166" s="51" t="s">
        <v>93</v>
      </c>
      <c r="AG166" s="51" t="s">
        <v>93</v>
      </c>
      <c r="AH166" s="51" t="s">
        <v>93</v>
      </c>
      <c r="AI166" s="22"/>
      <c r="AJ166" s="1"/>
      <c r="AK166" s="14" t="s">
        <v>385</v>
      </c>
      <c r="AL166" s="51"/>
      <c r="AM166" s="51" t="s">
        <v>93</v>
      </c>
      <c r="AN166" s="51" t="s">
        <v>93</v>
      </c>
      <c r="AO166" s="51" t="s">
        <v>93</v>
      </c>
      <c r="AP166" s="51" t="s">
        <v>93</v>
      </c>
      <c r="AQ166" s="51" t="s">
        <v>93</v>
      </c>
      <c r="AR166" s="22"/>
      <c r="AS166" s="1"/>
      <c r="AT166" s="14" t="s">
        <v>385</v>
      </c>
      <c r="AU166" s="51" t="s">
        <v>95</v>
      </c>
      <c r="AV166" s="51" t="s">
        <v>73</v>
      </c>
      <c r="AW166" s="51"/>
      <c r="AX166" s="51"/>
      <c r="AY166" s="51" t="s">
        <v>123</v>
      </c>
      <c r="AZ166" s="51" t="s">
        <v>93</v>
      </c>
      <c r="BA166" s="5" t="s">
        <v>95</v>
      </c>
    </row>
    <row r="167" spans="10:53">
      <c r="J167" s="14" t="s">
        <v>410</v>
      </c>
      <c r="K167" s="51"/>
      <c r="L167" s="51" t="s">
        <v>93</v>
      </c>
      <c r="M167" s="51" t="s">
        <v>93</v>
      </c>
      <c r="N167" s="51" t="s">
        <v>93</v>
      </c>
      <c r="O167" s="51" t="s">
        <v>93</v>
      </c>
      <c r="P167" s="51" t="s">
        <v>93</v>
      </c>
      <c r="Q167" s="5"/>
      <c r="R167" s="1"/>
      <c r="S167" s="14" t="s">
        <v>410</v>
      </c>
      <c r="T167" s="51"/>
      <c r="U167" s="51" t="s">
        <v>93</v>
      </c>
      <c r="V167" s="51" t="s">
        <v>93</v>
      </c>
      <c r="W167" s="51" t="s">
        <v>93</v>
      </c>
      <c r="X167" s="51" t="s">
        <v>93</v>
      </c>
      <c r="Y167" s="51" t="s">
        <v>93</v>
      </c>
      <c r="Z167" s="5"/>
      <c r="AA167" s="1"/>
      <c r="AB167" s="14" t="s">
        <v>410</v>
      </c>
      <c r="AC167" s="51"/>
      <c r="AD167" s="51" t="s">
        <v>93</v>
      </c>
      <c r="AE167" s="51" t="s">
        <v>93</v>
      </c>
      <c r="AF167" s="51" t="s">
        <v>93</v>
      </c>
      <c r="AG167" s="51" t="s">
        <v>93</v>
      </c>
      <c r="AH167" s="51" t="s">
        <v>93</v>
      </c>
      <c r="AI167" s="22"/>
      <c r="AJ167" s="1"/>
      <c r="AK167" s="14" t="s">
        <v>410</v>
      </c>
      <c r="AL167" s="51"/>
      <c r="AM167" s="51" t="s">
        <v>93</v>
      </c>
      <c r="AN167" s="51" t="s">
        <v>93</v>
      </c>
      <c r="AO167" s="51" t="s">
        <v>93</v>
      </c>
      <c r="AP167" s="51" t="s">
        <v>93</v>
      </c>
      <c r="AQ167" s="51" t="s">
        <v>93</v>
      </c>
      <c r="AR167" s="22"/>
      <c r="AS167" s="1"/>
      <c r="AT167" s="14" t="s">
        <v>410</v>
      </c>
      <c r="AU167" s="51"/>
      <c r="AV167" s="51" t="s">
        <v>93</v>
      </c>
      <c r="AW167" s="51" t="s">
        <v>93</v>
      </c>
      <c r="AX167" s="51" t="s">
        <v>93</v>
      </c>
      <c r="AY167" s="51" t="s">
        <v>93</v>
      </c>
      <c r="AZ167" s="51" t="s">
        <v>93</v>
      </c>
      <c r="BA167" s="22"/>
    </row>
    <row r="168" spans="10:53">
      <c r="J168" s="14" t="s">
        <v>392</v>
      </c>
      <c r="K168" s="51"/>
      <c r="L168" s="51" t="s">
        <v>93</v>
      </c>
      <c r="M168" s="51" t="s">
        <v>93</v>
      </c>
      <c r="N168" s="51" t="s">
        <v>93</v>
      </c>
      <c r="O168" s="51" t="s">
        <v>93</v>
      </c>
      <c r="P168" s="51" t="s">
        <v>93</v>
      </c>
      <c r="Q168" s="5"/>
      <c r="R168" s="1"/>
      <c r="S168" s="14" t="s">
        <v>392</v>
      </c>
      <c r="T168" s="51"/>
      <c r="U168" s="51" t="s">
        <v>93</v>
      </c>
      <c r="V168" s="51" t="s">
        <v>93</v>
      </c>
      <c r="W168" s="51" t="s">
        <v>93</v>
      </c>
      <c r="X168" s="51" t="s">
        <v>93</v>
      </c>
      <c r="Y168" s="51" t="s">
        <v>93</v>
      </c>
      <c r="Z168" s="5"/>
      <c r="AA168" s="1"/>
      <c r="AB168" s="14" t="s">
        <v>392</v>
      </c>
      <c r="AC168" s="51"/>
      <c r="AD168" s="51" t="s">
        <v>93</v>
      </c>
      <c r="AE168" s="51" t="s">
        <v>93</v>
      </c>
      <c r="AF168" s="51" t="s">
        <v>93</v>
      </c>
      <c r="AG168" s="51" t="s">
        <v>93</v>
      </c>
      <c r="AH168" s="51" t="s">
        <v>93</v>
      </c>
      <c r="AI168" s="22"/>
      <c r="AJ168" s="1"/>
      <c r="AK168" s="14" t="s">
        <v>392</v>
      </c>
      <c r="AL168" s="51"/>
      <c r="AM168" s="51" t="s">
        <v>93</v>
      </c>
      <c r="AN168" s="51" t="s">
        <v>93</v>
      </c>
      <c r="AO168" s="51" t="s">
        <v>93</v>
      </c>
      <c r="AP168" s="51" t="s">
        <v>93</v>
      </c>
      <c r="AQ168" s="51" t="s">
        <v>93</v>
      </c>
      <c r="AR168" s="22"/>
      <c r="AS168" s="1"/>
      <c r="AT168" s="14" t="s">
        <v>392</v>
      </c>
      <c r="AU168" s="51"/>
      <c r="AV168" s="51" t="s">
        <v>93</v>
      </c>
      <c r="AW168" s="51" t="s">
        <v>93</v>
      </c>
      <c r="AX168" s="51" t="s">
        <v>93</v>
      </c>
      <c r="AY168" s="51" t="s">
        <v>93</v>
      </c>
      <c r="AZ168" s="51" t="s">
        <v>93</v>
      </c>
      <c r="BA168" s="22"/>
    </row>
    <row r="169" spans="10:53">
      <c r="J169" s="121" t="s">
        <v>367</v>
      </c>
      <c r="K169" s="91" t="s">
        <v>398</v>
      </c>
      <c r="L169" s="12" t="s">
        <v>428</v>
      </c>
      <c r="M169" s="12" t="s">
        <v>428</v>
      </c>
      <c r="N169" s="12" t="s">
        <v>428</v>
      </c>
      <c r="O169" s="12" t="s">
        <v>428</v>
      </c>
      <c r="P169" s="12" t="s">
        <v>428</v>
      </c>
      <c r="Q169" s="92" t="s">
        <v>398</v>
      </c>
      <c r="R169" s="1"/>
      <c r="S169" s="121" t="s">
        <v>404</v>
      </c>
      <c r="T169" s="133" t="s">
        <v>281</v>
      </c>
      <c r="U169" s="65" t="s">
        <v>273</v>
      </c>
      <c r="V169" s="65" t="s">
        <v>273</v>
      </c>
      <c r="W169" s="65" t="s">
        <v>273</v>
      </c>
      <c r="X169" s="65" t="s">
        <v>273</v>
      </c>
      <c r="Y169" s="65" t="s">
        <v>273</v>
      </c>
      <c r="Z169" s="130" t="s">
        <v>281</v>
      </c>
      <c r="AA169" s="1"/>
      <c r="AB169" s="121" t="s">
        <v>367</v>
      </c>
      <c r="AC169" s="91" t="s">
        <v>435</v>
      </c>
      <c r="AD169" s="12" t="s">
        <v>439</v>
      </c>
      <c r="AE169" s="12" t="s">
        <v>439</v>
      </c>
      <c r="AF169" s="12" t="s">
        <v>439</v>
      </c>
      <c r="AG169" s="12" t="s">
        <v>439</v>
      </c>
      <c r="AH169" s="12" t="s">
        <v>439</v>
      </c>
      <c r="AI169" s="92" t="s">
        <v>435</v>
      </c>
      <c r="AJ169" s="1"/>
      <c r="AK169" s="121" t="s">
        <v>367</v>
      </c>
      <c r="AL169" s="91" t="s">
        <v>422</v>
      </c>
      <c r="AM169" s="12" t="s">
        <v>394</v>
      </c>
      <c r="AN169" s="12" t="s">
        <v>394</v>
      </c>
      <c r="AO169" s="12" t="s">
        <v>394</v>
      </c>
      <c r="AP169" s="12" t="s">
        <v>394</v>
      </c>
      <c r="AQ169" s="12" t="s">
        <v>394</v>
      </c>
      <c r="AR169" s="92" t="s">
        <v>422</v>
      </c>
      <c r="AS169" s="1"/>
      <c r="AT169" s="121" t="s">
        <v>367</v>
      </c>
      <c r="AU169" s="91" t="s">
        <v>412</v>
      </c>
      <c r="AV169" s="12" t="s">
        <v>437</v>
      </c>
      <c r="AW169" s="12" t="s">
        <v>437</v>
      </c>
      <c r="AX169" s="12" t="s">
        <v>437</v>
      </c>
      <c r="AY169" s="12" t="s">
        <v>437</v>
      </c>
      <c r="AZ169" s="12" t="s">
        <v>437</v>
      </c>
      <c r="BA169" s="92" t="s">
        <v>412</v>
      </c>
    </row>
    <row r="170" spans="10:53">
      <c r="J170" s="132" t="s">
        <v>239</v>
      </c>
      <c r="S170" s="438" t="s">
        <v>463</v>
      </c>
      <c r="AB170" s="132" t="s">
        <v>239</v>
      </c>
      <c r="AK170" s="132" t="s">
        <v>239</v>
      </c>
      <c r="AT170" s="132" t="s">
        <v>6</v>
      </c>
    </row>
    <row r="171" spans="10:53">
      <c r="J171" s="438" t="s">
        <v>463</v>
      </c>
      <c r="AB171" s="438" t="s">
        <v>463</v>
      </c>
      <c r="AK171" s="438" t="s">
        <v>463</v>
      </c>
    </row>
    <row r="172" spans="10:53">
      <c r="J172" s="438"/>
    </row>
    <row r="174" spans="10:53">
      <c r="J174" s="21" t="s">
        <v>413</v>
      </c>
      <c r="K174" s="20"/>
      <c r="L174" s="19"/>
      <c r="M174" s="7"/>
      <c r="N174" s="8"/>
      <c r="O174" s="7"/>
      <c r="P174" s="6"/>
      <c r="Q174" s="7"/>
      <c r="R174" s="1"/>
      <c r="S174" s="21" t="s">
        <v>413</v>
      </c>
      <c r="T174" s="20"/>
      <c r="U174" s="19"/>
      <c r="V174" s="7"/>
      <c r="W174" s="8"/>
      <c r="X174" s="7"/>
      <c r="Y174" s="6"/>
      <c r="Z174" s="7"/>
      <c r="AA174" s="1"/>
      <c r="AB174" s="21" t="s">
        <v>413</v>
      </c>
      <c r="AC174" s="89" t="s">
        <v>409</v>
      </c>
      <c r="AD174" s="19"/>
      <c r="AE174" s="7"/>
      <c r="AF174" s="8"/>
      <c r="AG174" s="7"/>
      <c r="AH174" s="6"/>
      <c r="AI174" s="7"/>
      <c r="AJ174" s="1"/>
      <c r="AK174" s="21" t="s">
        <v>413</v>
      </c>
      <c r="AL174" s="89" t="s">
        <v>409</v>
      </c>
      <c r="AM174" s="19"/>
      <c r="AN174" s="7"/>
      <c r="AO174" s="8"/>
      <c r="AP174" s="7"/>
      <c r="AQ174" s="6"/>
      <c r="AR174" s="7"/>
      <c r="AS174" s="1"/>
      <c r="AT174" s="21" t="s">
        <v>413</v>
      </c>
      <c r="AU174" s="89" t="s">
        <v>409</v>
      </c>
      <c r="AV174" s="90" t="s">
        <v>458</v>
      </c>
      <c r="AW174" s="7"/>
      <c r="AX174" s="8"/>
      <c r="AY174" s="7"/>
      <c r="AZ174" s="6"/>
      <c r="BA174" s="7"/>
    </row>
    <row r="175" spans="10:53">
      <c r="J175" s="122" t="s">
        <v>83</v>
      </c>
      <c r="K175" s="17" t="s">
        <v>96</v>
      </c>
      <c r="L175" s="16" t="s">
        <v>104</v>
      </c>
      <c r="M175" s="16" t="s">
        <v>82</v>
      </c>
      <c r="N175" s="16" t="s">
        <v>112</v>
      </c>
      <c r="O175" s="16" t="s">
        <v>97</v>
      </c>
      <c r="P175" s="16" t="s">
        <v>117</v>
      </c>
      <c r="Q175" s="15" t="s">
        <v>132</v>
      </c>
      <c r="R175" s="1"/>
      <c r="S175" s="122" t="s">
        <v>83</v>
      </c>
      <c r="T175" s="17" t="s">
        <v>96</v>
      </c>
      <c r="U175" s="16" t="s">
        <v>104</v>
      </c>
      <c r="V175" s="16" t="s">
        <v>82</v>
      </c>
      <c r="W175" s="16" t="s">
        <v>112</v>
      </c>
      <c r="X175" s="16" t="s">
        <v>97</v>
      </c>
      <c r="Y175" s="16" t="s">
        <v>117</v>
      </c>
      <c r="Z175" s="15" t="s">
        <v>132</v>
      </c>
      <c r="AA175" s="1"/>
      <c r="AB175" s="122" t="s">
        <v>83</v>
      </c>
      <c r="AC175" s="17" t="s">
        <v>96</v>
      </c>
      <c r="AD175" s="16" t="s">
        <v>104</v>
      </c>
      <c r="AE175" s="16" t="s">
        <v>82</v>
      </c>
      <c r="AF175" s="16" t="s">
        <v>112</v>
      </c>
      <c r="AG175" s="16" t="s">
        <v>97</v>
      </c>
      <c r="AH175" s="16" t="s">
        <v>117</v>
      </c>
      <c r="AI175" s="15" t="s">
        <v>132</v>
      </c>
      <c r="AJ175" s="1"/>
      <c r="AK175" s="122" t="s">
        <v>83</v>
      </c>
      <c r="AL175" s="17" t="s">
        <v>96</v>
      </c>
      <c r="AM175" s="16" t="s">
        <v>104</v>
      </c>
      <c r="AN175" s="16" t="s">
        <v>82</v>
      </c>
      <c r="AO175" s="16" t="s">
        <v>112</v>
      </c>
      <c r="AP175" s="16" t="s">
        <v>97</v>
      </c>
      <c r="AQ175" s="16" t="s">
        <v>117</v>
      </c>
      <c r="AR175" s="15" t="s">
        <v>132</v>
      </c>
      <c r="AS175" s="1"/>
      <c r="AT175" s="18" t="s">
        <v>83</v>
      </c>
      <c r="AU175" s="17" t="s">
        <v>96</v>
      </c>
      <c r="AV175" s="16" t="s">
        <v>104</v>
      </c>
      <c r="AW175" s="16" t="s">
        <v>82</v>
      </c>
      <c r="AX175" s="16" t="s">
        <v>112</v>
      </c>
      <c r="AY175" s="16" t="s">
        <v>97</v>
      </c>
      <c r="AZ175" s="16" t="s">
        <v>117</v>
      </c>
      <c r="BA175" s="15" t="s">
        <v>132</v>
      </c>
    </row>
    <row r="176" spans="10:53">
      <c r="J176" s="14" t="s">
        <v>79</v>
      </c>
      <c r="K176" s="51" t="s">
        <v>73</v>
      </c>
      <c r="L176" s="51"/>
      <c r="M176" s="51"/>
      <c r="N176" s="51" t="s">
        <v>123</v>
      </c>
      <c r="O176" s="51" t="s">
        <v>93</v>
      </c>
      <c r="P176" s="51" t="s">
        <v>95</v>
      </c>
      <c r="Q176" s="5" t="s">
        <v>73</v>
      </c>
      <c r="R176" s="1"/>
      <c r="S176" s="14" t="s">
        <v>79</v>
      </c>
      <c r="T176" s="51" t="s">
        <v>73</v>
      </c>
      <c r="U176" s="51"/>
      <c r="V176" s="51"/>
      <c r="W176" s="51" t="s">
        <v>191</v>
      </c>
      <c r="X176" s="51"/>
      <c r="Y176" s="51" t="s">
        <v>123</v>
      </c>
      <c r="Z176" s="5" t="s">
        <v>93</v>
      </c>
      <c r="AA176" s="1"/>
      <c r="AB176" s="14" t="s">
        <v>79</v>
      </c>
      <c r="AC176" s="51" t="s">
        <v>73</v>
      </c>
      <c r="AD176" s="51"/>
      <c r="AE176" s="51" t="s">
        <v>123</v>
      </c>
      <c r="AF176" s="51" t="s">
        <v>95</v>
      </c>
      <c r="AG176" s="51" t="s">
        <v>73</v>
      </c>
      <c r="AH176" s="51"/>
      <c r="AI176" s="5" t="s">
        <v>123</v>
      </c>
      <c r="AJ176" s="1"/>
      <c r="AK176" s="14" t="s">
        <v>79</v>
      </c>
      <c r="AL176" s="51" t="s">
        <v>123</v>
      </c>
      <c r="AM176" s="51" t="s">
        <v>95</v>
      </c>
      <c r="AN176" s="51" t="s">
        <v>73</v>
      </c>
      <c r="AO176" s="51" t="s">
        <v>73</v>
      </c>
      <c r="AP176" s="51"/>
      <c r="AQ176" s="51"/>
      <c r="AR176" s="5" t="s">
        <v>123</v>
      </c>
      <c r="AS176" s="1"/>
      <c r="AT176" s="14" t="s">
        <v>79</v>
      </c>
      <c r="AU176" s="51" t="s">
        <v>73</v>
      </c>
      <c r="AV176" s="51"/>
      <c r="AW176" s="51"/>
      <c r="AX176" s="51" t="s">
        <v>123</v>
      </c>
      <c r="AY176" s="51" t="s">
        <v>93</v>
      </c>
      <c r="AZ176" s="51" t="s">
        <v>95</v>
      </c>
      <c r="BA176" s="5" t="s">
        <v>73</v>
      </c>
    </row>
    <row r="177" spans="10:53">
      <c r="J177" s="14" t="s">
        <v>180</v>
      </c>
      <c r="K177" s="51"/>
      <c r="L177" s="51"/>
      <c r="M177" s="51" t="s">
        <v>123</v>
      </c>
      <c r="N177" s="51" t="s">
        <v>93</v>
      </c>
      <c r="O177" s="51" t="s">
        <v>95</v>
      </c>
      <c r="P177" s="51" t="s">
        <v>73</v>
      </c>
      <c r="Q177" s="5"/>
      <c r="R177" s="1"/>
      <c r="S177" s="14" t="s">
        <v>180</v>
      </c>
      <c r="T177" s="51" t="s">
        <v>95</v>
      </c>
      <c r="U177" s="51" t="s">
        <v>73</v>
      </c>
      <c r="V177" s="51"/>
      <c r="W177" s="51"/>
      <c r="X177" s="51" t="s">
        <v>191</v>
      </c>
      <c r="Y177" s="51"/>
      <c r="Z177" s="5" t="s">
        <v>123</v>
      </c>
      <c r="AA177" s="1"/>
      <c r="AB177" s="14" t="s">
        <v>180</v>
      </c>
      <c r="AC177" s="51" t="s">
        <v>95</v>
      </c>
      <c r="AD177" s="51" t="s">
        <v>73</v>
      </c>
      <c r="AE177" s="51"/>
      <c r="AF177" s="51" t="s">
        <v>123</v>
      </c>
      <c r="AG177" s="51" t="s">
        <v>95</v>
      </c>
      <c r="AH177" s="51" t="s">
        <v>73</v>
      </c>
      <c r="AI177" s="5"/>
      <c r="AJ177" s="1"/>
      <c r="AK177" s="14" t="s">
        <v>180</v>
      </c>
      <c r="AL177" s="51" t="s">
        <v>95</v>
      </c>
      <c r="AM177" s="51" t="s">
        <v>73</v>
      </c>
      <c r="AN177" s="51" t="s">
        <v>73</v>
      </c>
      <c r="AO177" s="51"/>
      <c r="AP177" s="51"/>
      <c r="AQ177" s="51" t="s">
        <v>123</v>
      </c>
      <c r="AR177" s="5" t="s">
        <v>95</v>
      </c>
      <c r="AS177" s="1"/>
      <c r="AT177" s="14" t="s">
        <v>180</v>
      </c>
      <c r="AU177" s="51"/>
      <c r="AV177" s="51"/>
      <c r="AW177" s="51" t="s">
        <v>123</v>
      </c>
      <c r="AX177" s="51" t="s">
        <v>93</v>
      </c>
      <c r="AY177" s="51" t="s">
        <v>95</v>
      </c>
      <c r="AZ177" s="51" t="s">
        <v>73</v>
      </c>
      <c r="BA177" s="5"/>
    </row>
    <row r="178" spans="10:53">
      <c r="J178" s="14" t="s">
        <v>110</v>
      </c>
      <c r="K178" s="51"/>
      <c r="L178" s="51" t="s">
        <v>123</v>
      </c>
      <c r="M178" s="51" t="s">
        <v>93</v>
      </c>
      <c r="N178" s="51" t="s">
        <v>95</v>
      </c>
      <c r="O178" s="51" t="s">
        <v>73</v>
      </c>
      <c r="P178" s="51"/>
      <c r="Q178" s="5"/>
      <c r="R178" s="1"/>
      <c r="S178" s="14" t="s">
        <v>110</v>
      </c>
      <c r="T178" s="51" t="s">
        <v>93</v>
      </c>
      <c r="U178" s="51" t="s">
        <v>95</v>
      </c>
      <c r="V178" s="51" t="s">
        <v>73</v>
      </c>
      <c r="W178" s="51"/>
      <c r="X178" s="51"/>
      <c r="Y178" s="51" t="s">
        <v>191</v>
      </c>
      <c r="Z178" s="5"/>
      <c r="AA178" s="1"/>
      <c r="AB178" s="14" t="s">
        <v>110</v>
      </c>
      <c r="AC178" s="51" t="s">
        <v>123</v>
      </c>
      <c r="AD178" s="51" t="s">
        <v>95</v>
      </c>
      <c r="AE178" s="51" t="s">
        <v>73</v>
      </c>
      <c r="AF178" s="51"/>
      <c r="AG178" s="51"/>
      <c r="AH178" s="51" t="s">
        <v>95</v>
      </c>
      <c r="AI178" s="22" t="s">
        <v>73</v>
      </c>
      <c r="AJ178" s="1"/>
      <c r="AK178" s="14" t="s">
        <v>110</v>
      </c>
      <c r="AL178" s="51" t="s">
        <v>73</v>
      </c>
      <c r="AM178" s="51" t="s">
        <v>73</v>
      </c>
      <c r="AN178" s="51"/>
      <c r="AO178" s="51"/>
      <c r="AP178" s="51" t="s">
        <v>123</v>
      </c>
      <c r="AQ178" s="51" t="s">
        <v>95</v>
      </c>
      <c r="AR178" s="22" t="s">
        <v>73</v>
      </c>
      <c r="AS178" s="1"/>
      <c r="AT178" s="14" t="s">
        <v>110</v>
      </c>
      <c r="AU178" s="51"/>
      <c r="AV178" s="51" t="s">
        <v>123</v>
      </c>
      <c r="AW178" s="51" t="s">
        <v>93</v>
      </c>
      <c r="AX178" s="51" t="s">
        <v>95</v>
      </c>
      <c r="AY178" s="51" t="s">
        <v>73</v>
      </c>
      <c r="AZ178" s="51"/>
      <c r="BA178" s="5"/>
    </row>
    <row r="179" spans="10:53">
      <c r="J179" s="14" t="s">
        <v>114</v>
      </c>
      <c r="K179" s="51" t="s">
        <v>123</v>
      </c>
      <c r="L179" s="51" t="s">
        <v>93</v>
      </c>
      <c r="M179" s="51" t="s">
        <v>95</v>
      </c>
      <c r="N179" s="51" t="s">
        <v>73</v>
      </c>
      <c r="O179" s="51"/>
      <c r="P179" s="51"/>
      <c r="Q179" s="5" t="s">
        <v>123</v>
      </c>
      <c r="R179" s="1"/>
      <c r="S179" s="14" t="s">
        <v>114</v>
      </c>
      <c r="T179" s="51" t="s">
        <v>123</v>
      </c>
      <c r="U179" s="51" t="s">
        <v>93</v>
      </c>
      <c r="V179" s="51" t="s">
        <v>95</v>
      </c>
      <c r="W179" s="51" t="s">
        <v>73</v>
      </c>
      <c r="X179" s="51"/>
      <c r="Y179" s="51"/>
      <c r="Z179" s="5" t="s">
        <v>191</v>
      </c>
      <c r="AA179" s="1"/>
      <c r="AB179" s="14" t="s">
        <v>114</v>
      </c>
      <c r="AC179" s="23"/>
      <c r="AD179" s="51" t="s">
        <v>123</v>
      </c>
      <c r="AE179" s="51" t="s">
        <v>95</v>
      </c>
      <c r="AF179" s="51" t="s">
        <v>73</v>
      </c>
      <c r="AG179" s="51"/>
      <c r="AH179" s="51" t="s">
        <v>123</v>
      </c>
      <c r="AI179" s="5" t="s">
        <v>95</v>
      </c>
      <c r="AJ179" s="1"/>
      <c r="AK179" s="14" t="s">
        <v>114</v>
      </c>
      <c r="AL179" s="23" t="s">
        <v>73</v>
      </c>
      <c r="AM179" s="51"/>
      <c r="AN179" s="51"/>
      <c r="AO179" s="51" t="s">
        <v>123</v>
      </c>
      <c r="AP179" s="51" t="s">
        <v>95</v>
      </c>
      <c r="AQ179" s="51" t="s">
        <v>73</v>
      </c>
      <c r="AR179" s="5" t="s">
        <v>73</v>
      </c>
      <c r="AS179" s="1"/>
      <c r="AT179" s="14" t="s">
        <v>114</v>
      </c>
      <c r="AU179" s="51" t="s">
        <v>123</v>
      </c>
      <c r="AV179" s="51" t="s">
        <v>93</v>
      </c>
      <c r="AW179" s="51" t="s">
        <v>95</v>
      </c>
      <c r="AX179" s="51" t="s">
        <v>73</v>
      </c>
      <c r="AY179" s="51"/>
      <c r="AZ179" s="51"/>
      <c r="BA179" s="5" t="s">
        <v>123</v>
      </c>
    </row>
    <row r="180" spans="10:53">
      <c r="J180" s="14" t="s">
        <v>127</v>
      </c>
      <c r="K180" s="51" t="s">
        <v>93</v>
      </c>
      <c r="L180" s="51" t="s">
        <v>95</v>
      </c>
      <c r="M180" s="51" t="s">
        <v>73</v>
      </c>
      <c r="N180" s="51"/>
      <c r="O180" s="51"/>
      <c r="P180" s="51" t="s">
        <v>123</v>
      </c>
      <c r="Q180" s="5" t="s">
        <v>93</v>
      </c>
      <c r="R180" s="1"/>
      <c r="S180" s="14" t="s">
        <v>127</v>
      </c>
      <c r="T180" s="51"/>
      <c r="U180" s="51" t="s">
        <v>123</v>
      </c>
      <c r="V180" s="51" t="s">
        <v>93</v>
      </c>
      <c r="W180" s="51" t="s">
        <v>95</v>
      </c>
      <c r="X180" s="51" t="s">
        <v>73</v>
      </c>
      <c r="Y180" s="51"/>
      <c r="Z180" s="5"/>
      <c r="AA180" s="1"/>
      <c r="AB180" s="14" t="s">
        <v>127</v>
      </c>
      <c r="AC180" s="23" t="s">
        <v>73</v>
      </c>
      <c r="AD180" s="51"/>
      <c r="AE180" s="51" t="s">
        <v>123</v>
      </c>
      <c r="AF180" s="51" t="s">
        <v>95</v>
      </c>
      <c r="AG180" s="51" t="s">
        <v>73</v>
      </c>
      <c r="AH180" s="51"/>
      <c r="AI180" s="5" t="s">
        <v>123</v>
      </c>
      <c r="AJ180" s="1"/>
      <c r="AK180" s="14" t="s">
        <v>127</v>
      </c>
      <c r="AL180" s="24"/>
      <c r="AM180" s="51"/>
      <c r="AN180" s="51" t="s">
        <v>123</v>
      </c>
      <c r="AO180" s="51" t="s">
        <v>95</v>
      </c>
      <c r="AP180" s="51" t="s">
        <v>73</v>
      </c>
      <c r="AQ180" s="51" t="s">
        <v>73</v>
      </c>
      <c r="AR180" s="5"/>
      <c r="AS180" s="1"/>
      <c r="AT180" s="14" t="s">
        <v>127</v>
      </c>
      <c r="AU180" s="51" t="s">
        <v>93</v>
      </c>
      <c r="AV180" s="51" t="s">
        <v>95</v>
      </c>
      <c r="AW180" s="51" t="s">
        <v>73</v>
      </c>
      <c r="AX180" s="51"/>
      <c r="AY180" s="51"/>
      <c r="AZ180" s="51" t="s">
        <v>123</v>
      </c>
      <c r="BA180" s="5" t="s">
        <v>93</v>
      </c>
    </row>
    <row r="181" spans="10:53">
      <c r="J181" s="14" t="s">
        <v>94</v>
      </c>
      <c r="K181" s="51" t="s">
        <v>95</v>
      </c>
      <c r="L181" s="51" t="s">
        <v>73</v>
      </c>
      <c r="M181" s="51"/>
      <c r="N181" s="51"/>
      <c r="O181" s="51" t="s">
        <v>123</v>
      </c>
      <c r="P181" s="51" t="s">
        <v>93</v>
      </c>
      <c r="Q181" s="5" t="s">
        <v>95</v>
      </c>
      <c r="R181" s="1"/>
      <c r="S181" s="14" t="s">
        <v>94</v>
      </c>
      <c r="T181" s="51" t="s">
        <v>191</v>
      </c>
      <c r="U181" s="51"/>
      <c r="V181" s="51" t="s">
        <v>123</v>
      </c>
      <c r="W181" s="51" t="s">
        <v>93</v>
      </c>
      <c r="X181" s="51" t="s">
        <v>95</v>
      </c>
      <c r="Y181" s="51" t="s">
        <v>73</v>
      </c>
      <c r="Z181" s="5"/>
      <c r="AA181" s="1"/>
      <c r="AB181" s="14" t="s">
        <v>94</v>
      </c>
      <c r="AC181" s="23" t="s">
        <v>95</v>
      </c>
      <c r="AD181" s="51" t="s">
        <v>73</v>
      </c>
      <c r="AE181" s="51"/>
      <c r="AF181" s="51" t="s">
        <v>123</v>
      </c>
      <c r="AG181" s="51" t="s">
        <v>95</v>
      </c>
      <c r="AH181" s="51" t="s">
        <v>73</v>
      </c>
      <c r="AI181" s="5"/>
      <c r="AJ181" s="1"/>
      <c r="AK181" s="14" t="s">
        <v>94</v>
      </c>
      <c r="AL181" s="23"/>
      <c r="AM181" s="51" t="s">
        <v>123</v>
      </c>
      <c r="AN181" s="51" t="s">
        <v>95</v>
      </c>
      <c r="AO181" s="51" t="s">
        <v>73</v>
      </c>
      <c r="AP181" s="51" t="s">
        <v>73</v>
      </c>
      <c r="AQ181" s="51"/>
      <c r="AR181" s="5"/>
      <c r="AS181" s="1"/>
      <c r="AT181" s="14" t="s">
        <v>94</v>
      </c>
      <c r="AU181" s="51" t="s">
        <v>95</v>
      </c>
      <c r="AV181" s="51" t="s">
        <v>73</v>
      </c>
      <c r="AW181" s="51"/>
      <c r="AX181" s="51"/>
      <c r="AY181" s="51" t="s">
        <v>123</v>
      </c>
      <c r="AZ181" s="51" t="s">
        <v>93</v>
      </c>
      <c r="BA181" s="5" t="s">
        <v>95</v>
      </c>
    </row>
    <row r="182" spans="10:53">
      <c r="J182" s="14" t="s">
        <v>111</v>
      </c>
      <c r="K182" s="51"/>
      <c r="L182" s="51" t="s">
        <v>123</v>
      </c>
      <c r="M182" s="51" t="s">
        <v>123</v>
      </c>
      <c r="N182" s="51" t="s">
        <v>123</v>
      </c>
      <c r="O182" s="51" t="s">
        <v>123</v>
      </c>
      <c r="P182" s="51" t="s">
        <v>123</v>
      </c>
      <c r="Q182" s="5"/>
      <c r="R182" s="1"/>
      <c r="S182" s="14" t="s">
        <v>111</v>
      </c>
      <c r="T182" s="51"/>
      <c r="U182" s="51" t="s">
        <v>191</v>
      </c>
      <c r="V182" s="51"/>
      <c r="W182" s="51" t="s">
        <v>123</v>
      </c>
      <c r="X182" s="51" t="s">
        <v>93</v>
      </c>
      <c r="Y182" s="51" t="s">
        <v>95</v>
      </c>
      <c r="Z182" s="5" t="s">
        <v>73</v>
      </c>
      <c r="AA182" s="1"/>
      <c r="AB182" s="14" t="s">
        <v>111</v>
      </c>
      <c r="AC182" s="51" t="s">
        <v>123</v>
      </c>
      <c r="AD182" s="51" t="s">
        <v>95</v>
      </c>
      <c r="AE182" s="51" t="s">
        <v>73</v>
      </c>
      <c r="AF182" s="51"/>
      <c r="AG182" s="51" t="s">
        <v>123</v>
      </c>
      <c r="AH182" s="51"/>
      <c r="AI182" s="22" t="s">
        <v>73</v>
      </c>
      <c r="AJ182" s="1"/>
      <c r="AK182" s="14" t="s">
        <v>111</v>
      </c>
      <c r="AL182" s="51"/>
      <c r="AM182" s="51" t="s">
        <v>123</v>
      </c>
      <c r="AN182" s="51" t="s">
        <v>123</v>
      </c>
      <c r="AO182" s="51" t="s">
        <v>123</v>
      </c>
      <c r="AP182" s="51" t="s">
        <v>123</v>
      </c>
      <c r="AQ182" s="51" t="s">
        <v>123</v>
      </c>
      <c r="AR182" s="22"/>
      <c r="AS182" s="1"/>
      <c r="AT182" s="14" t="s">
        <v>111</v>
      </c>
      <c r="AU182" s="51" t="s">
        <v>73</v>
      </c>
      <c r="AV182" s="51"/>
      <c r="AW182" s="51"/>
      <c r="AX182" s="51" t="s">
        <v>123</v>
      </c>
      <c r="AY182" s="51" t="s">
        <v>93</v>
      </c>
      <c r="AZ182" s="51" t="s">
        <v>95</v>
      </c>
      <c r="BA182" s="5" t="s">
        <v>73</v>
      </c>
    </row>
    <row r="183" spans="10:53">
      <c r="J183" s="14" t="s">
        <v>80</v>
      </c>
      <c r="K183" s="51"/>
      <c r="L183" s="51" t="s">
        <v>95</v>
      </c>
      <c r="M183" s="51" t="s">
        <v>95</v>
      </c>
      <c r="N183" s="51" t="s">
        <v>95</v>
      </c>
      <c r="O183" s="51" t="s">
        <v>95</v>
      </c>
      <c r="P183" s="51" t="s">
        <v>95</v>
      </c>
      <c r="Q183" s="5"/>
      <c r="R183" s="1"/>
      <c r="S183" s="14" t="s">
        <v>80</v>
      </c>
      <c r="T183" s="51"/>
      <c r="U183" s="51"/>
      <c r="V183" s="51" t="s">
        <v>191</v>
      </c>
      <c r="W183" s="51"/>
      <c r="X183" s="51" t="s">
        <v>123</v>
      </c>
      <c r="Y183" s="51" t="s">
        <v>93</v>
      </c>
      <c r="Z183" s="5" t="s">
        <v>95</v>
      </c>
      <c r="AA183" s="1"/>
      <c r="AB183" s="14" t="s">
        <v>80</v>
      </c>
      <c r="AC183" s="51"/>
      <c r="AD183" s="51" t="s">
        <v>123</v>
      </c>
      <c r="AE183" s="51" t="s">
        <v>95</v>
      </c>
      <c r="AF183" s="51" t="s">
        <v>73</v>
      </c>
      <c r="AG183" s="51"/>
      <c r="AH183" s="51" t="s">
        <v>123</v>
      </c>
      <c r="AI183" s="22" t="s">
        <v>123</v>
      </c>
      <c r="AJ183" s="1"/>
      <c r="AK183" s="14" t="s">
        <v>80</v>
      </c>
      <c r="AL183" s="51"/>
      <c r="AM183" s="51" t="s">
        <v>95</v>
      </c>
      <c r="AN183" s="51" t="s">
        <v>95</v>
      </c>
      <c r="AO183" s="51" t="s">
        <v>95</v>
      </c>
      <c r="AP183" s="51" t="s">
        <v>95</v>
      </c>
      <c r="AQ183" s="51" t="s">
        <v>95</v>
      </c>
      <c r="AR183" s="22"/>
      <c r="AS183" s="1"/>
      <c r="AT183" s="14" t="s">
        <v>80</v>
      </c>
      <c r="AU183" s="51"/>
      <c r="AV183" s="51"/>
      <c r="AW183" s="51" t="s">
        <v>123</v>
      </c>
      <c r="AX183" s="51" t="s">
        <v>93</v>
      </c>
      <c r="AY183" s="51" t="s">
        <v>95</v>
      </c>
      <c r="AZ183" s="51" t="s">
        <v>73</v>
      </c>
      <c r="BA183" s="5"/>
    </row>
    <row r="184" spans="10:53">
      <c r="J184" s="14" t="s">
        <v>121</v>
      </c>
      <c r="K184" s="51"/>
      <c r="L184" s="51" t="s">
        <v>93</v>
      </c>
      <c r="M184" s="51" t="s">
        <v>93</v>
      </c>
      <c r="N184" s="51" t="s">
        <v>93</v>
      </c>
      <c r="O184" s="51" t="s">
        <v>93</v>
      </c>
      <c r="P184" s="51" t="s">
        <v>93</v>
      </c>
      <c r="Q184" s="5"/>
      <c r="R184" s="1"/>
      <c r="S184" s="14" t="s">
        <v>121</v>
      </c>
      <c r="T184" s="51"/>
      <c r="U184" s="51" t="s">
        <v>123</v>
      </c>
      <c r="V184" s="51" t="s">
        <v>123</v>
      </c>
      <c r="W184" s="51" t="s">
        <v>123</v>
      </c>
      <c r="X184" s="51" t="s">
        <v>123</v>
      </c>
      <c r="Y184" s="51" t="s">
        <v>123</v>
      </c>
      <c r="Z184" s="5"/>
      <c r="AA184" s="1"/>
      <c r="AB184" s="14" t="s">
        <v>121</v>
      </c>
      <c r="AC184" s="51"/>
      <c r="AD184" s="51" t="s">
        <v>123</v>
      </c>
      <c r="AE184" s="51" t="s">
        <v>123</v>
      </c>
      <c r="AF184" s="51" t="s">
        <v>123</v>
      </c>
      <c r="AG184" s="51" t="s">
        <v>123</v>
      </c>
      <c r="AH184" s="51" t="s">
        <v>123</v>
      </c>
      <c r="AI184" s="22"/>
      <c r="AJ184" s="1"/>
      <c r="AK184" s="14" t="s">
        <v>121</v>
      </c>
      <c r="AL184" s="51"/>
      <c r="AM184" s="51" t="s">
        <v>93</v>
      </c>
      <c r="AN184" s="51" t="s">
        <v>93</v>
      </c>
      <c r="AO184" s="51" t="s">
        <v>93</v>
      </c>
      <c r="AP184" s="51" t="s">
        <v>93</v>
      </c>
      <c r="AQ184" s="51" t="s">
        <v>93</v>
      </c>
      <c r="AR184" s="22"/>
      <c r="AS184" s="1"/>
      <c r="AT184" s="14" t="s">
        <v>121</v>
      </c>
      <c r="AU184" s="51"/>
      <c r="AV184" s="51" t="s">
        <v>123</v>
      </c>
      <c r="AW184" s="51" t="s">
        <v>93</v>
      </c>
      <c r="AX184" s="51" t="s">
        <v>95</v>
      </c>
      <c r="AY184" s="51" t="s">
        <v>73</v>
      </c>
      <c r="AZ184" s="51"/>
      <c r="BA184" s="5"/>
    </row>
    <row r="185" spans="10:53">
      <c r="J185" s="14" t="s">
        <v>401</v>
      </c>
      <c r="K185" s="51"/>
      <c r="L185" s="51" t="s">
        <v>93</v>
      </c>
      <c r="M185" s="51" t="s">
        <v>93</v>
      </c>
      <c r="N185" s="51" t="s">
        <v>93</v>
      </c>
      <c r="O185" s="51" t="s">
        <v>93</v>
      </c>
      <c r="P185" s="51" t="s">
        <v>93</v>
      </c>
      <c r="Q185" s="5"/>
      <c r="R185" s="1"/>
      <c r="S185" s="14" t="s">
        <v>401</v>
      </c>
      <c r="T185" s="51"/>
      <c r="U185" s="51" t="s">
        <v>95</v>
      </c>
      <c r="V185" s="51" t="s">
        <v>95</v>
      </c>
      <c r="W185" s="51" t="s">
        <v>95</v>
      </c>
      <c r="X185" s="51" t="s">
        <v>95</v>
      </c>
      <c r="Y185" s="51" t="s">
        <v>95</v>
      </c>
      <c r="Z185" s="5"/>
      <c r="AA185" s="1"/>
      <c r="AB185" s="14" t="s">
        <v>401</v>
      </c>
      <c r="AC185" s="51" t="s">
        <v>123</v>
      </c>
      <c r="AD185" s="51"/>
      <c r="AE185" s="51"/>
      <c r="AF185" s="51"/>
      <c r="AG185" s="51" t="s">
        <v>123</v>
      </c>
      <c r="AH185" s="51" t="s">
        <v>95</v>
      </c>
      <c r="AI185" s="22" t="s">
        <v>95</v>
      </c>
      <c r="AJ185" s="1"/>
      <c r="AK185" s="14" t="s">
        <v>401</v>
      </c>
      <c r="AL185" s="51"/>
      <c r="AM185" s="51" t="s">
        <v>93</v>
      </c>
      <c r="AN185" s="51" t="s">
        <v>93</v>
      </c>
      <c r="AO185" s="51" t="s">
        <v>93</v>
      </c>
      <c r="AP185" s="51" t="s">
        <v>93</v>
      </c>
      <c r="AQ185" s="51" t="s">
        <v>93</v>
      </c>
      <c r="AR185" s="22"/>
      <c r="AS185" s="1"/>
      <c r="AT185" s="14" t="s">
        <v>401</v>
      </c>
      <c r="AU185" s="51" t="s">
        <v>123</v>
      </c>
      <c r="AV185" s="51" t="s">
        <v>93</v>
      </c>
      <c r="AW185" s="51" t="s">
        <v>95</v>
      </c>
      <c r="AX185" s="51" t="s">
        <v>73</v>
      </c>
      <c r="AY185" s="51"/>
      <c r="AZ185" s="51"/>
      <c r="BA185" s="5" t="s">
        <v>123</v>
      </c>
    </row>
    <row r="186" spans="10:53">
      <c r="J186" s="14" t="s">
        <v>365</v>
      </c>
      <c r="K186" s="51"/>
      <c r="L186" s="51" t="s">
        <v>93</v>
      </c>
      <c r="M186" s="51" t="s">
        <v>93</v>
      </c>
      <c r="N186" s="51" t="s">
        <v>93</v>
      </c>
      <c r="O186" s="51" t="s">
        <v>93</v>
      </c>
      <c r="P186" s="51" t="s">
        <v>93</v>
      </c>
      <c r="Q186" s="5"/>
      <c r="R186" s="1"/>
      <c r="S186" s="14" t="s">
        <v>365</v>
      </c>
      <c r="T186" s="51"/>
      <c r="U186" s="51" t="s">
        <v>93</v>
      </c>
      <c r="V186" s="51" t="s">
        <v>93</v>
      </c>
      <c r="W186" s="51" t="s">
        <v>93</v>
      </c>
      <c r="X186" s="51" t="s">
        <v>93</v>
      </c>
      <c r="Y186" s="51" t="s">
        <v>93</v>
      </c>
      <c r="Z186" s="5"/>
      <c r="AA186" s="1"/>
      <c r="AB186" s="14" t="s">
        <v>365</v>
      </c>
      <c r="AC186" s="51"/>
      <c r="AD186" s="51" t="s">
        <v>93</v>
      </c>
      <c r="AE186" s="51" t="s">
        <v>93</v>
      </c>
      <c r="AF186" s="51" t="s">
        <v>93</v>
      </c>
      <c r="AG186" s="51" t="s">
        <v>93</v>
      </c>
      <c r="AH186" s="51" t="s">
        <v>93</v>
      </c>
      <c r="AI186" s="22"/>
      <c r="AJ186" s="1"/>
      <c r="AK186" s="14" t="s">
        <v>365</v>
      </c>
      <c r="AL186" s="51"/>
      <c r="AM186" s="51" t="s">
        <v>93</v>
      </c>
      <c r="AN186" s="51" t="s">
        <v>93</v>
      </c>
      <c r="AO186" s="51" t="s">
        <v>93</v>
      </c>
      <c r="AP186" s="51" t="s">
        <v>93</v>
      </c>
      <c r="AQ186" s="51" t="s">
        <v>93</v>
      </c>
      <c r="AR186" s="22"/>
      <c r="AS186" s="1"/>
      <c r="AT186" s="14" t="s">
        <v>365</v>
      </c>
      <c r="AU186" s="51" t="s">
        <v>93</v>
      </c>
      <c r="AV186" s="51" t="s">
        <v>95</v>
      </c>
      <c r="AW186" s="51" t="s">
        <v>73</v>
      </c>
      <c r="AX186" s="51"/>
      <c r="AY186" s="51"/>
      <c r="AZ186" s="51" t="s">
        <v>123</v>
      </c>
      <c r="BA186" s="5" t="s">
        <v>93</v>
      </c>
    </row>
    <row r="187" spans="10:53">
      <c r="J187" s="14" t="s">
        <v>385</v>
      </c>
      <c r="K187" s="51"/>
      <c r="L187" s="51" t="s">
        <v>93</v>
      </c>
      <c r="M187" s="51" t="s">
        <v>93</v>
      </c>
      <c r="N187" s="51" t="s">
        <v>93</v>
      </c>
      <c r="O187" s="51" t="s">
        <v>93</v>
      </c>
      <c r="P187" s="51" t="s">
        <v>93</v>
      </c>
      <c r="Q187" s="5"/>
      <c r="R187" s="1"/>
      <c r="S187" s="14" t="s">
        <v>385</v>
      </c>
      <c r="T187" s="51"/>
      <c r="U187" s="51" t="s">
        <v>93</v>
      </c>
      <c r="V187" s="51" t="s">
        <v>93</v>
      </c>
      <c r="W187" s="51" t="s">
        <v>93</v>
      </c>
      <c r="X187" s="51" t="s">
        <v>93</v>
      </c>
      <c r="Y187" s="51" t="s">
        <v>93</v>
      </c>
      <c r="Z187" s="5"/>
      <c r="AA187" s="1"/>
      <c r="AB187" s="14" t="s">
        <v>385</v>
      </c>
      <c r="AC187" s="51"/>
      <c r="AD187" s="51" t="s">
        <v>93</v>
      </c>
      <c r="AE187" s="51" t="s">
        <v>93</v>
      </c>
      <c r="AF187" s="51" t="s">
        <v>93</v>
      </c>
      <c r="AG187" s="51" t="s">
        <v>93</v>
      </c>
      <c r="AH187" s="51" t="s">
        <v>93</v>
      </c>
      <c r="AI187" s="22"/>
      <c r="AJ187" s="1"/>
      <c r="AK187" s="14" t="s">
        <v>385</v>
      </c>
      <c r="AL187" s="51"/>
      <c r="AM187" s="51" t="s">
        <v>93</v>
      </c>
      <c r="AN187" s="51" t="s">
        <v>93</v>
      </c>
      <c r="AO187" s="51" t="s">
        <v>93</v>
      </c>
      <c r="AP187" s="51" t="s">
        <v>93</v>
      </c>
      <c r="AQ187" s="51" t="s">
        <v>93</v>
      </c>
      <c r="AR187" s="22"/>
      <c r="AS187" s="1"/>
      <c r="AT187" s="14" t="s">
        <v>385</v>
      </c>
      <c r="AU187" s="51" t="s">
        <v>95</v>
      </c>
      <c r="AV187" s="51" t="s">
        <v>73</v>
      </c>
      <c r="AW187" s="51"/>
      <c r="AX187" s="51"/>
      <c r="AY187" s="51" t="s">
        <v>123</v>
      </c>
      <c r="AZ187" s="51" t="s">
        <v>93</v>
      </c>
      <c r="BA187" s="5" t="s">
        <v>95</v>
      </c>
    </row>
    <row r="188" spans="10:53">
      <c r="J188" s="14" t="s">
        <v>410</v>
      </c>
      <c r="K188" s="51"/>
      <c r="L188" s="51" t="s">
        <v>93</v>
      </c>
      <c r="M188" s="51" t="s">
        <v>93</v>
      </c>
      <c r="N188" s="51" t="s">
        <v>93</v>
      </c>
      <c r="O188" s="51" t="s">
        <v>93</v>
      </c>
      <c r="P188" s="51" t="s">
        <v>93</v>
      </c>
      <c r="Q188" s="5"/>
      <c r="R188" s="1"/>
      <c r="S188" s="14" t="s">
        <v>410</v>
      </c>
      <c r="T188" s="51"/>
      <c r="U188" s="51" t="s">
        <v>93</v>
      </c>
      <c r="V188" s="51" t="s">
        <v>93</v>
      </c>
      <c r="W188" s="51" t="s">
        <v>93</v>
      </c>
      <c r="X188" s="51" t="s">
        <v>93</v>
      </c>
      <c r="Y188" s="51" t="s">
        <v>93</v>
      </c>
      <c r="Z188" s="5"/>
      <c r="AA188" s="1"/>
      <c r="AB188" s="14" t="s">
        <v>410</v>
      </c>
      <c r="AC188" s="51"/>
      <c r="AD188" s="51" t="s">
        <v>93</v>
      </c>
      <c r="AE188" s="51" t="s">
        <v>93</v>
      </c>
      <c r="AF188" s="51" t="s">
        <v>93</v>
      </c>
      <c r="AG188" s="51" t="s">
        <v>93</v>
      </c>
      <c r="AH188" s="51" t="s">
        <v>93</v>
      </c>
      <c r="AI188" s="22"/>
      <c r="AJ188" s="1"/>
      <c r="AK188" s="14" t="s">
        <v>410</v>
      </c>
      <c r="AL188" s="51"/>
      <c r="AM188" s="51" t="s">
        <v>93</v>
      </c>
      <c r="AN188" s="51" t="s">
        <v>93</v>
      </c>
      <c r="AO188" s="51" t="s">
        <v>93</v>
      </c>
      <c r="AP188" s="51" t="s">
        <v>93</v>
      </c>
      <c r="AQ188" s="51" t="s">
        <v>93</v>
      </c>
      <c r="AR188" s="22"/>
      <c r="AS188" s="1"/>
      <c r="AT188" s="14" t="s">
        <v>410</v>
      </c>
      <c r="AU188" s="51"/>
      <c r="AV188" s="51" t="s">
        <v>93</v>
      </c>
      <c r="AW188" s="51" t="s">
        <v>93</v>
      </c>
      <c r="AX188" s="51" t="s">
        <v>93</v>
      </c>
      <c r="AY188" s="51" t="s">
        <v>93</v>
      </c>
      <c r="AZ188" s="51" t="s">
        <v>93</v>
      </c>
      <c r="BA188" s="22"/>
    </row>
    <row r="189" spans="10:53">
      <c r="J189" s="14" t="s">
        <v>392</v>
      </c>
      <c r="K189" s="51"/>
      <c r="L189" s="51" t="s">
        <v>93</v>
      </c>
      <c r="M189" s="51" t="s">
        <v>93</v>
      </c>
      <c r="N189" s="51" t="s">
        <v>93</v>
      </c>
      <c r="O189" s="51" t="s">
        <v>93</v>
      </c>
      <c r="P189" s="51" t="s">
        <v>93</v>
      </c>
      <c r="Q189" s="5"/>
      <c r="R189" s="1"/>
      <c r="S189" s="14" t="s">
        <v>392</v>
      </c>
      <c r="T189" s="51"/>
      <c r="U189" s="51" t="s">
        <v>93</v>
      </c>
      <c r="V189" s="51" t="s">
        <v>93</v>
      </c>
      <c r="W189" s="51" t="s">
        <v>93</v>
      </c>
      <c r="X189" s="51" t="s">
        <v>93</v>
      </c>
      <c r="Y189" s="51" t="s">
        <v>93</v>
      </c>
      <c r="Z189" s="5"/>
      <c r="AA189" s="1"/>
      <c r="AB189" s="14" t="s">
        <v>392</v>
      </c>
      <c r="AC189" s="51"/>
      <c r="AD189" s="51" t="s">
        <v>93</v>
      </c>
      <c r="AE189" s="51" t="s">
        <v>93</v>
      </c>
      <c r="AF189" s="51" t="s">
        <v>93</v>
      </c>
      <c r="AG189" s="51" t="s">
        <v>93</v>
      </c>
      <c r="AH189" s="51" t="s">
        <v>93</v>
      </c>
      <c r="AI189" s="22"/>
      <c r="AJ189" s="1"/>
      <c r="AK189" s="14" t="s">
        <v>392</v>
      </c>
      <c r="AL189" s="51"/>
      <c r="AM189" s="51" t="s">
        <v>93</v>
      </c>
      <c r="AN189" s="51" t="s">
        <v>93</v>
      </c>
      <c r="AO189" s="51" t="s">
        <v>93</v>
      </c>
      <c r="AP189" s="51" t="s">
        <v>93</v>
      </c>
      <c r="AQ189" s="51" t="s">
        <v>93</v>
      </c>
      <c r="AR189" s="22"/>
      <c r="AS189" s="1"/>
      <c r="AT189" s="14" t="s">
        <v>392</v>
      </c>
      <c r="AU189" s="51"/>
      <c r="AV189" s="51" t="s">
        <v>93</v>
      </c>
      <c r="AW189" s="51" t="s">
        <v>93</v>
      </c>
      <c r="AX189" s="51" t="s">
        <v>93</v>
      </c>
      <c r="AY189" s="51" t="s">
        <v>93</v>
      </c>
      <c r="AZ189" s="51" t="s">
        <v>93</v>
      </c>
      <c r="BA189" s="22"/>
    </row>
    <row r="190" spans="10:53">
      <c r="J190" s="14" t="s">
        <v>384</v>
      </c>
      <c r="K190" s="51"/>
      <c r="L190" s="51" t="s">
        <v>93</v>
      </c>
      <c r="M190" s="51" t="s">
        <v>93</v>
      </c>
      <c r="N190" s="51" t="s">
        <v>93</v>
      </c>
      <c r="O190" s="51" t="s">
        <v>93</v>
      </c>
      <c r="P190" s="51" t="s">
        <v>93</v>
      </c>
      <c r="Q190" s="5"/>
      <c r="R190" s="1"/>
      <c r="S190" s="14" t="s">
        <v>384</v>
      </c>
      <c r="T190" s="51"/>
      <c r="U190" s="51" t="s">
        <v>93</v>
      </c>
      <c r="V190" s="51" t="s">
        <v>93</v>
      </c>
      <c r="W190" s="51" t="s">
        <v>93</v>
      </c>
      <c r="X190" s="51" t="s">
        <v>93</v>
      </c>
      <c r="Y190" s="51" t="s">
        <v>93</v>
      </c>
      <c r="Z190" s="5"/>
      <c r="AA190" s="1"/>
      <c r="AB190" s="14" t="s">
        <v>384</v>
      </c>
      <c r="AC190" s="51"/>
      <c r="AD190" s="51" t="s">
        <v>93</v>
      </c>
      <c r="AE190" s="51" t="s">
        <v>93</v>
      </c>
      <c r="AF190" s="51" t="s">
        <v>93</v>
      </c>
      <c r="AG190" s="51" t="s">
        <v>93</v>
      </c>
      <c r="AH190" s="51" t="s">
        <v>93</v>
      </c>
      <c r="AI190" s="22"/>
      <c r="AJ190" s="1"/>
      <c r="AK190" s="14" t="s">
        <v>384</v>
      </c>
      <c r="AL190" s="51"/>
      <c r="AM190" s="51" t="s">
        <v>93</v>
      </c>
      <c r="AN190" s="51" t="s">
        <v>93</v>
      </c>
      <c r="AO190" s="51" t="s">
        <v>93</v>
      </c>
      <c r="AP190" s="51" t="s">
        <v>93</v>
      </c>
      <c r="AQ190" s="51" t="s">
        <v>93</v>
      </c>
      <c r="AR190" s="22"/>
      <c r="AS190" s="1"/>
      <c r="AT190" s="14" t="s">
        <v>384</v>
      </c>
      <c r="AU190" s="51"/>
      <c r="AV190" s="51" t="s">
        <v>93</v>
      </c>
      <c r="AW190" s="51" t="s">
        <v>93</v>
      </c>
      <c r="AX190" s="51" t="s">
        <v>93</v>
      </c>
      <c r="AY190" s="51" t="s">
        <v>93</v>
      </c>
      <c r="AZ190" s="51" t="s">
        <v>93</v>
      </c>
      <c r="BA190" s="22"/>
    </row>
    <row r="191" spans="10:53">
      <c r="J191" s="121" t="s">
        <v>367</v>
      </c>
      <c r="K191" s="91" t="s">
        <v>398</v>
      </c>
      <c r="L191" s="12" t="s">
        <v>399</v>
      </c>
      <c r="M191" s="12" t="s">
        <v>399</v>
      </c>
      <c r="N191" s="12" t="s">
        <v>399</v>
      </c>
      <c r="O191" s="12" t="s">
        <v>399</v>
      </c>
      <c r="P191" s="12" t="s">
        <v>399</v>
      </c>
      <c r="Q191" s="92" t="s">
        <v>398</v>
      </c>
      <c r="R191" s="1"/>
      <c r="S191" s="121" t="s">
        <v>404</v>
      </c>
      <c r="T191" s="133" t="s">
        <v>281</v>
      </c>
      <c r="U191" s="65" t="s">
        <v>300</v>
      </c>
      <c r="V191" s="65" t="s">
        <v>300</v>
      </c>
      <c r="W191" s="65" t="s">
        <v>300</v>
      </c>
      <c r="X191" s="65" t="s">
        <v>300</v>
      </c>
      <c r="Y191" s="65" t="s">
        <v>300</v>
      </c>
      <c r="Z191" s="130" t="s">
        <v>281</v>
      </c>
      <c r="AA191" s="1"/>
      <c r="AB191" s="121" t="s">
        <v>367</v>
      </c>
      <c r="AC191" s="91" t="s">
        <v>435</v>
      </c>
      <c r="AD191" s="12" t="s">
        <v>442</v>
      </c>
      <c r="AE191" s="12" t="s">
        <v>442</v>
      </c>
      <c r="AF191" s="12" t="s">
        <v>442</v>
      </c>
      <c r="AG191" s="12" t="s">
        <v>442</v>
      </c>
      <c r="AH191" s="12" t="s">
        <v>442</v>
      </c>
      <c r="AI191" s="92" t="s">
        <v>435</v>
      </c>
      <c r="AJ191" s="1"/>
      <c r="AK191" s="121" t="s">
        <v>367</v>
      </c>
      <c r="AL191" s="91" t="s">
        <v>422</v>
      </c>
      <c r="AM191" s="12" t="s">
        <v>436</v>
      </c>
      <c r="AN191" s="12" t="s">
        <v>436</v>
      </c>
      <c r="AO191" s="12" t="s">
        <v>436</v>
      </c>
      <c r="AP191" s="12" t="s">
        <v>436</v>
      </c>
      <c r="AQ191" s="12" t="s">
        <v>436</v>
      </c>
      <c r="AR191" s="92" t="s">
        <v>422</v>
      </c>
      <c r="AS191" s="1"/>
      <c r="AT191" s="121" t="s">
        <v>367</v>
      </c>
      <c r="AU191" s="91" t="s">
        <v>412</v>
      </c>
      <c r="AV191" s="12" t="s">
        <v>394</v>
      </c>
      <c r="AW191" s="12" t="s">
        <v>394</v>
      </c>
      <c r="AX191" s="12" t="s">
        <v>394</v>
      </c>
      <c r="AY191" s="12" t="s">
        <v>394</v>
      </c>
      <c r="AZ191" s="12" t="s">
        <v>394</v>
      </c>
      <c r="BA191" s="92" t="s">
        <v>412</v>
      </c>
    </row>
    <row r="192" spans="10:53">
      <c r="J192" s="132" t="s">
        <v>236</v>
      </c>
      <c r="S192" s="438" t="s">
        <v>463</v>
      </c>
      <c r="T192" s="420"/>
      <c r="AB192" s="132" t="s">
        <v>236</v>
      </c>
      <c r="AK192" s="132" t="s">
        <v>236</v>
      </c>
      <c r="AT192" s="132" t="s">
        <v>12</v>
      </c>
    </row>
    <row r="193" spans="28:37">
      <c r="AB193" s="438" t="s">
        <v>463</v>
      </c>
      <c r="AK193" s="438" t="s">
        <v>463</v>
      </c>
    </row>
  </sheetData>
  <phoneticPr fontId="22" type="noConversion"/>
  <conditionalFormatting sqref="BH14:XFD23 A14:AS23 A48:I59 A62:XEU62 A63:I76 AT63:XFD71 A79:R92 A95:R110 A113:R129 A132:R149 A152:R170 A173:R192 S79 U79:AA79 S80:AA91 T92:AA92 BL79:XFD92 S96:AJ109 T110:AJ110 AT96:XEU110 AJ128 AT114:XEU129 AJ148 AT133:XEU149 AJ169 AT153:XEU170 AJ191 AT174:XEU192 AT73:XFD75 AS76:XFD76 BD92:BJ92 AJ95:XEU95 AL110:AR110 AJ113:XEU113 AL129:AR129 AJ132:XEU132 AC149:AI149 AJ152:XEU152 AL170:AR170 AJ173:XEU173 AR192:AU1048576 AS193:XFD1048576 AA114:AJ127 AA128:AB128 AA129:AJ129 AA133:AJ147 AA148:AB148 S149:AA149 AA153:AJ168 AA169:AB169 AA170:AJ170 AA174:AJ190 AA191:AB191 AA192:AJ192 S113:AB113 S152:AB152 S173:AB173 AA193 AC193:AJ193 AA194:AK1048576 A193:Z1048576 S95:AB95 S132:AB132 A24:XFD44 A46:XFD47 A45:AJ45 AM45:XFD45 A93:AA93 AT93:BB93 AT48:XEL59 A2:XFD13 K76:R76 T60:AA60">
    <cfRule type="cellIs" dxfId="379" priority="328" operator="equal">
      <formula>"일"</formula>
    </cfRule>
    <cfRule type="cellIs" dxfId="378" priority="329" operator="equal">
      <formula>"야"</formula>
    </cfRule>
    <cfRule type="cellIs" dxfId="377" priority="330" operator="equal">
      <formula>"토"</formula>
    </cfRule>
  </conditionalFormatting>
  <conditionalFormatting sqref="T79 AK63:AS75 J48:AA59 J63:R75 AC173:AR191 AK174:AK192 AS174:AS192 AC152:AR169 AK153:AK170 AS153:AS170 AC132:AR148 AB133:AS149 AK114:AK129 AS114:AS129 AK96:AK110 AS96:AS110 AT79:BJ91 AU92:BC92 BK79:BK92 AC95:AR95 AC96:AJ109 AL96:AR109 AL76:BA76 AC113:AR113 AC114:AJ128 AL114:AR128">
    <cfRule type="cellIs" dxfId="376" priority="178" operator="equal">
      <formula>"일"</formula>
    </cfRule>
    <cfRule type="cellIs" dxfId="375" priority="179" operator="equal">
      <formula>"야"</formula>
    </cfRule>
    <cfRule type="cellIs" dxfId="374" priority="180" operator="equal">
      <formula>"토"</formula>
    </cfRule>
  </conditionalFormatting>
  <conditionalFormatting sqref="J76">
    <cfRule type="cellIs" dxfId="373" priority="139" operator="equal">
      <formula>"일"</formula>
    </cfRule>
    <cfRule type="cellIs" dxfId="372" priority="140" operator="equal">
      <formula>"야"</formula>
    </cfRule>
    <cfRule type="cellIs" dxfId="371" priority="141" operator="equal">
      <formula>"토"</formula>
    </cfRule>
  </conditionalFormatting>
  <conditionalFormatting sqref="BD93:XFD93">
    <cfRule type="cellIs" dxfId="370" priority="136" operator="equal">
      <formula>"일"</formula>
    </cfRule>
    <cfRule type="cellIs" dxfId="369" priority="137" operator="equal">
      <formula>"야"</formula>
    </cfRule>
    <cfRule type="cellIs" dxfId="368" priority="138" operator="equal">
      <formula>"토"</formula>
    </cfRule>
  </conditionalFormatting>
  <conditionalFormatting sqref="A111:AA111 AC111:AJ111 AL111:XEU111">
    <cfRule type="cellIs" dxfId="367" priority="133" operator="equal">
      <formula>"일"</formula>
    </cfRule>
    <cfRule type="cellIs" dxfId="366" priority="134" operator="equal">
      <formula>"야"</formula>
    </cfRule>
    <cfRule type="cellIs" dxfId="365" priority="135" operator="equal">
      <formula>"토"</formula>
    </cfRule>
  </conditionalFormatting>
  <conditionalFormatting sqref="A130:AA130 AC130:AJ130 AL130:XEU130">
    <cfRule type="cellIs" dxfId="364" priority="130" operator="equal">
      <formula>"일"</formula>
    </cfRule>
    <cfRule type="cellIs" dxfId="363" priority="131" operator="equal">
      <formula>"야"</formula>
    </cfRule>
    <cfRule type="cellIs" dxfId="362" priority="132" operator="equal">
      <formula>"토"</formula>
    </cfRule>
  </conditionalFormatting>
  <conditionalFormatting sqref="A150:R150 T150:AA150 AC150:XEU150">
    <cfRule type="cellIs" dxfId="361" priority="127" operator="equal">
      <formula>"일"</formula>
    </cfRule>
    <cfRule type="cellIs" dxfId="360" priority="128" operator="equal">
      <formula>"야"</formula>
    </cfRule>
    <cfRule type="cellIs" dxfId="359" priority="129" operator="equal">
      <formula>"토"</formula>
    </cfRule>
  </conditionalFormatting>
  <conditionalFormatting sqref="A171:AA171 AC171:AJ171 AL171:XEU171">
    <cfRule type="cellIs" dxfId="358" priority="124" operator="equal">
      <formula>"일"</formula>
    </cfRule>
    <cfRule type="cellIs" dxfId="357" priority="125" operator="equal">
      <formula>"야"</formula>
    </cfRule>
    <cfRule type="cellIs" dxfId="356" priority="126" operator="equal">
      <formula>"토"</formula>
    </cfRule>
  </conditionalFormatting>
  <conditionalFormatting sqref="A60:R60 AU60:XFD60">
    <cfRule type="cellIs" dxfId="355" priority="121" operator="equal">
      <formula>"일"</formula>
    </cfRule>
    <cfRule type="cellIs" dxfId="354" priority="122" operator="equal">
      <formula>"야"</formula>
    </cfRule>
    <cfRule type="cellIs" dxfId="353" priority="123" operator="equal">
      <formula>"토"</formula>
    </cfRule>
  </conditionalFormatting>
  <conditionalFormatting sqref="S60">
    <cfRule type="cellIs" dxfId="352" priority="118" operator="equal">
      <formula>"일"</formula>
    </cfRule>
    <cfRule type="cellIs" dxfId="351" priority="119" operator="equal">
      <formula>"야"</formula>
    </cfRule>
    <cfRule type="cellIs" dxfId="350" priority="120" operator="equal">
      <formula>"토"</formula>
    </cfRule>
  </conditionalFormatting>
  <conditionalFormatting sqref="AT60">
    <cfRule type="cellIs" dxfId="349" priority="115" operator="equal">
      <formula>"일"</formula>
    </cfRule>
    <cfRule type="cellIs" dxfId="348" priority="116" operator="equal">
      <formula>"야"</formula>
    </cfRule>
    <cfRule type="cellIs" dxfId="347" priority="117" operator="equal">
      <formula>"토"</formula>
    </cfRule>
  </conditionalFormatting>
  <conditionalFormatting sqref="AK76">
    <cfRule type="cellIs" dxfId="346" priority="109" operator="equal">
      <formula>"일"</formula>
    </cfRule>
    <cfRule type="cellIs" dxfId="345" priority="110" operator="equal">
      <formula>"야"</formula>
    </cfRule>
    <cfRule type="cellIs" dxfId="344" priority="111" operator="equal">
      <formula>"토"</formula>
    </cfRule>
  </conditionalFormatting>
  <conditionalFormatting sqref="BC93">
    <cfRule type="cellIs" dxfId="343" priority="106" operator="equal">
      <formula>"일"</formula>
    </cfRule>
    <cfRule type="cellIs" dxfId="342" priority="107" operator="equal">
      <formula>"야"</formula>
    </cfRule>
    <cfRule type="cellIs" dxfId="341" priority="108" operator="equal">
      <formula>"토"</formula>
    </cfRule>
  </conditionalFormatting>
  <conditionalFormatting sqref="AT92">
    <cfRule type="cellIs" dxfId="340" priority="103" operator="equal">
      <formula>"일"</formula>
    </cfRule>
    <cfRule type="cellIs" dxfId="339" priority="104" operator="equal">
      <formula>"야"</formula>
    </cfRule>
    <cfRule type="cellIs" dxfId="338" priority="105" operator="equal">
      <formula>"토"</formula>
    </cfRule>
  </conditionalFormatting>
  <conditionalFormatting sqref="S92">
    <cfRule type="cellIs" dxfId="337" priority="100" operator="equal">
      <formula>"일"</formula>
    </cfRule>
    <cfRule type="cellIs" dxfId="336" priority="101" operator="equal">
      <formula>"야"</formula>
    </cfRule>
    <cfRule type="cellIs" dxfId="335" priority="102" operator="equal">
      <formula>"토"</formula>
    </cfRule>
  </conditionalFormatting>
  <conditionalFormatting sqref="S110">
    <cfRule type="cellIs" dxfId="334" priority="97" operator="equal">
      <formula>"일"</formula>
    </cfRule>
    <cfRule type="cellIs" dxfId="333" priority="98" operator="equal">
      <formula>"야"</formula>
    </cfRule>
    <cfRule type="cellIs" dxfId="332" priority="99" operator="equal">
      <formula>"토"</formula>
    </cfRule>
  </conditionalFormatting>
  <conditionalFormatting sqref="AB111">
    <cfRule type="cellIs" dxfId="331" priority="94" operator="equal">
      <formula>"일"</formula>
    </cfRule>
    <cfRule type="cellIs" dxfId="330" priority="95" operator="equal">
      <formula>"야"</formula>
    </cfRule>
    <cfRule type="cellIs" dxfId="329" priority="96" operator="equal">
      <formula>"토"</formula>
    </cfRule>
  </conditionalFormatting>
  <conditionalFormatting sqref="AK111">
    <cfRule type="cellIs" dxfId="328" priority="91" operator="equal">
      <formula>"일"</formula>
    </cfRule>
    <cfRule type="cellIs" dxfId="327" priority="92" operator="equal">
      <formula>"야"</formula>
    </cfRule>
    <cfRule type="cellIs" dxfId="326" priority="93" operator="equal">
      <formula>"토"</formula>
    </cfRule>
  </conditionalFormatting>
  <conditionalFormatting sqref="AK130">
    <cfRule type="cellIs" dxfId="325" priority="88" operator="equal">
      <formula>"일"</formula>
    </cfRule>
    <cfRule type="cellIs" dxfId="324" priority="89" operator="equal">
      <formula>"야"</formula>
    </cfRule>
    <cfRule type="cellIs" dxfId="323" priority="90" operator="equal">
      <formula>"토"</formula>
    </cfRule>
  </conditionalFormatting>
  <conditionalFormatting sqref="AB130">
    <cfRule type="cellIs" dxfId="322" priority="85" operator="equal">
      <formula>"일"</formula>
    </cfRule>
    <cfRule type="cellIs" dxfId="321" priority="86" operator="equal">
      <formula>"야"</formula>
    </cfRule>
    <cfRule type="cellIs" dxfId="320" priority="87" operator="equal">
      <formula>"토"</formula>
    </cfRule>
  </conditionalFormatting>
  <conditionalFormatting sqref="S129">
    <cfRule type="cellIs" dxfId="319" priority="82" operator="equal">
      <formula>"일"</formula>
    </cfRule>
    <cfRule type="cellIs" dxfId="318" priority="83" operator="equal">
      <formula>"야"</formula>
    </cfRule>
    <cfRule type="cellIs" dxfId="317" priority="84" operator="equal">
      <formula>"토"</formula>
    </cfRule>
  </conditionalFormatting>
  <conditionalFormatting sqref="S150">
    <cfRule type="cellIs" dxfId="316" priority="79" operator="equal">
      <formula>"일"</formula>
    </cfRule>
    <cfRule type="cellIs" dxfId="315" priority="80" operator="equal">
      <formula>"야"</formula>
    </cfRule>
    <cfRule type="cellIs" dxfId="314" priority="81" operator="equal">
      <formula>"토"</formula>
    </cfRule>
  </conditionalFormatting>
  <conditionalFormatting sqref="AB150">
    <cfRule type="cellIs" dxfId="313" priority="76" operator="equal">
      <formula>"일"</formula>
    </cfRule>
    <cfRule type="cellIs" dxfId="312" priority="77" operator="equal">
      <formula>"야"</formula>
    </cfRule>
    <cfRule type="cellIs" dxfId="311" priority="78" operator="equal">
      <formula>"토"</formula>
    </cfRule>
  </conditionalFormatting>
  <conditionalFormatting sqref="AK149">
    <cfRule type="cellIs" dxfId="310" priority="73" operator="equal">
      <formula>"일"</formula>
    </cfRule>
    <cfRule type="cellIs" dxfId="309" priority="74" operator="equal">
      <formula>"야"</formula>
    </cfRule>
    <cfRule type="cellIs" dxfId="308" priority="75" operator="equal">
      <formula>"토"</formula>
    </cfRule>
  </conditionalFormatting>
  <conditionalFormatting sqref="AK171">
    <cfRule type="cellIs" dxfId="307" priority="70" operator="equal">
      <formula>"일"</formula>
    </cfRule>
    <cfRule type="cellIs" dxfId="306" priority="71" operator="equal">
      <formula>"야"</formula>
    </cfRule>
    <cfRule type="cellIs" dxfId="305" priority="72" operator="equal">
      <formula>"토"</formula>
    </cfRule>
  </conditionalFormatting>
  <conditionalFormatting sqref="AB171">
    <cfRule type="cellIs" dxfId="304" priority="67" operator="equal">
      <formula>"일"</formula>
    </cfRule>
    <cfRule type="cellIs" dxfId="303" priority="68" operator="equal">
      <formula>"야"</formula>
    </cfRule>
    <cfRule type="cellIs" dxfId="302" priority="69" operator="equal">
      <formula>"토"</formula>
    </cfRule>
  </conditionalFormatting>
  <conditionalFormatting sqref="S170">
    <cfRule type="cellIs" dxfId="301" priority="64" operator="equal">
      <formula>"일"</formula>
    </cfRule>
    <cfRule type="cellIs" dxfId="300" priority="65" operator="equal">
      <formula>"야"</formula>
    </cfRule>
    <cfRule type="cellIs" dxfId="299" priority="66" operator="equal">
      <formula>"토"</formula>
    </cfRule>
  </conditionalFormatting>
  <conditionalFormatting sqref="S192">
    <cfRule type="cellIs" dxfId="298" priority="61" operator="equal">
      <formula>"일"</formula>
    </cfRule>
    <cfRule type="cellIs" dxfId="297" priority="62" operator="equal">
      <formula>"야"</formula>
    </cfRule>
    <cfRule type="cellIs" dxfId="296" priority="63" operator="equal">
      <formula>"토"</formula>
    </cfRule>
  </conditionalFormatting>
  <conditionalFormatting sqref="AB193">
    <cfRule type="cellIs" dxfId="295" priority="58" operator="equal">
      <formula>"일"</formula>
    </cfRule>
    <cfRule type="cellIs" dxfId="294" priority="59" operator="equal">
      <formula>"야"</formula>
    </cfRule>
    <cfRule type="cellIs" dxfId="293" priority="60" operator="equal">
      <formula>"토"</formula>
    </cfRule>
  </conditionalFormatting>
  <conditionalFormatting sqref="AK193">
    <cfRule type="cellIs" dxfId="292" priority="55" operator="equal">
      <formula>"일"</formula>
    </cfRule>
    <cfRule type="cellIs" dxfId="291" priority="56" operator="equal">
      <formula>"야"</formula>
    </cfRule>
    <cfRule type="cellIs" dxfId="290" priority="57" operator="equal">
      <formula>"토"</formula>
    </cfRule>
  </conditionalFormatting>
  <conditionalFormatting sqref="AK45">
    <cfRule type="cellIs" dxfId="289" priority="52" operator="equal">
      <formula>"일"</formula>
    </cfRule>
    <cfRule type="cellIs" dxfId="288" priority="53" operator="equal">
      <formula>"야"</formula>
    </cfRule>
    <cfRule type="cellIs" dxfId="287" priority="54" operator="equal">
      <formula>"토"</formula>
    </cfRule>
  </conditionalFormatting>
  <conditionalFormatting sqref="AL45">
    <cfRule type="cellIs" dxfId="286" priority="49" operator="equal">
      <formula>"일"</formula>
    </cfRule>
    <cfRule type="cellIs" dxfId="285" priority="50" operator="equal">
      <formula>"야"</formula>
    </cfRule>
    <cfRule type="cellIs" dxfId="284" priority="51" operator="equal">
      <formula>"토"</formula>
    </cfRule>
  </conditionalFormatting>
  <conditionalFormatting sqref="AK79 AM79:AS79 AL92:AS92 AK93:AS93 AK80:AS91">
    <cfRule type="cellIs" dxfId="283" priority="46" operator="equal">
      <formula>"일"</formula>
    </cfRule>
    <cfRule type="cellIs" dxfId="282" priority="47" operator="equal">
      <formula>"야"</formula>
    </cfRule>
    <cfRule type="cellIs" dxfId="281" priority="48" operator="equal">
      <formula>"토"</formula>
    </cfRule>
  </conditionalFormatting>
  <conditionalFormatting sqref="AL79">
    <cfRule type="cellIs" dxfId="280" priority="43" operator="equal">
      <formula>"일"</formula>
    </cfRule>
    <cfRule type="cellIs" dxfId="279" priority="44" operator="equal">
      <formula>"야"</formula>
    </cfRule>
    <cfRule type="cellIs" dxfId="278" priority="45" operator="equal">
      <formula>"토"</formula>
    </cfRule>
  </conditionalFormatting>
  <conditionalFormatting sqref="AK92">
    <cfRule type="cellIs" dxfId="277" priority="40" operator="equal">
      <formula>"일"</formula>
    </cfRule>
    <cfRule type="cellIs" dxfId="276" priority="41" operator="equal">
      <formula>"야"</formula>
    </cfRule>
    <cfRule type="cellIs" dxfId="275" priority="42" operator="equal">
      <formula>"토"</formula>
    </cfRule>
  </conditionalFormatting>
  <conditionalFormatting sqref="AC75:AJ75 AB76:AJ76 AB63:AJ74">
    <cfRule type="cellIs" dxfId="274" priority="37" operator="equal">
      <formula>"일"</formula>
    </cfRule>
    <cfRule type="cellIs" dxfId="273" priority="38" operator="equal">
      <formula>"야"</formula>
    </cfRule>
    <cfRule type="cellIs" dxfId="272" priority="39" operator="equal">
      <formula>"토"</formula>
    </cfRule>
  </conditionalFormatting>
  <conditionalFormatting sqref="AB75">
    <cfRule type="cellIs" dxfId="271" priority="31" operator="equal">
      <formula>"일"</formula>
    </cfRule>
    <cfRule type="cellIs" dxfId="270" priority="32" operator="equal">
      <formula>"야"</formula>
    </cfRule>
    <cfRule type="cellIs" dxfId="269" priority="33" operator="equal">
      <formula>"토"</formula>
    </cfRule>
  </conditionalFormatting>
  <conditionalFormatting sqref="AK48:AS58 AL59:AS59">
    <cfRule type="cellIs" dxfId="268" priority="28" operator="equal">
      <formula>"일"</formula>
    </cfRule>
    <cfRule type="cellIs" dxfId="267" priority="29" operator="equal">
      <formula>"야"</formula>
    </cfRule>
    <cfRule type="cellIs" dxfId="266" priority="30" operator="equal">
      <formula>"토"</formula>
    </cfRule>
  </conditionalFormatting>
  <conditionalFormatting sqref="AL60:AS60">
    <cfRule type="cellIs" dxfId="265" priority="25" operator="equal">
      <formula>"일"</formula>
    </cfRule>
    <cfRule type="cellIs" dxfId="264" priority="26" operator="equal">
      <formula>"야"</formula>
    </cfRule>
    <cfRule type="cellIs" dxfId="263" priority="27" operator="equal">
      <formula>"토"</formula>
    </cfRule>
  </conditionalFormatting>
  <conditionalFormatting sqref="AK60">
    <cfRule type="cellIs" dxfId="262" priority="22" operator="equal">
      <formula>"일"</formula>
    </cfRule>
    <cfRule type="cellIs" dxfId="261" priority="23" operator="equal">
      <formula>"야"</formula>
    </cfRule>
    <cfRule type="cellIs" dxfId="260" priority="24" operator="equal">
      <formula>"토"</formula>
    </cfRule>
  </conditionalFormatting>
  <conditionalFormatting sqref="AK59">
    <cfRule type="cellIs" dxfId="259" priority="19" operator="equal">
      <formula>"일"</formula>
    </cfRule>
    <cfRule type="cellIs" dxfId="258" priority="20" operator="equal">
      <formula>"야"</formula>
    </cfRule>
    <cfRule type="cellIs" dxfId="257" priority="21" operator="equal">
      <formula>"토"</formula>
    </cfRule>
  </conditionalFormatting>
  <conditionalFormatting sqref="S63:AA74 T75:AA75 S76:AA76">
    <cfRule type="cellIs" dxfId="256" priority="16" operator="equal">
      <formula>"일"</formula>
    </cfRule>
    <cfRule type="cellIs" dxfId="255" priority="17" operator="equal">
      <formula>"야"</formula>
    </cfRule>
    <cfRule type="cellIs" dxfId="254" priority="18" operator="equal">
      <formula>"토"</formula>
    </cfRule>
  </conditionalFormatting>
  <conditionalFormatting sqref="S75">
    <cfRule type="cellIs" dxfId="253" priority="13" operator="equal">
      <formula>"일"</formula>
    </cfRule>
    <cfRule type="cellIs" dxfId="252" priority="14" operator="equal">
      <formula>"야"</formula>
    </cfRule>
    <cfRule type="cellIs" dxfId="251" priority="15" operator="equal">
      <formula>"토"</formula>
    </cfRule>
  </conditionalFormatting>
  <conditionalFormatting sqref="AB48:AJ60">
    <cfRule type="cellIs" dxfId="250" priority="10" operator="equal">
      <formula>"일"</formula>
    </cfRule>
    <cfRule type="cellIs" dxfId="249" priority="11" operator="equal">
      <formula>"야"</formula>
    </cfRule>
    <cfRule type="cellIs" dxfId="248" priority="12" operator="equal">
      <formula>"토"</formula>
    </cfRule>
  </conditionalFormatting>
  <conditionalFormatting sqref="AB79 AD79:AJ79 AB80:AJ91 AC92:AJ92 AB93:AJ93">
    <cfRule type="cellIs" dxfId="247" priority="7" operator="equal">
      <formula>"일"</formula>
    </cfRule>
    <cfRule type="cellIs" dxfId="246" priority="8" operator="equal">
      <formula>"야"</formula>
    </cfRule>
    <cfRule type="cellIs" dxfId="245" priority="9" operator="equal">
      <formula>"토"</formula>
    </cfRule>
  </conditionalFormatting>
  <conditionalFormatting sqref="AC79">
    <cfRule type="cellIs" dxfId="244" priority="4" operator="equal">
      <formula>"일"</formula>
    </cfRule>
    <cfRule type="cellIs" dxfId="243" priority="5" operator="equal">
      <formula>"야"</formula>
    </cfRule>
    <cfRule type="cellIs" dxfId="242" priority="6" operator="equal">
      <formula>"토"</formula>
    </cfRule>
  </conditionalFormatting>
  <conditionalFormatting sqref="AB92">
    <cfRule type="cellIs" dxfId="241" priority="1" operator="equal">
      <formula>"일"</formula>
    </cfRule>
    <cfRule type="cellIs" dxfId="240" priority="2" operator="equal">
      <formula>"야"</formula>
    </cfRule>
    <cfRule type="cellIs" dxfId="239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4.9989318521683403E-2"/>
  </sheetPr>
  <dimension ref="B3:BJ194"/>
  <sheetViews>
    <sheetView showGridLines="0" showRowColHeaders="0" zoomScaleNormal="100" zoomScaleSheetLayoutView="75" workbookViewId="0">
      <selection activeCell="J3" sqref="J3"/>
    </sheetView>
  </sheetViews>
  <sheetFormatPr defaultColWidth="6.125" defaultRowHeight="16.5"/>
  <cols>
    <col min="2" max="9" width="0" hidden="1" customWidth="1"/>
  </cols>
  <sheetData>
    <row r="3" spans="2:45">
      <c r="J3" s="134" t="s">
        <v>540</v>
      </c>
    </row>
    <row r="4" spans="2:45">
      <c r="J4" s="134"/>
    </row>
    <row r="6" spans="2:45">
      <c r="C6" s="58" t="s">
        <v>93</v>
      </c>
      <c r="D6" s="52">
        <v>0.375</v>
      </c>
      <c r="E6" s="53">
        <v>0.75</v>
      </c>
      <c r="J6" s="21" t="s">
        <v>182</v>
      </c>
      <c r="K6" s="20"/>
      <c r="L6" s="19"/>
      <c r="M6" s="7"/>
      <c r="N6" s="8"/>
      <c r="O6" s="7"/>
      <c r="P6" s="6"/>
      <c r="Q6" s="7"/>
      <c r="S6" s="117">
        <v>4</v>
      </c>
      <c r="T6" s="88" t="s">
        <v>206</v>
      </c>
      <c r="U6" s="19"/>
      <c r="V6" s="7"/>
      <c r="W6" s="8"/>
      <c r="X6" s="7"/>
      <c r="Y6" s="6"/>
      <c r="Z6" s="7"/>
      <c r="AB6" s="123" t="s">
        <v>14</v>
      </c>
      <c r="AC6" s="1"/>
      <c r="AD6" s="1"/>
      <c r="AE6" s="1"/>
      <c r="AF6" s="1"/>
      <c r="AG6" s="1"/>
      <c r="AH6" s="1"/>
      <c r="AI6" s="1"/>
      <c r="AJ6" s="1"/>
      <c r="AK6" s="74" t="s">
        <v>89</v>
      </c>
      <c r="AL6" s="10" t="s">
        <v>216</v>
      </c>
      <c r="AM6" s="1"/>
      <c r="AN6" s="1"/>
      <c r="AO6" s="1"/>
      <c r="AP6" s="1"/>
    </row>
    <row r="7" spans="2:45">
      <c r="C7" s="59"/>
      <c r="D7" s="54"/>
      <c r="E7" s="55"/>
      <c r="J7" s="18" t="s">
        <v>83</v>
      </c>
      <c r="K7" s="17" t="s">
        <v>96</v>
      </c>
      <c r="L7" s="16" t="s">
        <v>104</v>
      </c>
      <c r="M7" s="16" t="s">
        <v>82</v>
      </c>
      <c r="N7" s="16" t="s">
        <v>112</v>
      </c>
      <c r="O7" s="16" t="s">
        <v>97</v>
      </c>
      <c r="P7" s="16" t="s">
        <v>117</v>
      </c>
      <c r="Q7" s="15" t="s">
        <v>132</v>
      </c>
      <c r="S7" s="118" t="s">
        <v>83</v>
      </c>
      <c r="T7" s="28" t="s">
        <v>96</v>
      </c>
      <c r="U7" s="27" t="s">
        <v>104</v>
      </c>
      <c r="V7" s="27" t="s">
        <v>82</v>
      </c>
      <c r="W7" s="27" t="s">
        <v>112</v>
      </c>
      <c r="X7" s="27" t="s">
        <v>97</v>
      </c>
      <c r="Y7" s="27" t="s">
        <v>117</v>
      </c>
      <c r="Z7" s="26" t="s">
        <v>132</v>
      </c>
      <c r="AB7" s="118" t="s">
        <v>83</v>
      </c>
      <c r="AC7" s="28" t="s">
        <v>96</v>
      </c>
      <c r="AD7" s="27" t="s">
        <v>104</v>
      </c>
      <c r="AE7" s="27" t="s">
        <v>82</v>
      </c>
      <c r="AF7" s="27" t="s">
        <v>112</v>
      </c>
      <c r="AG7" s="27" t="s">
        <v>97</v>
      </c>
      <c r="AH7" s="27" t="s">
        <v>117</v>
      </c>
      <c r="AI7" s="26" t="s">
        <v>132</v>
      </c>
      <c r="AJ7" s="1"/>
      <c r="AK7" s="75" t="s">
        <v>83</v>
      </c>
      <c r="AL7" s="76" t="s">
        <v>67</v>
      </c>
      <c r="AM7" s="77" t="s">
        <v>81</v>
      </c>
      <c r="AN7" s="77" t="s">
        <v>183</v>
      </c>
      <c r="AO7" s="77" t="s">
        <v>160</v>
      </c>
      <c r="AP7" s="78" t="s">
        <v>108</v>
      </c>
    </row>
    <row r="8" spans="2:45">
      <c r="C8" s="59"/>
      <c r="D8" s="54"/>
      <c r="E8" s="55"/>
      <c r="J8" s="14" t="s">
        <v>79</v>
      </c>
      <c r="K8" s="51" t="s">
        <v>93</v>
      </c>
      <c r="L8" s="51" t="s">
        <v>73</v>
      </c>
      <c r="M8" s="51"/>
      <c r="N8" s="51" t="s">
        <v>93</v>
      </c>
      <c r="O8" s="51" t="s">
        <v>73</v>
      </c>
      <c r="P8" s="51"/>
      <c r="Q8" s="5" t="s">
        <v>93</v>
      </c>
      <c r="S8" s="14" t="s">
        <v>79</v>
      </c>
      <c r="T8" s="51" t="s">
        <v>73</v>
      </c>
      <c r="U8" s="51"/>
      <c r="V8" s="51" t="s">
        <v>93</v>
      </c>
      <c r="W8" s="51" t="s">
        <v>93</v>
      </c>
      <c r="X8" s="51" t="s">
        <v>73</v>
      </c>
      <c r="Y8" s="51"/>
      <c r="Z8" s="5" t="s">
        <v>93</v>
      </c>
      <c r="AB8" s="14" t="s">
        <v>79</v>
      </c>
      <c r="AC8" s="51" t="s">
        <v>93</v>
      </c>
      <c r="AD8" s="51" t="s">
        <v>93</v>
      </c>
      <c r="AE8" s="51"/>
      <c r="AF8" s="51" t="s">
        <v>93</v>
      </c>
      <c r="AG8" s="51" t="s">
        <v>93</v>
      </c>
      <c r="AH8" s="51"/>
      <c r="AI8" s="5" t="s">
        <v>93</v>
      </c>
      <c r="AJ8" s="1"/>
      <c r="AK8" s="73" t="s">
        <v>79</v>
      </c>
      <c r="AL8" s="72">
        <v>4</v>
      </c>
      <c r="AM8" s="79" t="s">
        <v>93</v>
      </c>
      <c r="AN8" s="79" t="s">
        <v>93</v>
      </c>
      <c r="AO8" s="79" t="s">
        <v>73</v>
      </c>
      <c r="AP8" s="80"/>
    </row>
    <row r="9" spans="2:45">
      <c r="C9" s="59"/>
      <c r="D9" s="54"/>
      <c r="E9" s="55"/>
      <c r="J9" s="14" t="s">
        <v>180</v>
      </c>
      <c r="K9" s="51" t="s">
        <v>73</v>
      </c>
      <c r="L9" s="51"/>
      <c r="M9" s="51" t="s">
        <v>93</v>
      </c>
      <c r="N9" s="51" t="s">
        <v>73</v>
      </c>
      <c r="O9" s="51"/>
      <c r="P9" s="51" t="s">
        <v>93</v>
      </c>
      <c r="Q9" s="5" t="s">
        <v>73</v>
      </c>
      <c r="S9" s="14" t="s">
        <v>180</v>
      </c>
      <c r="T9" s="51" t="s">
        <v>93</v>
      </c>
      <c r="U9" s="51" t="s">
        <v>73</v>
      </c>
      <c r="V9" s="51"/>
      <c r="W9" s="51" t="s">
        <v>93</v>
      </c>
      <c r="X9" s="51" t="s">
        <v>93</v>
      </c>
      <c r="Y9" s="51" t="s">
        <v>73</v>
      </c>
      <c r="Z9" s="5"/>
      <c r="AB9" s="14" t="s">
        <v>180</v>
      </c>
      <c r="AC9" s="51" t="s">
        <v>73</v>
      </c>
      <c r="AD9" s="51"/>
      <c r="AE9" s="51" t="s">
        <v>93</v>
      </c>
      <c r="AF9" s="51" t="s">
        <v>93</v>
      </c>
      <c r="AG9" s="51"/>
      <c r="AH9" s="51" t="s">
        <v>93</v>
      </c>
      <c r="AI9" s="5" t="s">
        <v>73</v>
      </c>
      <c r="AJ9" s="1"/>
      <c r="AK9" s="73" t="s">
        <v>180</v>
      </c>
      <c r="AL9" s="72">
        <v>4</v>
      </c>
      <c r="AM9" s="79"/>
      <c r="AN9" s="79" t="s">
        <v>93</v>
      </c>
      <c r="AO9" s="79" t="s">
        <v>93</v>
      </c>
      <c r="AP9" s="80" t="s">
        <v>73</v>
      </c>
    </row>
    <row r="10" spans="2:45">
      <c r="C10" s="59"/>
      <c r="D10" s="54"/>
      <c r="E10" s="55"/>
      <c r="J10" s="14" t="s">
        <v>110</v>
      </c>
      <c r="K10" s="51"/>
      <c r="L10" s="51" t="s">
        <v>93</v>
      </c>
      <c r="M10" s="51" t="s">
        <v>73</v>
      </c>
      <c r="N10" s="51"/>
      <c r="O10" s="51" t="s">
        <v>93</v>
      </c>
      <c r="P10" s="51" t="s">
        <v>73</v>
      </c>
      <c r="Q10" s="22"/>
      <c r="S10" s="14" t="s">
        <v>110</v>
      </c>
      <c r="T10" s="51" t="s">
        <v>93</v>
      </c>
      <c r="U10" s="51" t="s">
        <v>93</v>
      </c>
      <c r="V10" s="51" t="s">
        <v>73</v>
      </c>
      <c r="W10" s="51"/>
      <c r="X10" s="51" t="s">
        <v>93</v>
      </c>
      <c r="Y10" s="51" t="s">
        <v>93</v>
      </c>
      <c r="Z10" s="5" t="s">
        <v>73</v>
      </c>
      <c r="AB10" s="119" t="s">
        <v>110</v>
      </c>
      <c r="AC10" s="3"/>
      <c r="AD10" s="3" t="s">
        <v>93</v>
      </c>
      <c r="AE10" s="3" t="s">
        <v>93</v>
      </c>
      <c r="AF10" s="3"/>
      <c r="AG10" s="3" t="s">
        <v>93</v>
      </c>
      <c r="AH10" s="3" t="s">
        <v>93</v>
      </c>
      <c r="AI10" s="4"/>
      <c r="AJ10" s="1"/>
      <c r="AK10" s="73" t="s">
        <v>110</v>
      </c>
      <c r="AL10" s="72">
        <v>4</v>
      </c>
      <c r="AM10" s="79" t="s">
        <v>73</v>
      </c>
      <c r="AN10" s="79"/>
      <c r="AO10" s="79" t="s">
        <v>93</v>
      </c>
      <c r="AP10" s="80" t="s">
        <v>93</v>
      </c>
    </row>
    <row r="11" spans="2:45">
      <c r="C11" s="59"/>
      <c r="D11" s="54"/>
      <c r="E11" s="55"/>
      <c r="J11" s="13" t="s">
        <v>210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193</v>
      </c>
      <c r="P11" s="12" t="s">
        <v>193</v>
      </c>
      <c r="Q11" s="11" t="s">
        <v>193</v>
      </c>
      <c r="S11" s="14" t="s">
        <v>114</v>
      </c>
      <c r="T11" s="51"/>
      <c r="U11" s="51" t="s">
        <v>93</v>
      </c>
      <c r="V11" s="51" t="s">
        <v>93</v>
      </c>
      <c r="W11" s="51" t="s">
        <v>73</v>
      </c>
      <c r="X11" s="51"/>
      <c r="Y11" s="51" t="s">
        <v>93</v>
      </c>
      <c r="Z11" s="5" t="s">
        <v>93</v>
      </c>
      <c r="AJ11" s="1"/>
      <c r="AK11" s="124" t="s">
        <v>114</v>
      </c>
      <c r="AL11" s="81">
        <v>4</v>
      </c>
      <c r="AM11" s="82" t="s">
        <v>93</v>
      </c>
      <c r="AN11" s="82" t="s">
        <v>73</v>
      </c>
      <c r="AO11" s="82"/>
      <c r="AP11" s="83" t="s">
        <v>93</v>
      </c>
    </row>
    <row r="12" spans="2:45">
      <c r="C12" s="60"/>
      <c r="D12" s="56"/>
      <c r="E12" s="57"/>
      <c r="S12" s="119" t="s">
        <v>210</v>
      </c>
      <c r="T12" s="12" t="s">
        <v>70</v>
      </c>
      <c r="U12" s="12" t="s">
        <v>70</v>
      </c>
      <c r="V12" s="12" t="s">
        <v>70</v>
      </c>
      <c r="W12" s="12" t="s">
        <v>70</v>
      </c>
      <c r="X12" s="12" t="s">
        <v>70</v>
      </c>
      <c r="Y12" s="12" t="s">
        <v>70</v>
      </c>
      <c r="Z12" s="11" t="s">
        <v>70</v>
      </c>
      <c r="AB12" s="125" t="s">
        <v>114</v>
      </c>
      <c r="AC12" s="61"/>
      <c r="AD12" s="61" t="s">
        <v>73</v>
      </c>
      <c r="AE12" s="61" t="s">
        <v>73</v>
      </c>
      <c r="AF12" s="61" t="s">
        <v>73</v>
      </c>
      <c r="AG12" s="61" t="s">
        <v>73</v>
      </c>
      <c r="AH12" s="61" t="s">
        <v>73</v>
      </c>
      <c r="AI12" s="62"/>
      <c r="AJ12" s="1"/>
      <c r="AK12" s="84" t="s">
        <v>359</v>
      </c>
      <c r="AL12" s="1"/>
      <c r="AM12" s="1"/>
      <c r="AN12" s="1"/>
      <c r="AO12" s="1"/>
      <c r="AP12" s="1"/>
    </row>
    <row r="13" spans="2:45">
      <c r="C13" s="93" t="s">
        <v>73</v>
      </c>
      <c r="D13" s="94">
        <v>0.75</v>
      </c>
      <c r="E13" s="95">
        <v>0.375</v>
      </c>
    </row>
    <row r="15" spans="2:45">
      <c r="B15" s="113"/>
      <c r="J15" s="120" t="s">
        <v>215</v>
      </c>
      <c r="K15" s="29"/>
      <c r="L15" s="19"/>
      <c r="M15" s="7"/>
      <c r="N15" s="8"/>
      <c r="O15" s="7"/>
      <c r="P15" s="6"/>
      <c r="Q15" s="7"/>
      <c r="R15" s="1"/>
      <c r="S15" s="120" t="s">
        <v>215</v>
      </c>
      <c r="T15" s="29"/>
      <c r="U15" s="19"/>
      <c r="V15" s="7"/>
      <c r="W15" s="8"/>
      <c r="X15" s="7"/>
      <c r="Y15" s="6"/>
      <c r="Z15" s="7"/>
      <c r="AA15" s="1"/>
      <c r="AB15" s="74" t="s">
        <v>326</v>
      </c>
      <c r="AC15" s="1"/>
      <c r="AD15" s="1"/>
      <c r="AE15" s="1"/>
      <c r="AF15" s="1"/>
      <c r="AG15" s="1"/>
      <c r="AH15" s="1"/>
      <c r="AI15" s="1"/>
      <c r="AJ15" s="74" t="s">
        <v>324</v>
      </c>
      <c r="AK15" s="1"/>
      <c r="AL15" s="1"/>
      <c r="AM15" s="1"/>
      <c r="AN15" s="1"/>
      <c r="AO15" s="1"/>
      <c r="AP15" s="1"/>
      <c r="AQ15" s="1"/>
      <c r="AR15" s="1"/>
      <c r="AS15" s="1"/>
    </row>
    <row r="16" spans="2:45">
      <c r="B16" s="113"/>
      <c r="J16" s="118" t="s">
        <v>83</v>
      </c>
      <c r="K16" s="28" t="s">
        <v>96</v>
      </c>
      <c r="L16" s="27" t="s">
        <v>104</v>
      </c>
      <c r="M16" s="27" t="s">
        <v>82</v>
      </c>
      <c r="N16" s="27" t="s">
        <v>112</v>
      </c>
      <c r="O16" s="27" t="s">
        <v>97</v>
      </c>
      <c r="P16" s="27" t="s">
        <v>117</v>
      </c>
      <c r="Q16" s="26" t="s">
        <v>132</v>
      </c>
      <c r="R16" s="1"/>
      <c r="S16" s="118" t="s">
        <v>83</v>
      </c>
      <c r="T16" s="28" t="s">
        <v>96</v>
      </c>
      <c r="U16" s="27" t="s">
        <v>104</v>
      </c>
      <c r="V16" s="27" t="s">
        <v>82</v>
      </c>
      <c r="W16" s="27" t="s">
        <v>112</v>
      </c>
      <c r="X16" s="27" t="s">
        <v>97</v>
      </c>
      <c r="Y16" s="27" t="s">
        <v>117</v>
      </c>
      <c r="Z16" s="26" t="s">
        <v>132</v>
      </c>
      <c r="AA16" s="1"/>
      <c r="AB16" s="75" t="s">
        <v>83</v>
      </c>
      <c r="AC16" s="76" t="s">
        <v>67</v>
      </c>
      <c r="AD16" s="77" t="s">
        <v>81</v>
      </c>
      <c r="AE16" s="77" t="s">
        <v>183</v>
      </c>
      <c r="AF16" s="77" t="s">
        <v>160</v>
      </c>
      <c r="AG16" s="77" t="s">
        <v>108</v>
      </c>
      <c r="AH16" s="78" t="s">
        <v>218</v>
      </c>
      <c r="AI16" s="1"/>
      <c r="AJ16" s="75" t="s">
        <v>83</v>
      </c>
      <c r="AK16" s="76" t="s">
        <v>67</v>
      </c>
      <c r="AL16" s="77" t="s">
        <v>81</v>
      </c>
      <c r="AM16" s="77" t="s">
        <v>183</v>
      </c>
      <c r="AN16" s="77" t="s">
        <v>160</v>
      </c>
      <c r="AO16" s="77" t="s">
        <v>108</v>
      </c>
      <c r="AP16" s="77" t="s">
        <v>218</v>
      </c>
      <c r="AQ16" s="77" t="s">
        <v>66</v>
      </c>
      <c r="AR16" s="78" t="s">
        <v>201</v>
      </c>
      <c r="AS16" s="114"/>
    </row>
    <row r="17" spans="2:45">
      <c r="B17" s="113"/>
      <c r="J17" s="14" t="s">
        <v>79</v>
      </c>
      <c r="K17" s="51" t="s">
        <v>73</v>
      </c>
      <c r="L17" s="51"/>
      <c r="M17" s="51"/>
      <c r="N17" s="51" t="s">
        <v>93</v>
      </c>
      <c r="O17" s="51" t="s">
        <v>93</v>
      </c>
      <c r="P17" s="51" t="s">
        <v>73</v>
      </c>
      <c r="Q17" s="5"/>
      <c r="R17" s="1"/>
      <c r="S17" s="14" t="s">
        <v>79</v>
      </c>
      <c r="T17" s="51" t="s">
        <v>73</v>
      </c>
      <c r="U17" s="51"/>
      <c r="V17" s="51" t="s">
        <v>93</v>
      </c>
      <c r="W17" s="51" t="s">
        <v>93</v>
      </c>
      <c r="X17" s="51" t="s">
        <v>93</v>
      </c>
      <c r="Y17" s="51" t="s">
        <v>73</v>
      </c>
      <c r="Z17" s="5"/>
      <c r="AA17" s="1"/>
      <c r="AB17" s="73" t="s">
        <v>79</v>
      </c>
      <c r="AC17" s="72">
        <v>5</v>
      </c>
      <c r="AD17" s="79" t="s">
        <v>93</v>
      </c>
      <c r="AE17" s="79" t="s">
        <v>93</v>
      </c>
      <c r="AF17" s="79" t="s">
        <v>73</v>
      </c>
      <c r="AG17" s="79"/>
      <c r="AH17" s="80"/>
      <c r="AI17" s="1"/>
      <c r="AJ17" s="73" t="s">
        <v>79</v>
      </c>
      <c r="AK17" s="72">
        <v>4</v>
      </c>
      <c r="AL17" s="79" t="s">
        <v>93</v>
      </c>
      <c r="AM17" s="79" t="s">
        <v>93</v>
      </c>
      <c r="AN17" s="79" t="s">
        <v>73</v>
      </c>
      <c r="AO17" s="79"/>
      <c r="AP17" s="79"/>
      <c r="AQ17" s="79"/>
      <c r="AR17" s="80"/>
      <c r="AS17" s="115"/>
    </row>
    <row r="18" spans="2:45">
      <c r="J18" s="14" t="s">
        <v>180</v>
      </c>
      <c r="K18" s="51"/>
      <c r="L18" s="51" t="s">
        <v>93</v>
      </c>
      <c r="M18" s="51" t="s">
        <v>93</v>
      </c>
      <c r="N18" s="51" t="s">
        <v>73</v>
      </c>
      <c r="O18" s="51"/>
      <c r="P18" s="51"/>
      <c r="Q18" s="5" t="s">
        <v>93</v>
      </c>
      <c r="R18" s="1"/>
      <c r="S18" s="14" t="s">
        <v>180</v>
      </c>
      <c r="T18" s="51"/>
      <c r="U18" s="51" t="s">
        <v>93</v>
      </c>
      <c r="V18" s="51" t="s">
        <v>93</v>
      </c>
      <c r="W18" s="51" t="s">
        <v>73</v>
      </c>
      <c r="X18" s="51"/>
      <c r="Y18" s="51" t="s">
        <v>93</v>
      </c>
      <c r="Z18" s="5" t="s">
        <v>93</v>
      </c>
      <c r="AA18" s="1"/>
      <c r="AB18" s="73" t="s">
        <v>180</v>
      </c>
      <c r="AC18" s="72">
        <v>5</v>
      </c>
      <c r="AD18" s="79"/>
      <c r="AE18" s="79" t="s">
        <v>93</v>
      </c>
      <c r="AF18" s="79" t="s">
        <v>93</v>
      </c>
      <c r="AG18" s="79" t="s">
        <v>73</v>
      </c>
      <c r="AH18" s="80"/>
      <c r="AI18" s="1"/>
      <c r="AJ18" s="73" t="s">
        <v>180</v>
      </c>
      <c r="AK18" s="72">
        <v>4</v>
      </c>
      <c r="AL18" s="79"/>
      <c r="AM18" s="79" t="s">
        <v>93</v>
      </c>
      <c r="AN18" s="79" t="s">
        <v>93</v>
      </c>
      <c r="AO18" s="79" t="s">
        <v>73</v>
      </c>
      <c r="AP18" s="79"/>
      <c r="AQ18" s="79"/>
      <c r="AR18" s="80"/>
      <c r="AS18" s="115"/>
    </row>
    <row r="19" spans="2:45">
      <c r="J19" s="14" t="s">
        <v>110</v>
      </c>
      <c r="K19" s="51" t="s">
        <v>93</v>
      </c>
      <c r="L19" s="51" t="s">
        <v>73</v>
      </c>
      <c r="M19" s="51"/>
      <c r="N19" s="51"/>
      <c r="O19" s="51" t="s">
        <v>93</v>
      </c>
      <c r="P19" s="51" t="s">
        <v>93</v>
      </c>
      <c r="Q19" s="5" t="s">
        <v>73</v>
      </c>
      <c r="R19" s="1"/>
      <c r="S19" s="14" t="s">
        <v>110</v>
      </c>
      <c r="T19" s="51" t="s">
        <v>93</v>
      </c>
      <c r="U19" s="51" t="s">
        <v>73</v>
      </c>
      <c r="V19" s="51"/>
      <c r="W19" s="51" t="s">
        <v>93</v>
      </c>
      <c r="X19" s="51" t="s">
        <v>93</v>
      </c>
      <c r="Y19" s="51" t="s">
        <v>93</v>
      </c>
      <c r="Z19" s="5" t="s">
        <v>73</v>
      </c>
      <c r="AA19" s="1"/>
      <c r="AB19" s="73" t="s">
        <v>110</v>
      </c>
      <c r="AC19" s="72">
        <v>5</v>
      </c>
      <c r="AD19" s="79"/>
      <c r="AE19" s="79"/>
      <c r="AF19" s="79" t="s">
        <v>93</v>
      </c>
      <c r="AG19" s="79" t="s">
        <v>93</v>
      </c>
      <c r="AH19" s="80" t="s">
        <v>73</v>
      </c>
      <c r="AI19" s="1"/>
      <c r="AJ19" s="73" t="s">
        <v>110</v>
      </c>
      <c r="AK19" s="72">
        <v>4</v>
      </c>
      <c r="AL19" s="79" t="s">
        <v>73</v>
      </c>
      <c r="AM19" s="79"/>
      <c r="AN19" s="79" t="s">
        <v>93</v>
      </c>
      <c r="AO19" s="79" t="s">
        <v>93</v>
      </c>
      <c r="AP19" s="79"/>
      <c r="AQ19" s="79"/>
      <c r="AR19" s="80"/>
      <c r="AS19" s="115"/>
    </row>
    <row r="20" spans="2:45">
      <c r="J20" s="14" t="s">
        <v>114</v>
      </c>
      <c r="K20" s="51"/>
      <c r="L20" s="51"/>
      <c r="M20" s="51" t="s">
        <v>93</v>
      </c>
      <c r="N20" s="51" t="s">
        <v>93</v>
      </c>
      <c r="O20" s="51" t="s">
        <v>73</v>
      </c>
      <c r="P20" s="51"/>
      <c r="Q20" s="5"/>
      <c r="R20" s="1"/>
      <c r="S20" s="14" t="s">
        <v>114</v>
      </c>
      <c r="T20" s="51"/>
      <c r="U20" s="51" t="s">
        <v>93</v>
      </c>
      <c r="V20" s="51" t="s">
        <v>93</v>
      </c>
      <c r="W20" s="51" t="s">
        <v>93</v>
      </c>
      <c r="X20" s="51" t="s">
        <v>73</v>
      </c>
      <c r="Y20" s="51"/>
      <c r="Z20" s="5"/>
      <c r="AA20" s="1"/>
      <c r="AB20" s="73" t="s">
        <v>114</v>
      </c>
      <c r="AC20" s="72">
        <v>5</v>
      </c>
      <c r="AD20" s="79" t="s">
        <v>73</v>
      </c>
      <c r="AE20" s="79"/>
      <c r="AF20" s="79"/>
      <c r="AG20" s="79" t="s">
        <v>93</v>
      </c>
      <c r="AH20" s="80" t="s">
        <v>93</v>
      </c>
      <c r="AI20" s="1"/>
      <c r="AJ20" s="73" t="s">
        <v>114</v>
      </c>
      <c r="AK20" s="72">
        <v>4</v>
      </c>
      <c r="AL20" s="79" t="s">
        <v>93</v>
      </c>
      <c r="AM20" s="79" t="s">
        <v>73</v>
      </c>
      <c r="AN20" s="79"/>
      <c r="AO20" s="79" t="s">
        <v>93</v>
      </c>
      <c r="AP20" s="79"/>
      <c r="AQ20" s="79"/>
      <c r="AR20" s="80"/>
      <c r="AS20" s="115"/>
    </row>
    <row r="21" spans="2:45">
      <c r="J21" s="14" t="s">
        <v>127</v>
      </c>
      <c r="K21" s="51" t="s">
        <v>93</v>
      </c>
      <c r="L21" s="51" t="s">
        <v>93</v>
      </c>
      <c r="M21" s="51" t="s">
        <v>73</v>
      </c>
      <c r="N21" s="51"/>
      <c r="O21" s="51"/>
      <c r="P21" s="51" t="s">
        <v>93</v>
      </c>
      <c r="Q21" s="5" t="s">
        <v>93</v>
      </c>
      <c r="R21" s="1"/>
      <c r="S21" s="14" t="s">
        <v>127</v>
      </c>
      <c r="T21" s="63" t="s">
        <v>93</v>
      </c>
      <c r="U21" s="63" t="s">
        <v>93</v>
      </c>
      <c r="V21" s="63" t="s">
        <v>73</v>
      </c>
      <c r="W21" s="63"/>
      <c r="X21" s="63" t="s">
        <v>93</v>
      </c>
      <c r="Y21" s="63" t="s">
        <v>93</v>
      </c>
      <c r="Z21" s="64" t="s">
        <v>93</v>
      </c>
      <c r="AA21" s="1"/>
      <c r="AB21" s="124" t="s">
        <v>127</v>
      </c>
      <c r="AC21" s="81">
        <v>5</v>
      </c>
      <c r="AD21" s="82" t="s">
        <v>93</v>
      </c>
      <c r="AE21" s="82" t="s">
        <v>73</v>
      </c>
      <c r="AF21" s="82"/>
      <c r="AG21" s="82"/>
      <c r="AH21" s="83" t="s">
        <v>93</v>
      </c>
      <c r="AI21" s="1"/>
      <c r="AJ21" s="85" t="s">
        <v>200</v>
      </c>
      <c r="AK21" s="96">
        <v>7</v>
      </c>
      <c r="AL21" s="86"/>
      <c r="AM21" s="86" t="s">
        <v>93</v>
      </c>
      <c r="AN21" s="86" t="s">
        <v>93</v>
      </c>
      <c r="AO21" s="86" t="s">
        <v>93</v>
      </c>
      <c r="AP21" s="86" t="s">
        <v>93</v>
      </c>
      <c r="AQ21" s="86" t="s">
        <v>93</v>
      </c>
      <c r="AR21" s="87"/>
      <c r="AS21" s="116"/>
    </row>
    <row r="22" spans="2:45">
      <c r="J22" s="119" t="s">
        <v>210</v>
      </c>
      <c r="K22" s="12" t="s">
        <v>70</v>
      </c>
      <c r="L22" s="12" t="s">
        <v>70</v>
      </c>
      <c r="M22" s="12" t="s">
        <v>70</v>
      </c>
      <c r="N22" s="12" t="s">
        <v>70</v>
      </c>
      <c r="O22" s="12" t="s">
        <v>70</v>
      </c>
      <c r="P22" s="12" t="s">
        <v>70</v>
      </c>
      <c r="Q22" s="11" t="s">
        <v>70</v>
      </c>
      <c r="R22" s="1"/>
      <c r="S22" s="119" t="s">
        <v>210</v>
      </c>
      <c r="T22" s="91" t="s">
        <v>70</v>
      </c>
      <c r="U22" s="12" t="s">
        <v>212</v>
      </c>
      <c r="V22" s="12" t="s">
        <v>212</v>
      </c>
      <c r="W22" s="12" t="s">
        <v>212</v>
      </c>
      <c r="X22" s="12" t="s">
        <v>212</v>
      </c>
      <c r="Y22" s="12" t="s">
        <v>212</v>
      </c>
      <c r="Z22" s="92" t="s">
        <v>70</v>
      </c>
      <c r="AA22" s="1"/>
      <c r="AB22" s="84" t="s">
        <v>360</v>
      </c>
      <c r="AC22" s="1"/>
      <c r="AD22" s="1"/>
      <c r="AE22" s="1"/>
      <c r="AF22" s="1"/>
      <c r="AG22" s="1"/>
      <c r="AH22" s="1"/>
      <c r="AI22" s="1"/>
      <c r="AJ22" s="84" t="s">
        <v>54</v>
      </c>
      <c r="AK22" s="1"/>
      <c r="AL22" s="1"/>
      <c r="AM22" s="1"/>
      <c r="AN22" s="1"/>
      <c r="AO22" s="1"/>
      <c r="AP22" s="1"/>
      <c r="AQ22" s="1"/>
      <c r="AR22" s="1"/>
      <c r="AS22" s="1"/>
    </row>
    <row r="25" spans="2:45">
      <c r="J25" s="120" t="s">
        <v>77</v>
      </c>
      <c r="K25" s="1"/>
      <c r="L25" s="1"/>
      <c r="M25" s="1"/>
      <c r="N25" s="1"/>
      <c r="O25" s="1"/>
      <c r="P25" s="1"/>
      <c r="Q25" s="1"/>
      <c r="R25" s="1"/>
      <c r="S25" s="74" t="s">
        <v>285</v>
      </c>
      <c r="T25" s="29"/>
      <c r="U25" s="19"/>
      <c r="V25" s="7"/>
      <c r="W25" s="8"/>
      <c r="X25" s="7"/>
      <c r="Y25" s="6"/>
      <c r="Z25" s="7"/>
      <c r="AA25" s="1"/>
      <c r="AB25" s="74" t="s">
        <v>325</v>
      </c>
      <c r="AC25" s="1"/>
      <c r="AD25" s="1"/>
      <c r="AE25" s="1"/>
      <c r="AF25" s="1"/>
      <c r="AG25" s="1"/>
      <c r="AH25" s="1"/>
      <c r="AI25" s="1"/>
      <c r="AJ25" s="1"/>
    </row>
    <row r="26" spans="2:45">
      <c r="J26" s="118" t="s">
        <v>83</v>
      </c>
      <c r="K26" s="28" t="s">
        <v>96</v>
      </c>
      <c r="L26" s="27" t="s">
        <v>104</v>
      </c>
      <c r="M26" s="27" t="s">
        <v>82</v>
      </c>
      <c r="N26" s="27" t="s">
        <v>112</v>
      </c>
      <c r="O26" s="27" t="s">
        <v>97</v>
      </c>
      <c r="P26" s="27" t="s">
        <v>117</v>
      </c>
      <c r="Q26" s="26" t="s">
        <v>132</v>
      </c>
      <c r="R26" s="1"/>
      <c r="S26" s="118" t="s">
        <v>83</v>
      </c>
      <c r="T26" s="28" t="s">
        <v>96</v>
      </c>
      <c r="U26" s="27" t="s">
        <v>104</v>
      </c>
      <c r="V26" s="27" t="s">
        <v>82</v>
      </c>
      <c r="W26" s="27" t="s">
        <v>112</v>
      </c>
      <c r="X26" s="27" t="s">
        <v>97</v>
      </c>
      <c r="Y26" s="27" t="s">
        <v>117</v>
      </c>
      <c r="Z26" s="26" t="s">
        <v>132</v>
      </c>
      <c r="AA26" s="1"/>
      <c r="AB26" s="75" t="s">
        <v>83</v>
      </c>
      <c r="AC26" s="76" t="s">
        <v>67</v>
      </c>
      <c r="AD26" s="77" t="s">
        <v>81</v>
      </c>
      <c r="AE26" s="77" t="s">
        <v>183</v>
      </c>
      <c r="AF26" s="77" t="s">
        <v>160</v>
      </c>
      <c r="AG26" s="77" t="s">
        <v>108</v>
      </c>
      <c r="AH26" s="77" t="s">
        <v>218</v>
      </c>
      <c r="AI26" s="77" t="s">
        <v>66</v>
      </c>
      <c r="AJ26" s="78" t="s">
        <v>201</v>
      </c>
    </row>
    <row r="27" spans="2:45">
      <c r="J27" s="14" t="s">
        <v>79</v>
      </c>
      <c r="K27" s="51" t="s">
        <v>73</v>
      </c>
      <c r="L27" s="51"/>
      <c r="M27" s="51"/>
      <c r="N27" s="51" t="s">
        <v>93</v>
      </c>
      <c r="O27" s="51" t="s">
        <v>93</v>
      </c>
      <c r="P27" s="51" t="s">
        <v>93</v>
      </c>
      <c r="Q27" s="5" t="s">
        <v>73</v>
      </c>
      <c r="R27" s="1"/>
      <c r="S27" s="14" t="s">
        <v>79</v>
      </c>
      <c r="T27" s="51" t="s">
        <v>93</v>
      </c>
      <c r="U27" s="51" t="s">
        <v>93</v>
      </c>
      <c r="V27" s="51" t="s">
        <v>73</v>
      </c>
      <c r="W27" s="51" t="s">
        <v>73</v>
      </c>
      <c r="X27" s="51"/>
      <c r="Y27" s="51"/>
      <c r="Z27" s="5" t="s">
        <v>93</v>
      </c>
      <c r="AA27" s="1"/>
      <c r="AB27" s="73" t="s">
        <v>79</v>
      </c>
      <c r="AC27" s="72">
        <v>5</v>
      </c>
      <c r="AD27" s="79" t="s">
        <v>93</v>
      </c>
      <c r="AE27" s="79" t="s">
        <v>93</v>
      </c>
      <c r="AF27" s="79" t="s">
        <v>73</v>
      </c>
      <c r="AG27" s="79"/>
      <c r="AH27" s="79"/>
      <c r="AI27" s="79"/>
      <c r="AJ27" s="80"/>
    </row>
    <row r="28" spans="2:45">
      <c r="J28" s="14" t="s">
        <v>180</v>
      </c>
      <c r="K28" s="51"/>
      <c r="L28" s="51"/>
      <c r="M28" s="51" t="s">
        <v>93</v>
      </c>
      <c r="N28" s="51" t="s">
        <v>93</v>
      </c>
      <c r="O28" s="51" t="s">
        <v>93</v>
      </c>
      <c r="P28" s="51" t="s">
        <v>73</v>
      </c>
      <c r="Q28" s="5"/>
      <c r="R28" s="1"/>
      <c r="S28" s="14" t="s">
        <v>180</v>
      </c>
      <c r="T28" s="51" t="s">
        <v>93</v>
      </c>
      <c r="U28" s="51" t="s">
        <v>73</v>
      </c>
      <c r="V28" s="51" t="s">
        <v>73</v>
      </c>
      <c r="W28" s="51"/>
      <c r="X28" s="51"/>
      <c r="Y28" s="51" t="s">
        <v>93</v>
      </c>
      <c r="Z28" s="5" t="s">
        <v>93</v>
      </c>
      <c r="AA28" s="1"/>
      <c r="AB28" s="73" t="s">
        <v>180</v>
      </c>
      <c r="AC28" s="72">
        <v>5</v>
      </c>
      <c r="AD28" s="79"/>
      <c r="AE28" s="79" t="s">
        <v>93</v>
      </c>
      <c r="AF28" s="79" t="s">
        <v>93</v>
      </c>
      <c r="AG28" s="79" t="s">
        <v>73</v>
      </c>
      <c r="AH28" s="79"/>
      <c r="AI28" s="79"/>
      <c r="AJ28" s="80"/>
    </row>
    <row r="29" spans="2:45">
      <c r="J29" s="14" t="s">
        <v>110</v>
      </c>
      <c r="K29" s="51"/>
      <c r="L29" s="51" t="s">
        <v>93</v>
      </c>
      <c r="M29" s="51" t="s">
        <v>93</v>
      </c>
      <c r="N29" s="51" t="s">
        <v>93</v>
      </c>
      <c r="O29" s="51" t="s">
        <v>73</v>
      </c>
      <c r="P29" s="51"/>
      <c r="Q29" s="5"/>
      <c r="R29" s="1"/>
      <c r="S29" s="14" t="s">
        <v>110</v>
      </c>
      <c r="T29" s="51" t="s">
        <v>73</v>
      </c>
      <c r="U29" s="51" t="s">
        <v>73</v>
      </c>
      <c r="V29" s="51"/>
      <c r="W29" s="51"/>
      <c r="X29" s="51" t="s">
        <v>93</v>
      </c>
      <c r="Y29" s="51" t="s">
        <v>93</v>
      </c>
      <c r="Z29" s="22" t="s">
        <v>73</v>
      </c>
      <c r="AA29" s="1"/>
      <c r="AB29" s="73" t="s">
        <v>110</v>
      </c>
      <c r="AC29" s="72">
        <v>5</v>
      </c>
      <c r="AD29" s="79"/>
      <c r="AE29" s="79"/>
      <c r="AF29" s="79" t="s">
        <v>93</v>
      </c>
      <c r="AG29" s="79" t="s">
        <v>93</v>
      </c>
      <c r="AH29" s="79" t="s">
        <v>73</v>
      </c>
      <c r="AI29" s="79"/>
      <c r="AJ29" s="80"/>
    </row>
    <row r="30" spans="2:45">
      <c r="J30" s="14" t="s">
        <v>114</v>
      </c>
      <c r="K30" s="51" t="s">
        <v>93</v>
      </c>
      <c r="L30" s="51" t="s">
        <v>93</v>
      </c>
      <c r="M30" s="51" t="s">
        <v>93</v>
      </c>
      <c r="N30" s="51" t="s">
        <v>73</v>
      </c>
      <c r="O30" s="51"/>
      <c r="P30" s="51"/>
      <c r="Q30" s="5" t="s">
        <v>93</v>
      </c>
      <c r="R30" s="1"/>
      <c r="S30" s="14" t="s">
        <v>114</v>
      </c>
      <c r="T30" s="23" t="s">
        <v>73</v>
      </c>
      <c r="U30" s="51"/>
      <c r="V30" s="51"/>
      <c r="W30" s="51" t="s">
        <v>93</v>
      </c>
      <c r="X30" s="51" t="s">
        <v>93</v>
      </c>
      <c r="Y30" s="51" t="s">
        <v>73</v>
      </c>
      <c r="Z30" s="5" t="s">
        <v>73</v>
      </c>
      <c r="AA30" s="1"/>
      <c r="AB30" s="73" t="s">
        <v>114</v>
      </c>
      <c r="AC30" s="72">
        <v>5</v>
      </c>
      <c r="AD30" s="79" t="s">
        <v>73</v>
      </c>
      <c r="AE30" s="79"/>
      <c r="AF30" s="79"/>
      <c r="AG30" s="79" t="s">
        <v>93</v>
      </c>
      <c r="AH30" s="79" t="s">
        <v>93</v>
      </c>
      <c r="AI30" s="79"/>
      <c r="AJ30" s="80"/>
    </row>
    <row r="31" spans="2:45">
      <c r="J31" s="14" t="s">
        <v>127</v>
      </c>
      <c r="K31" s="51" t="s">
        <v>93</v>
      </c>
      <c r="L31" s="51" t="s">
        <v>93</v>
      </c>
      <c r="M31" s="51" t="s">
        <v>73</v>
      </c>
      <c r="N31" s="51"/>
      <c r="O31" s="51"/>
      <c r="P31" s="51" t="s">
        <v>93</v>
      </c>
      <c r="Q31" s="5" t="s">
        <v>93</v>
      </c>
      <c r="R31" s="1"/>
      <c r="S31" s="14" t="s">
        <v>127</v>
      </c>
      <c r="T31" s="23"/>
      <c r="U31" s="51"/>
      <c r="V31" s="51" t="s">
        <v>93</v>
      </c>
      <c r="W31" s="51" t="s">
        <v>93</v>
      </c>
      <c r="X31" s="51" t="s">
        <v>73</v>
      </c>
      <c r="Y31" s="51" t="s">
        <v>73</v>
      </c>
      <c r="Z31" s="5"/>
      <c r="AA31" s="1"/>
      <c r="AB31" s="73" t="s">
        <v>127</v>
      </c>
      <c r="AC31" s="72">
        <v>5</v>
      </c>
      <c r="AD31" s="79" t="s">
        <v>93</v>
      </c>
      <c r="AE31" s="79" t="s">
        <v>73</v>
      </c>
      <c r="AF31" s="79"/>
      <c r="AG31" s="79"/>
      <c r="AH31" s="79" t="s">
        <v>93</v>
      </c>
      <c r="AI31" s="79"/>
      <c r="AJ31" s="80"/>
    </row>
    <row r="32" spans="2:45">
      <c r="J32" s="14" t="s">
        <v>94</v>
      </c>
      <c r="K32" s="51" t="s">
        <v>93</v>
      </c>
      <c r="L32" s="51" t="s">
        <v>73</v>
      </c>
      <c r="M32" s="51"/>
      <c r="N32" s="51"/>
      <c r="O32" s="51" t="s">
        <v>93</v>
      </c>
      <c r="P32" s="51" t="s">
        <v>93</v>
      </c>
      <c r="Q32" s="5" t="s">
        <v>93</v>
      </c>
      <c r="R32" s="1"/>
      <c r="S32" s="14" t="s">
        <v>94</v>
      </c>
      <c r="T32" s="51"/>
      <c r="U32" s="51" t="s">
        <v>93</v>
      </c>
      <c r="V32" s="51" t="s">
        <v>93</v>
      </c>
      <c r="W32" s="51" t="s">
        <v>73</v>
      </c>
      <c r="X32" s="51" t="s">
        <v>73</v>
      </c>
      <c r="Y32" s="51"/>
      <c r="Z32" s="22"/>
      <c r="AA32" s="1"/>
      <c r="AB32" s="85" t="s">
        <v>200</v>
      </c>
      <c r="AC32" s="86" t="s">
        <v>213</v>
      </c>
      <c r="AD32" s="86"/>
      <c r="AE32" s="86" t="s">
        <v>93</v>
      </c>
      <c r="AF32" s="86" t="s">
        <v>93</v>
      </c>
      <c r="AG32" s="86" t="s">
        <v>93</v>
      </c>
      <c r="AH32" s="86" t="s">
        <v>93</v>
      </c>
      <c r="AI32" s="86" t="s">
        <v>93</v>
      </c>
      <c r="AJ32" s="87"/>
    </row>
    <row r="33" spans="10:45">
      <c r="J33" s="121" t="s">
        <v>164</v>
      </c>
      <c r="K33" s="12" t="s">
        <v>212</v>
      </c>
      <c r="L33" s="12" t="s">
        <v>212</v>
      </c>
      <c r="M33" s="12" t="s">
        <v>212</v>
      </c>
      <c r="N33" s="12" t="s">
        <v>212</v>
      </c>
      <c r="O33" s="12" t="s">
        <v>212</v>
      </c>
      <c r="P33" s="12" t="s">
        <v>212</v>
      </c>
      <c r="Q33" s="11" t="s">
        <v>212</v>
      </c>
      <c r="R33" s="1"/>
      <c r="S33" s="119" t="s">
        <v>210</v>
      </c>
      <c r="T33" s="12" t="s">
        <v>214</v>
      </c>
      <c r="U33" s="12" t="s">
        <v>214</v>
      </c>
      <c r="V33" s="12" t="s">
        <v>214</v>
      </c>
      <c r="W33" s="12" t="s">
        <v>214</v>
      </c>
      <c r="X33" s="12" t="s">
        <v>214</v>
      </c>
      <c r="Y33" s="12" t="s">
        <v>214</v>
      </c>
      <c r="Z33" s="11" t="s">
        <v>214</v>
      </c>
      <c r="AA33" s="1"/>
      <c r="AB33" s="84" t="s">
        <v>52</v>
      </c>
      <c r="AC33" s="1"/>
      <c r="AD33" s="1"/>
      <c r="AE33" s="1"/>
      <c r="AF33" s="1"/>
      <c r="AG33" s="1"/>
      <c r="AH33" s="1"/>
      <c r="AI33" s="1"/>
      <c r="AJ33" s="1"/>
    </row>
    <row r="36" spans="10:45">
      <c r="J36" s="21" t="s">
        <v>65</v>
      </c>
      <c r="K36" s="1"/>
      <c r="L36" s="1"/>
      <c r="M36" s="1"/>
      <c r="N36" s="1"/>
      <c r="O36" s="1"/>
      <c r="P36" s="1"/>
      <c r="Q36" s="1"/>
      <c r="R36" s="1"/>
      <c r="S36" s="21" t="s">
        <v>65</v>
      </c>
      <c r="T36" s="89" t="s">
        <v>409</v>
      </c>
      <c r="U36" s="19"/>
      <c r="V36" s="7"/>
      <c r="W36" s="8"/>
      <c r="X36" s="7"/>
      <c r="Y36" s="6"/>
      <c r="Z36" s="7"/>
      <c r="AB36" s="149" t="s">
        <v>405</v>
      </c>
      <c r="AD36" s="150" t="s">
        <v>320</v>
      </c>
    </row>
    <row r="37" spans="10:45">
      <c r="J37" s="118" t="s">
        <v>83</v>
      </c>
      <c r="K37" s="28" t="s">
        <v>96</v>
      </c>
      <c r="L37" s="27" t="s">
        <v>104</v>
      </c>
      <c r="M37" s="27" t="s">
        <v>82</v>
      </c>
      <c r="N37" s="27" t="s">
        <v>112</v>
      </c>
      <c r="O37" s="27" t="s">
        <v>97</v>
      </c>
      <c r="P37" s="27" t="s">
        <v>117</v>
      </c>
      <c r="Q37" s="26" t="s">
        <v>132</v>
      </c>
      <c r="R37" s="1"/>
      <c r="S37" s="122" t="s">
        <v>83</v>
      </c>
      <c r="T37" s="17" t="s">
        <v>96</v>
      </c>
      <c r="U37" s="16" t="s">
        <v>104</v>
      </c>
      <c r="V37" s="16" t="s">
        <v>82</v>
      </c>
      <c r="W37" s="16" t="s">
        <v>112</v>
      </c>
      <c r="X37" s="16" t="s">
        <v>97</v>
      </c>
      <c r="Y37" s="16" t="s">
        <v>117</v>
      </c>
      <c r="Z37" s="15" t="s">
        <v>132</v>
      </c>
      <c r="AB37" s="75" t="s">
        <v>83</v>
      </c>
      <c r="AC37" s="76" t="s">
        <v>67</v>
      </c>
      <c r="AD37" s="146" t="s">
        <v>96</v>
      </c>
      <c r="AE37" s="146" t="s">
        <v>104</v>
      </c>
      <c r="AF37" s="146" t="s">
        <v>82</v>
      </c>
      <c r="AG37" s="146" t="s">
        <v>112</v>
      </c>
      <c r="AH37" s="146" t="s">
        <v>97</v>
      </c>
      <c r="AI37" s="146" t="s">
        <v>117</v>
      </c>
      <c r="AJ37" s="147" t="s">
        <v>132</v>
      </c>
    </row>
    <row r="38" spans="10:45">
      <c r="J38" s="14" t="s">
        <v>79</v>
      </c>
      <c r="K38" s="51" t="s">
        <v>73</v>
      </c>
      <c r="L38" s="51"/>
      <c r="M38" s="51"/>
      <c r="N38" s="51" t="s">
        <v>93</v>
      </c>
      <c r="O38" s="51" t="s">
        <v>93</v>
      </c>
      <c r="P38" s="51" t="s">
        <v>93</v>
      </c>
      <c r="Q38" s="5" t="s">
        <v>73</v>
      </c>
      <c r="R38" s="1"/>
      <c r="S38" s="14" t="s">
        <v>90</v>
      </c>
      <c r="T38" s="51" t="s">
        <v>93</v>
      </c>
      <c r="U38" s="51" t="s">
        <v>93</v>
      </c>
      <c r="V38" s="51" t="s">
        <v>73</v>
      </c>
      <c r="W38" s="51" t="s">
        <v>73</v>
      </c>
      <c r="X38" s="51"/>
      <c r="Y38" s="51"/>
      <c r="Z38" s="5" t="s">
        <v>93</v>
      </c>
      <c r="AB38" s="73" t="s">
        <v>153</v>
      </c>
      <c r="AC38" s="72">
        <v>6</v>
      </c>
      <c r="AD38" s="79" t="s">
        <v>73</v>
      </c>
      <c r="AE38" s="79"/>
      <c r="AF38" s="79"/>
      <c r="AG38" s="79" t="s">
        <v>93</v>
      </c>
      <c r="AH38" s="79" t="s">
        <v>93</v>
      </c>
      <c r="AI38" s="79" t="s">
        <v>93</v>
      </c>
      <c r="AJ38" s="80"/>
    </row>
    <row r="39" spans="10:45">
      <c r="J39" s="14" t="s">
        <v>180</v>
      </c>
      <c r="K39" s="51"/>
      <c r="L39" s="51"/>
      <c r="M39" s="51" t="s">
        <v>93</v>
      </c>
      <c r="N39" s="51" t="s">
        <v>93</v>
      </c>
      <c r="O39" s="51" t="s">
        <v>93</v>
      </c>
      <c r="P39" s="51" t="s">
        <v>73</v>
      </c>
      <c r="Q39" s="5"/>
      <c r="R39" s="1"/>
      <c r="S39" s="14" t="s">
        <v>202</v>
      </c>
      <c r="T39" s="51" t="s">
        <v>93</v>
      </c>
      <c r="U39" s="51" t="s">
        <v>73</v>
      </c>
      <c r="V39" s="51" t="s">
        <v>73</v>
      </c>
      <c r="W39" s="51"/>
      <c r="X39" s="51"/>
      <c r="Y39" s="51" t="s">
        <v>93</v>
      </c>
      <c r="Z39" s="5" t="s">
        <v>93</v>
      </c>
      <c r="AB39" s="73" t="s">
        <v>145</v>
      </c>
      <c r="AC39" s="72">
        <v>6</v>
      </c>
      <c r="AD39" s="79"/>
      <c r="AE39" s="79"/>
      <c r="AF39" s="79" t="s">
        <v>93</v>
      </c>
      <c r="AG39" s="79" t="s">
        <v>93</v>
      </c>
      <c r="AH39" s="79" t="s">
        <v>93</v>
      </c>
      <c r="AI39" s="79" t="s">
        <v>73</v>
      </c>
      <c r="AJ39" s="80"/>
    </row>
    <row r="40" spans="10:45">
      <c r="J40" s="14" t="s">
        <v>110</v>
      </c>
      <c r="K40" s="51"/>
      <c r="L40" s="51" t="s">
        <v>93</v>
      </c>
      <c r="M40" s="51" t="s">
        <v>93</v>
      </c>
      <c r="N40" s="51" t="s">
        <v>93</v>
      </c>
      <c r="O40" s="51" t="s">
        <v>73</v>
      </c>
      <c r="P40" s="51"/>
      <c r="Q40" s="5"/>
      <c r="R40" s="1"/>
      <c r="S40" s="14" t="s">
        <v>86</v>
      </c>
      <c r="T40" s="51" t="s">
        <v>73</v>
      </c>
      <c r="U40" s="51" t="s">
        <v>73</v>
      </c>
      <c r="V40" s="51"/>
      <c r="W40" s="51"/>
      <c r="X40" s="51" t="s">
        <v>93</v>
      </c>
      <c r="Y40" s="51" t="s">
        <v>93</v>
      </c>
      <c r="Z40" s="22" t="s">
        <v>73</v>
      </c>
      <c r="AB40" s="73" t="s">
        <v>157</v>
      </c>
      <c r="AC40" s="72">
        <v>6</v>
      </c>
      <c r="AD40" s="79"/>
      <c r="AE40" s="79" t="s">
        <v>93</v>
      </c>
      <c r="AF40" s="79" t="s">
        <v>93</v>
      </c>
      <c r="AG40" s="79" t="s">
        <v>93</v>
      </c>
      <c r="AH40" s="79" t="s">
        <v>73</v>
      </c>
      <c r="AI40" s="79"/>
      <c r="AJ40" s="80"/>
    </row>
    <row r="41" spans="10:45">
      <c r="J41" s="14" t="s">
        <v>114</v>
      </c>
      <c r="K41" s="51" t="s">
        <v>93</v>
      </c>
      <c r="L41" s="51" t="s">
        <v>93</v>
      </c>
      <c r="M41" s="51" t="s">
        <v>93</v>
      </c>
      <c r="N41" s="51" t="s">
        <v>73</v>
      </c>
      <c r="O41" s="51"/>
      <c r="P41" s="51"/>
      <c r="Q41" s="5" t="s">
        <v>93</v>
      </c>
      <c r="R41" s="1"/>
      <c r="S41" s="14" t="s">
        <v>76</v>
      </c>
      <c r="T41" s="23" t="s">
        <v>73</v>
      </c>
      <c r="U41" s="51"/>
      <c r="V41" s="51"/>
      <c r="W41" s="51" t="s">
        <v>93</v>
      </c>
      <c r="X41" s="51" t="s">
        <v>93</v>
      </c>
      <c r="Y41" s="51" t="s">
        <v>73</v>
      </c>
      <c r="Z41" s="5" t="s">
        <v>73</v>
      </c>
      <c r="AB41" s="73" t="s">
        <v>158</v>
      </c>
      <c r="AC41" s="72">
        <v>6</v>
      </c>
      <c r="AD41" s="79" t="s">
        <v>93</v>
      </c>
      <c r="AE41" s="79" t="s">
        <v>93</v>
      </c>
      <c r="AF41" s="79" t="s">
        <v>93</v>
      </c>
      <c r="AG41" s="79" t="s">
        <v>73</v>
      </c>
      <c r="AH41" s="79"/>
      <c r="AI41" s="79"/>
      <c r="AJ41" s="80"/>
    </row>
    <row r="42" spans="10:45">
      <c r="J42" s="14" t="s">
        <v>127</v>
      </c>
      <c r="K42" s="51" t="s">
        <v>93</v>
      </c>
      <c r="L42" s="51" t="s">
        <v>93</v>
      </c>
      <c r="M42" s="51" t="s">
        <v>73</v>
      </c>
      <c r="N42" s="51"/>
      <c r="O42" s="51"/>
      <c r="P42" s="51" t="s">
        <v>93</v>
      </c>
      <c r="Q42" s="5" t="s">
        <v>93</v>
      </c>
      <c r="R42" s="1"/>
      <c r="S42" s="14" t="s">
        <v>154</v>
      </c>
      <c r="T42" s="24"/>
      <c r="U42" s="51"/>
      <c r="V42" s="51" t="s">
        <v>93</v>
      </c>
      <c r="W42" s="51" t="s">
        <v>93</v>
      </c>
      <c r="X42" s="51" t="s">
        <v>73</v>
      </c>
      <c r="Y42" s="51" t="s">
        <v>73</v>
      </c>
      <c r="Z42" s="5"/>
      <c r="AB42" s="73" t="s">
        <v>128</v>
      </c>
      <c r="AC42" s="72">
        <v>6</v>
      </c>
      <c r="AD42" s="79" t="s">
        <v>93</v>
      </c>
      <c r="AE42" s="79" t="s">
        <v>93</v>
      </c>
      <c r="AF42" s="79" t="s">
        <v>73</v>
      </c>
      <c r="AG42" s="79"/>
      <c r="AH42" s="79"/>
      <c r="AI42" s="79" t="s">
        <v>93</v>
      </c>
      <c r="AJ42" s="80"/>
    </row>
    <row r="43" spans="10:45">
      <c r="J43" s="14" t="s">
        <v>94</v>
      </c>
      <c r="K43" s="51" t="s">
        <v>93</v>
      </c>
      <c r="L43" s="51" t="s">
        <v>73</v>
      </c>
      <c r="M43" s="51"/>
      <c r="N43" s="51"/>
      <c r="O43" s="51" t="s">
        <v>93</v>
      </c>
      <c r="P43" s="51" t="s">
        <v>93</v>
      </c>
      <c r="Q43" s="5" t="s">
        <v>93</v>
      </c>
      <c r="R43" s="1"/>
      <c r="S43" s="14" t="s">
        <v>68</v>
      </c>
      <c r="T43" s="23"/>
      <c r="U43" s="51" t="s">
        <v>93</v>
      </c>
      <c r="V43" s="51" t="s">
        <v>93</v>
      </c>
      <c r="W43" s="51" t="s">
        <v>73</v>
      </c>
      <c r="X43" s="51" t="s">
        <v>73</v>
      </c>
      <c r="Y43" s="51"/>
      <c r="Z43" s="5"/>
      <c r="AB43" s="73" t="s">
        <v>142</v>
      </c>
      <c r="AC43" s="72">
        <v>6</v>
      </c>
      <c r="AD43" s="79" t="s">
        <v>93</v>
      </c>
      <c r="AE43" s="79" t="s">
        <v>73</v>
      </c>
      <c r="AF43" s="79"/>
      <c r="AG43" s="79"/>
      <c r="AH43" s="79" t="s">
        <v>93</v>
      </c>
      <c r="AI43" s="79" t="s">
        <v>93</v>
      </c>
      <c r="AJ43" s="80"/>
    </row>
    <row r="44" spans="10:45">
      <c r="J44" s="14" t="s">
        <v>111</v>
      </c>
      <c r="K44" s="51"/>
      <c r="L44" s="51" t="s">
        <v>93</v>
      </c>
      <c r="M44" s="51" t="s">
        <v>93</v>
      </c>
      <c r="N44" s="51" t="s">
        <v>93</v>
      </c>
      <c r="O44" s="51" t="s">
        <v>93</v>
      </c>
      <c r="P44" s="51" t="s">
        <v>93</v>
      </c>
      <c r="Q44" s="5"/>
      <c r="R44" s="1"/>
      <c r="S44" s="14" t="s">
        <v>69</v>
      </c>
      <c r="T44" s="51"/>
      <c r="U44" s="51" t="s">
        <v>93</v>
      </c>
      <c r="V44" s="51" t="s">
        <v>93</v>
      </c>
      <c r="W44" s="51" t="s">
        <v>93</v>
      </c>
      <c r="X44" s="51" t="s">
        <v>93</v>
      </c>
      <c r="Y44" s="51" t="s">
        <v>93</v>
      </c>
      <c r="Z44" s="22"/>
      <c r="AB44" s="73" t="s">
        <v>200</v>
      </c>
      <c r="AC44" s="72">
        <v>7</v>
      </c>
      <c r="AD44" s="79"/>
      <c r="AE44" s="79" t="s">
        <v>93</v>
      </c>
      <c r="AF44" s="79" t="s">
        <v>93</v>
      </c>
      <c r="AG44" s="79" t="s">
        <v>93</v>
      </c>
      <c r="AH44" s="79" t="s">
        <v>93</v>
      </c>
      <c r="AI44" s="79" t="s">
        <v>93</v>
      </c>
      <c r="AJ44" s="80"/>
    </row>
    <row r="45" spans="10:45">
      <c r="J45" s="121" t="s">
        <v>164</v>
      </c>
      <c r="K45" s="91" t="s">
        <v>212</v>
      </c>
      <c r="L45" s="12" t="s">
        <v>219</v>
      </c>
      <c r="M45" s="12" t="s">
        <v>219</v>
      </c>
      <c r="N45" s="12" t="s">
        <v>219</v>
      </c>
      <c r="O45" s="12" t="s">
        <v>219</v>
      </c>
      <c r="P45" s="12" t="s">
        <v>219</v>
      </c>
      <c r="Q45" s="92" t="s">
        <v>212</v>
      </c>
      <c r="R45" s="1"/>
      <c r="S45" s="121" t="s">
        <v>164</v>
      </c>
      <c r="T45" s="91" t="s">
        <v>214</v>
      </c>
      <c r="U45" s="12" t="s">
        <v>187</v>
      </c>
      <c r="V45" s="12" t="s">
        <v>187</v>
      </c>
      <c r="W45" s="12" t="s">
        <v>187</v>
      </c>
      <c r="X45" s="12" t="s">
        <v>187</v>
      </c>
      <c r="Y45" s="12" t="s">
        <v>187</v>
      </c>
      <c r="Z45" s="92" t="s">
        <v>214</v>
      </c>
      <c r="AB45" s="121" t="s">
        <v>367</v>
      </c>
      <c r="AC45" s="148"/>
      <c r="AD45" s="91" t="s">
        <v>212</v>
      </c>
      <c r="AE45" s="12" t="s">
        <v>219</v>
      </c>
      <c r="AF45" s="12" t="s">
        <v>219</v>
      </c>
      <c r="AG45" s="12" t="s">
        <v>219</v>
      </c>
      <c r="AH45" s="12" t="s">
        <v>219</v>
      </c>
      <c r="AI45" s="12" t="s">
        <v>219</v>
      </c>
      <c r="AJ45" s="92" t="s">
        <v>212</v>
      </c>
    </row>
    <row r="48" spans="10:45">
      <c r="J48" s="21" t="s">
        <v>87</v>
      </c>
      <c r="K48" s="20"/>
      <c r="L48" s="19"/>
      <c r="M48" s="7"/>
      <c r="N48" s="8"/>
      <c r="O48" s="7"/>
      <c r="P48" s="6"/>
      <c r="Q48" s="7"/>
      <c r="R48" s="1"/>
      <c r="S48" s="21" t="s">
        <v>87</v>
      </c>
      <c r="T48" s="20"/>
      <c r="U48" s="19"/>
      <c r="V48" s="7"/>
      <c r="W48" s="8"/>
      <c r="X48" s="7"/>
      <c r="Y48" s="6"/>
      <c r="Z48" s="7"/>
      <c r="AA48" s="1"/>
      <c r="AB48" s="21" t="s">
        <v>87</v>
      </c>
      <c r="AC48" s="89" t="s">
        <v>409</v>
      </c>
      <c r="AD48" s="19"/>
      <c r="AE48" s="7"/>
      <c r="AF48" s="8"/>
      <c r="AG48" s="7"/>
      <c r="AH48" s="6"/>
      <c r="AI48" s="7"/>
      <c r="AJ48" s="1"/>
      <c r="AK48" s="21" t="s">
        <v>87</v>
      </c>
      <c r="AL48" s="25" t="s">
        <v>409</v>
      </c>
      <c r="AM48" s="90" t="s">
        <v>358</v>
      </c>
      <c r="AN48" s="7"/>
      <c r="AO48" s="8"/>
      <c r="AP48" s="7"/>
      <c r="AQ48" s="6"/>
      <c r="AR48" s="7"/>
      <c r="AS48" s="1"/>
    </row>
    <row r="49" spans="10:45">
      <c r="J49" s="122" t="s">
        <v>83</v>
      </c>
      <c r="K49" s="17" t="s">
        <v>96</v>
      </c>
      <c r="L49" s="16" t="s">
        <v>104</v>
      </c>
      <c r="M49" s="16" t="s">
        <v>82</v>
      </c>
      <c r="N49" s="16" t="s">
        <v>112</v>
      </c>
      <c r="O49" s="16" t="s">
        <v>97</v>
      </c>
      <c r="P49" s="16" t="s">
        <v>117</v>
      </c>
      <c r="Q49" s="15" t="s">
        <v>132</v>
      </c>
      <c r="R49" s="1"/>
      <c r="S49" s="122" t="s">
        <v>83</v>
      </c>
      <c r="T49" s="17" t="s">
        <v>96</v>
      </c>
      <c r="U49" s="16" t="s">
        <v>104</v>
      </c>
      <c r="V49" s="16" t="s">
        <v>82</v>
      </c>
      <c r="W49" s="16" t="s">
        <v>112</v>
      </c>
      <c r="X49" s="16" t="s">
        <v>97</v>
      </c>
      <c r="Y49" s="16" t="s">
        <v>117</v>
      </c>
      <c r="Z49" s="15" t="s">
        <v>132</v>
      </c>
      <c r="AA49" s="1"/>
      <c r="AB49" s="122" t="s">
        <v>83</v>
      </c>
      <c r="AC49" s="17" t="s">
        <v>96</v>
      </c>
      <c r="AD49" s="16" t="s">
        <v>104</v>
      </c>
      <c r="AE49" s="16" t="s">
        <v>82</v>
      </c>
      <c r="AF49" s="16" t="s">
        <v>112</v>
      </c>
      <c r="AG49" s="16" t="s">
        <v>97</v>
      </c>
      <c r="AH49" s="16" t="s">
        <v>117</v>
      </c>
      <c r="AI49" s="15" t="s">
        <v>132</v>
      </c>
      <c r="AJ49" s="1"/>
      <c r="AK49" s="122" t="s">
        <v>83</v>
      </c>
      <c r="AL49" s="17" t="s">
        <v>96</v>
      </c>
      <c r="AM49" s="16" t="s">
        <v>104</v>
      </c>
      <c r="AN49" s="16" t="s">
        <v>82</v>
      </c>
      <c r="AO49" s="16" t="s">
        <v>112</v>
      </c>
      <c r="AP49" s="16" t="s">
        <v>97</v>
      </c>
      <c r="AQ49" s="16" t="s">
        <v>117</v>
      </c>
      <c r="AR49" s="15" t="s">
        <v>132</v>
      </c>
      <c r="AS49" s="1"/>
    </row>
    <row r="50" spans="10:45">
      <c r="J50" s="14" t="s">
        <v>79</v>
      </c>
      <c r="K50" s="51" t="s">
        <v>73</v>
      </c>
      <c r="L50" s="51"/>
      <c r="M50" s="51"/>
      <c r="N50" s="51" t="s">
        <v>93</v>
      </c>
      <c r="O50" s="51" t="s">
        <v>93</v>
      </c>
      <c r="P50" s="51" t="s">
        <v>93</v>
      </c>
      <c r="Q50" s="5" t="s">
        <v>73</v>
      </c>
      <c r="R50" s="1"/>
      <c r="S50" s="14" t="s">
        <v>79</v>
      </c>
      <c r="T50" s="51" t="s">
        <v>73</v>
      </c>
      <c r="U50" s="51"/>
      <c r="V50" s="51"/>
      <c r="W50" s="51" t="s">
        <v>93</v>
      </c>
      <c r="X50" s="51"/>
      <c r="Y50" s="51" t="s">
        <v>93</v>
      </c>
      <c r="Z50" s="5" t="s">
        <v>93</v>
      </c>
      <c r="AA50" s="1"/>
      <c r="AB50" s="14" t="s">
        <v>79</v>
      </c>
      <c r="AC50" s="51" t="s">
        <v>93</v>
      </c>
      <c r="AD50" s="51" t="s">
        <v>93</v>
      </c>
      <c r="AE50" s="51" t="s">
        <v>73</v>
      </c>
      <c r="AF50" s="51" t="s">
        <v>73</v>
      </c>
      <c r="AG50" s="51"/>
      <c r="AH50" s="51"/>
      <c r="AI50" s="5" t="s">
        <v>93</v>
      </c>
      <c r="AJ50" s="1"/>
      <c r="AK50" s="14" t="s">
        <v>79</v>
      </c>
      <c r="AL50" s="51" t="s">
        <v>73</v>
      </c>
      <c r="AM50" s="51"/>
      <c r="AN50" s="51" t="s">
        <v>93</v>
      </c>
      <c r="AO50" s="51" t="s">
        <v>93</v>
      </c>
      <c r="AP50" s="51" t="s">
        <v>73</v>
      </c>
      <c r="AQ50" s="51"/>
      <c r="AR50" s="5" t="s">
        <v>93</v>
      </c>
      <c r="AS50" s="1"/>
    </row>
    <row r="51" spans="10:45">
      <c r="J51" s="14" t="s">
        <v>180</v>
      </c>
      <c r="K51" s="51"/>
      <c r="L51" s="51"/>
      <c r="M51" s="51" t="s">
        <v>93</v>
      </c>
      <c r="N51" s="51" t="s">
        <v>93</v>
      </c>
      <c r="O51" s="51" t="s">
        <v>93</v>
      </c>
      <c r="P51" s="51" t="s">
        <v>73</v>
      </c>
      <c r="Q51" s="5"/>
      <c r="R51" s="1"/>
      <c r="S51" s="14" t="s">
        <v>180</v>
      </c>
      <c r="T51" s="51" t="s">
        <v>93</v>
      </c>
      <c r="U51" s="51" t="s">
        <v>73</v>
      </c>
      <c r="V51" s="51"/>
      <c r="W51" s="51"/>
      <c r="X51" s="51" t="s">
        <v>93</v>
      </c>
      <c r="Y51" s="51"/>
      <c r="Z51" s="5" t="s">
        <v>93</v>
      </c>
      <c r="AA51" s="1"/>
      <c r="AB51" s="14" t="s">
        <v>180</v>
      </c>
      <c r="AC51" s="51" t="s">
        <v>93</v>
      </c>
      <c r="AD51" s="51" t="s">
        <v>73</v>
      </c>
      <c r="AE51" s="51" t="s">
        <v>73</v>
      </c>
      <c r="AF51" s="51"/>
      <c r="AG51" s="51"/>
      <c r="AH51" s="51" t="s">
        <v>93</v>
      </c>
      <c r="AI51" s="5" t="s">
        <v>93</v>
      </c>
      <c r="AJ51" s="1"/>
      <c r="AK51" s="14" t="s">
        <v>180</v>
      </c>
      <c r="AL51" s="51" t="s">
        <v>93</v>
      </c>
      <c r="AM51" s="51" t="s">
        <v>73</v>
      </c>
      <c r="AN51" s="51"/>
      <c r="AO51" s="51" t="s">
        <v>93</v>
      </c>
      <c r="AP51" s="51" t="s">
        <v>93</v>
      </c>
      <c r="AQ51" s="51" t="s">
        <v>73</v>
      </c>
      <c r="AR51" s="5"/>
      <c r="AS51" s="1"/>
    </row>
    <row r="52" spans="10:45">
      <c r="J52" s="14" t="s">
        <v>110</v>
      </c>
      <c r="K52" s="51"/>
      <c r="L52" s="51" t="s">
        <v>93</v>
      </c>
      <c r="M52" s="51" t="s">
        <v>93</v>
      </c>
      <c r="N52" s="51" t="s">
        <v>93</v>
      </c>
      <c r="O52" s="51" t="s">
        <v>73</v>
      </c>
      <c r="P52" s="51"/>
      <c r="Q52" s="5"/>
      <c r="R52" s="1"/>
      <c r="S52" s="14" t="s">
        <v>110</v>
      </c>
      <c r="T52" s="51" t="s">
        <v>93</v>
      </c>
      <c r="U52" s="51" t="s">
        <v>93</v>
      </c>
      <c r="V52" s="51" t="s">
        <v>73</v>
      </c>
      <c r="W52" s="51"/>
      <c r="X52" s="51"/>
      <c r="Y52" s="51" t="s">
        <v>93</v>
      </c>
      <c r="Z52" s="5"/>
      <c r="AA52" s="1"/>
      <c r="AB52" s="14" t="s">
        <v>110</v>
      </c>
      <c r="AC52" s="51" t="s">
        <v>73</v>
      </c>
      <c r="AD52" s="51" t="s">
        <v>73</v>
      </c>
      <c r="AE52" s="51"/>
      <c r="AF52" s="51"/>
      <c r="AG52" s="51" t="s">
        <v>93</v>
      </c>
      <c r="AH52" s="51" t="s">
        <v>93</v>
      </c>
      <c r="AI52" s="22" t="s">
        <v>73</v>
      </c>
      <c r="AJ52" s="1"/>
      <c r="AK52" s="14" t="s">
        <v>110</v>
      </c>
      <c r="AL52" s="51" t="s">
        <v>93</v>
      </c>
      <c r="AM52" s="51" t="s">
        <v>93</v>
      </c>
      <c r="AN52" s="51" t="s">
        <v>73</v>
      </c>
      <c r="AO52" s="51"/>
      <c r="AP52" s="51" t="s">
        <v>93</v>
      </c>
      <c r="AQ52" s="51" t="s">
        <v>93</v>
      </c>
      <c r="AR52" s="5" t="s">
        <v>73</v>
      </c>
      <c r="AS52" s="1"/>
    </row>
    <row r="53" spans="10:45">
      <c r="J53" s="14" t="s">
        <v>114</v>
      </c>
      <c r="K53" s="51" t="s">
        <v>93</v>
      </c>
      <c r="L53" s="51" t="s">
        <v>93</v>
      </c>
      <c r="M53" s="51" t="s">
        <v>93</v>
      </c>
      <c r="N53" s="51" t="s">
        <v>73</v>
      </c>
      <c r="O53" s="51"/>
      <c r="P53" s="51"/>
      <c r="Q53" s="5" t="s">
        <v>93</v>
      </c>
      <c r="R53" s="1"/>
      <c r="S53" s="14" t="s">
        <v>114</v>
      </c>
      <c r="T53" s="51" t="s">
        <v>93</v>
      </c>
      <c r="U53" s="51" t="s">
        <v>93</v>
      </c>
      <c r="V53" s="51" t="s">
        <v>93</v>
      </c>
      <c r="W53" s="51" t="s">
        <v>73</v>
      </c>
      <c r="X53" s="51"/>
      <c r="Y53" s="51"/>
      <c r="Z53" s="5" t="s">
        <v>93</v>
      </c>
      <c r="AA53" s="1"/>
      <c r="AB53" s="14" t="s">
        <v>114</v>
      </c>
      <c r="AC53" s="23" t="s">
        <v>73</v>
      </c>
      <c r="AD53" s="51"/>
      <c r="AE53" s="51"/>
      <c r="AF53" s="51" t="s">
        <v>93</v>
      </c>
      <c r="AG53" s="51" t="s">
        <v>93</v>
      </c>
      <c r="AH53" s="51" t="s">
        <v>73</v>
      </c>
      <c r="AI53" s="5" t="s">
        <v>73</v>
      </c>
      <c r="AJ53" s="1"/>
      <c r="AK53" s="14" t="s">
        <v>114</v>
      </c>
      <c r="AL53" s="51"/>
      <c r="AM53" s="51" t="s">
        <v>93</v>
      </c>
      <c r="AN53" s="51" t="s">
        <v>93</v>
      </c>
      <c r="AO53" s="51" t="s">
        <v>73</v>
      </c>
      <c r="AP53" s="51"/>
      <c r="AQ53" s="51" t="s">
        <v>93</v>
      </c>
      <c r="AR53" s="5" t="s">
        <v>93</v>
      </c>
      <c r="AS53" s="1"/>
    </row>
    <row r="54" spans="10:45">
      <c r="J54" s="14" t="s">
        <v>127</v>
      </c>
      <c r="K54" s="51" t="s">
        <v>93</v>
      </c>
      <c r="L54" s="51" t="s">
        <v>93</v>
      </c>
      <c r="M54" s="51" t="s">
        <v>73</v>
      </c>
      <c r="N54" s="51"/>
      <c r="O54" s="51"/>
      <c r="P54" s="51" t="s">
        <v>93</v>
      </c>
      <c r="Q54" s="5" t="s">
        <v>93</v>
      </c>
      <c r="R54" s="1"/>
      <c r="S54" s="14" t="s">
        <v>127</v>
      </c>
      <c r="T54" s="51"/>
      <c r="U54" s="51" t="s">
        <v>93</v>
      </c>
      <c r="V54" s="51" t="s">
        <v>93</v>
      </c>
      <c r="W54" s="51" t="s">
        <v>93</v>
      </c>
      <c r="X54" s="51" t="s">
        <v>73</v>
      </c>
      <c r="Y54" s="51"/>
      <c r="Z54" s="5"/>
      <c r="AA54" s="1"/>
      <c r="AB54" s="14" t="s">
        <v>127</v>
      </c>
      <c r="AC54" s="24"/>
      <c r="AD54" s="51"/>
      <c r="AE54" s="51" t="s">
        <v>93</v>
      </c>
      <c r="AF54" s="51" t="s">
        <v>93</v>
      </c>
      <c r="AG54" s="51" t="s">
        <v>73</v>
      </c>
      <c r="AH54" s="51" t="s">
        <v>73</v>
      </c>
      <c r="AI54" s="5"/>
      <c r="AJ54" s="1"/>
      <c r="AK54" s="14" t="s">
        <v>127</v>
      </c>
      <c r="AL54" s="51" t="s">
        <v>73</v>
      </c>
      <c r="AM54" s="51"/>
      <c r="AN54" s="51" t="s">
        <v>93</v>
      </c>
      <c r="AO54" s="51" t="s">
        <v>93</v>
      </c>
      <c r="AP54" s="51" t="s">
        <v>73</v>
      </c>
      <c r="AQ54" s="51"/>
      <c r="AR54" s="5" t="s">
        <v>93</v>
      </c>
      <c r="AS54" s="1"/>
    </row>
    <row r="55" spans="10:45">
      <c r="J55" s="14" t="s">
        <v>94</v>
      </c>
      <c r="K55" s="51" t="s">
        <v>93</v>
      </c>
      <c r="L55" s="51" t="s">
        <v>73</v>
      </c>
      <c r="M55" s="51"/>
      <c r="N55" s="51"/>
      <c r="O55" s="51" t="s">
        <v>93</v>
      </c>
      <c r="P55" s="51" t="s">
        <v>93</v>
      </c>
      <c r="Q55" s="5" t="s">
        <v>93</v>
      </c>
      <c r="R55" s="1"/>
      <c r="S55" s="14" t="s">
        <v>94</v>
      </c>
      <c r="T55" s="51" t="s">
        <v>93</v>
      </c>
      <c r="U55" s="51"/>
      <c r="V55" s="51" t="s">
        <v>93</v>
      </c>
      <c r="W55" s="51" t="s">
        <v>93</v>
      </c>
      <c r="X55" s="51" t="s">
        <v>93</v>
      </c>
      <c r="Y55" s="51" t="s">
        <v>73</v>
      </c>
      <c r="Z55" s="5"/>
      <c r="AA55" s="1"/>
      <c r="AB55" s="14" t="s">
        <v>94</v>
      </c>
      <c r="AC55" s="23"/>
      <c r="AD55" s="51" t="s">
        <v>93</v>
      </c>
      <c r="AE55" s="51" t="s">
        <v>93</v>
      </c>
      <c r="AF55" s="51" t="s">
        <v>73</v>
      </c>
      <c r="AG55" s="51" t="s">
        <v>73</v>
      </c>
      <c r="AH55" s="51"/>
      <c r="AI55" s="5"/>
      <c r="AJ55" s="1"/>
      <c r="AK55" s="14" t="s">
        <v>94</v>
      </c>
      <c r="AL55" s="51" t="s">
        <v>93</v>
      </c>
      <c r="AM55" s="51" t="s">
        <v>73</v>
      </c>
      <c r="AN55" s="51"/>
      <c r="AO55" s="51" t="s">
        <v>93</v>
      </c>
      <c r="AP55" s="51" t="s">
        <v>93</v>
      </c>
      <c r="AQ55" s="51" t="s">
        <v>73</v>
      </c>
      <c r="AR55" s="5"/>
      <c r="AS55" s="1"/>
    </row>
    <row r="56" spans="10:45">
      <c r="J56" s="14" t="s">
        <v>111</v>
      </c>
      <c r="K56" s="51"/>
      <c r="L56" s="51" t="s">
        <v>93</v>
      </c>
      <c r="M56" s="51" t="s">
        <v>93</v>
      </c>
      <c r="N56" s="51" t="s">
        <v>93</v>
      </c>
      <c r="O56" s="51" t="s">
        <v>93</v>
      </c>
      <c r="P56" s="51" t="s">
        <v>93</v>
      </c>
      <c r="Q56" s="5"/>
      <c r="R56" s="1"/>
      <c r="S56" s="14" t="s">
        <v>111</v>
      </c>
      <c r="T56" s="51"/>
      <c r="U56" s="51" t="s">
        <v>93</v>
      </c>
      <c r="V56" s="51"/>
      <c r="W56" s="51" t="s">
        <v>93</v>
      </c>
      <c r="X56" s="51" t="s">
        <v>93</v>
      </c>
      <c r="Y56" s="51" t="s">
        <v>93</v>
      </c>
      <c r="Z56" s="5" t="s">
        <v>73</v>
      </c>
      <c r="AA56" s="1"/>
      <c r="AB56" s="14" t="s">
        <v>111</v>
      </c>
      <c r="AC56" s="51"/>
      <c r="AD56" s="51" t="s">
        <v>93</v>
      </c>
      <c r="AE56" s="51" t="s">
        <v>93</v>
      </c>
      <c r="AF56" s="51" t="s">
        <v>93</v>
      </c>
      <c r="AG56" s="51" t="s">
        <v>93</v>
      </c>
      <c r="AH56" s="51" t="s">
        <v>93</v>
      </c>
      <c r="AI56" s="22"/>
      <c r="AJ56" s="1"/>
      <c r="AK56" s="14" t="s">
        <v>111</v>
      </c>
      <c r="AL56" s="51" t="s">
        <v>93</v>
      </c>
      <c r="AM56" s="51" t="s">
        <v>93</v>
      </c>
      <c r="AN56" s="51" t="s">
        <v>73</v>
      </c>
      <c r="AO56" s="51"/>
      <c r="AP56" s="51" t="s">
        <v>93</v>
      </c>
      <c r="AQ56" s="51" t="s">
        <v>93</v>
      </c>
      <c r="AR56" s="5" t="s">
        <v>73</v>
      </c>
      <c r="AS56" s="1"/>
    </row>
    <row r="57" spans="10:45">
      <c r="J57" s="14" t="s">
        <v>80</v>
      </c>
      <c r="K57" s="51"/>
      <c r="L57" s="51" t="s">
        <v>93</v>
      </c>
      <c r="M57" s="51" t="s">
        <v>93</v>
      </c>
      <c r="N57" s="51" t="s">
        <v>93</v>
      </c>
      <c r="O57" s="51" t="s">
        <v>93</v>
      </c>
      <c r="P57" s="51" t="s">
        <v>93</v>
      </c>
      <c r="Q57" s="5"/>
      <c r="R57" s="1"/>
      <c r="S57" s="14" t="s">
        <v>80</v>
      </c>
      <c r="T57" s="51"/>
      <c r="U57" s="51"/>
      <c r="V57" s="51" t="s">
        <v>93</v>
      </c>
      <c r="W57" s="51"/>
      <c r="X57" s="51" t="s">
        <v>93</v>
      </c>
      <c r="Y57" s="51" t="s">
        <v>93</v>
      </c>
      <c r="Z57" s="5" t="s">
        <v>93</v>
      </c>
      <c r="AA57" s="1"/>
      <c r="AB57" s="14" t="s">
        <v>80</v>
      </c>
      <c r="AC57" s="51"/>
      <c r="AD57" s="51" t="s">
        <v>93</v>
      </c>
      <c r="AE57" s="51" t="s">
        <v>93</v>
      </c>
      <c r="AF57" s="51" t="s">
        <v>93</v>
      </c>
      <c r="AG57" s="51" t="s">
        <v>93</v>
      </c>
      <c r="AH57" s="51" t="s">
        <v>93</v>
      </c>
      <c r="AI57" s="22"/>
      <c r="AJ57" s="1"/>
      <c r="AK57" s="14" t="s">
        <v>80</v>
      </c>
      <c r="AL57" s="51"/>
      <c r="AM57" s="51" t="s">
        <v>93</v>
      </c>
      <c r="AN57" s="51" t="s">
        <v>93</v>
      </c>
      <c r="AO57" s="51" t="s">
        <v>73</v>
      </c>
      <c r="AP57" s="51"/>
      <c r="AQ57" s="51" t="s">
        <v>93</v>
      </c>
      <c r="AR57" s="5" t="s">
        <v>93</v>
      </c>
      <c r="AS57" s="1"/>
    </row>
    <row r="58" spans="10:45">
      <c r="J58" s="121" t="s">
        <v>164</v>
      </c>
      <c r="K58" s="91" t="s">
        <v>212</v>
      </c>
      <c r="L58" s="12" t="s">
        <v>198</v>
      </c>
      <c r="M58" s="12" t="s">
        <v>198</v>
      </c>
      <c r="N58" s="12" t="s">
        <v>198</v>
      </c>
      <c r="O58" s="12" t="s">
        <v>198</v>
      </c>
      <c r="P58" s="12" t="s">
        <v>198</v>
      </c>
      <c r="Q58" s="92" t="s">
        <v>212</v>
      </c>
      <c r="R58" s="1"/>
      <c r="S58" s="121" t="s">
        <v>164</v>
      </c>
      <c r="T58" s="65" t="s">
        <v>219</v>
      </c>
      <c r="U58" s="65" t="s">
        <v>219</v>
      </c>
      <c r="V58" s="65" t="s">
        <v>219</v>
      </c>
      <c r="W58" s="65" t="s">
        <v>219</v>
      </c>
      <c r="X58" s="65" t="s">
        <v>219</v>
      </c>
      <c r="Y58" s="65" t="s">
        <v>219</v>
      </c>
      <c r="Z58" s="131" t="s">
        <v>219</v>
      </c>
      <c r="AA58" s="1"/>
      <c r="AB58" s="69" t="s">
        <v>210</v>
      </c>
      <c r="AC58" s="91" t="s">
        <v>214</v>
      </c>
      <c r="AD58" s="12" t="s">
        <v>181</v>
      </c>
      <c r="AE58" s="12" t="s">
        <v>181</v>
      </c>
      <c r="AF58" s="12" t="s">
        <v>181</v>
      </c>
      <c r="AG58" s="12" t="s">
        <v>181</v>
      </c>
      <c r="AH58" s="12" t="s">
        <v>181</v>
      </c>
      <c r="AI58" s="92" t="s">
        <v>214</v>
      </c>
      <c r="AJ58" s="1"/>
      <c r="AK58" s="69" t="s">
        <v>210</v>
      </c>
      <c r="AL58" s="12" t="s">
        <v>181</v>
      </c>
      <c r="AM58" s="12" t="s">
        <v>181</v>
      </c>
      <c r="AN58" s="12" t="s">
        <v>181</v>
      </c>
      <c r="AO58" s="12" t="s">
        <v>181</v>
      </c>
      <c r="AP58" s="12" t="s">
        <v>181</v>
      </c>
      <c r="AQ58" s="12" t="s">
        <v>181</v>
      </c>
      <c r="AR58" s="11" t="s">
        <v>181</v>
      </c>
      <c r="AS58" s="1"/>
    </row>
    <row r="59" spans="10:45">
      <c r="J59" s="132" t="s">
        <v>255</v>
      </c>
      <c r="S59" s="432"/>
      <c r="T59" s="420"/>
      <c r="AB59" s="432"/>
      <c r="AC59" s="420"/>
      <c r="AK59" s="132" t="s">
        <v>38</v>
      </c>
    </row>
    <row r="60" spans="10:45">
      <c r="J60" s="438" t="s">
        <v>463</v>
      </c>
    </row>
    <row r="61" spans="10:45">
      <c r="J61" s="438"/>
    </row>
    <row r="63" spans="10:45">
      <c r="J63" s="21" t="s">
        <v>199</v>
      </c>
      <c r="K63" s="20"/>
      <c r="L63" s="19"/>
      <c r="M63" s="7"/>
      <c r="N63" s="8"/>
      <c r="O63" s="7"/>
      <c r="P63" s="6"/>
      <c r="Q63" s="7"/>
      <c r="R63" s="1"/>
      <c r="S63" s="21" t="s">
        <v>199</v>
      </c>
      <c r="T63" s="20"/>
      <c r="U63" s="19"/>
      <c r="V63" s="7"/>
      <c r="W63" s="8"/>
      <c r="X63" s="7"/>
      <c r="Y63" s="6"/>
      <c r="Z63" s="7"/>
      <c r="AA63" s="1"/>
      <c r="AB63" s="21" t="s">
        <v>199</v>
      </c>
      <c r="AC63" s="89" t="s">
        <v>409</v>
      </c>
      <c r="AD63" s="19"/>
      <c r="AE63" s="7"/>
      <c r="AF63" s="8"/>
      <c r="AG63" s="7"/>
      <c r="AH63" s="6"/>
      <c r="AI63" s="7"/>
      <c r="AJ63" s="1"/>
      <c r="AK63" s="21" t="s">
        <v>199</v>
      </c>
      <c r="AL63" s="89" t="s">
        <v>409</v>
      </c>
      <c r="AM63" s="19"/>
      <c r="AN63" s="7"/>
      <c r="AO63" s="8"/>
      <c r="AP63" s="7"/>
      <c r="AQ63" s="6"/>
      <c r="AR63" s="7"/>
    </row>
    <row r="64" spans="10:45">
      <c r="J64" s="122" t="s">
        <v>83</v>
      </c>
      <c r="K64" s="17" t="s">
        <v>96</v>
      </c>
      <c r="L64" s="16" t="s">
        <v>104</v>
      </c>
      <c r="M64" s="16" t="s">
        <v>82</v>
      </c>
      <c r="N64" s="16" t="s">
        <v>112</v>
      </c>
      <c r="O64" s="16" t="s">
        <v>97</v>
      </c>
      <c r="P64" s="16" t="s">
        <v>117</v>
      </c>
      <c r="Q64" s="15" t="s">
        <v>132</v>
      </c>
      <c r="R64" s="1"/>
      <c r="S64" s="122" t="s">
        <v>83</v>
      </c>
      <c r="T64" s="17" t="s">
        <v>96</v>
      </c>
      <c r="U64" s="16" t="s">
        <v>104</v>
      </c>
      <c r="V64" s="16" t="s">
        <v>82</v>
      </c>
      <c r="W64" s="16" t="s">
        <v>112</v>
      </c>
      <c r="X64" s="16" t="s">
        <v>97</v>
      </c>
      <c r="Y64" s="16" t="s">
        <v>117</v>
      </c>
      <c r="Z64" s="15" t="s">
        <v>132</v>
      </c>
      <c r="AA64" s="1"/>
      <c r="AB64" s="122" t="s">
        <v>83</v>
      </c>
      <c r="AC64" s="17" t="s">
        <v>96</v>
      </c>
      <c r="AD64" s="16" t="s">
        <v>104</v>
      </c>
      <c r="AE64" s="16" t="s">
        <v>82</v>
      </c>
      <c r="AF64" s="16" t="s">
        <v>112</v>
      </c>
      <c r="AG64" s="16" t="s">
        <v>97</v>
      </c>
      <c r="AH64" s="16" t="s">
        <v>117</v>
      </c>
      <c r="AI64" s="15" t="s">
        <v>132</v>
      </c>
      <c r="AJ64" s="1"/>
      <c r="AK64" s="18" t="s">
        <v>83</v>
      </c>
      <c r="AL64" s="17" t="s">
        <v>96</v>
      </c>
      <c r="AM64" s="16" t="s">
        <v>104</v>
      </c>
      <c r="AN64" s="16" t="s">
        <v>82</v>
      </c>
      <c r="AO64" s="16" t="s">
        <v>112</v>
      </c>
      <c r="AP64" s="16" t="s">
        <v>97</v>
      </c>
      <c r="AQ64" s="16" t="s">
        <v>117</v>
      </c>
      <c r="AR64" s="15" t="s">
        <v>132</v>
      </c>
    </row>
    <row r="65" spans="10:62">
      <c r="J65" s="14" t="s">
        <v>79</v>
      </c>
      <c r="K65" s="51" t="s">
        <v>73</v>
      </c>
      <c r="L65" s="51"/>
      <c r="M65" s="51"/>
      <c r="N65" s="51" t="s">
        <v>93</v>
      </c>
      <c r="O65" s="51" t="s">
        <v>93</v>
      </c>
      <c r="P65" s="51" t="s">
        <v>93</v>
      </c>
      <c r="Q65" s="5" t="s">
        <v>73</v>
      </c>
      <c r="R65" s="1"/>
      <c r="S65" s="14" t="s">
        <v>79</v>
      </c>
      <c r="T65" s="51" t="s">
        <v>73</v>
      </c>
      <c r="U65" s="51"/>
      <c r="V65" s="51"/>
      <c r="W65" s="51" t="s">
        <v>93</v>
      </c>
      <c r="X65" s="51"/>
      <c r="Y65" s="51" t="s">
        <v>93</v>
      </c>
      <c r="Z65" s="5" t="s">
        <v>93</v>
      </c>
      <c r="AA65" s="1"/>
      <c r="AB65" s="14" t="s">
        <v>79</v>
      </c>
      <c r="AC65" s="51" t="s">
        <v>93</v>
      </c>
      <c r="AD65" s="51" t="s">
        <v>93</v>
      </c>
      <c r="AE65" s="51" t="s">
        <v>73</v>
      </c>
      <c r="AF65" s="51" t="s">
        <v>73</v>
      </c>
      <c r="AG65" s="51"/>
      <c r="AH65" s="51"/>
      <c r="AI65" s="5" t="s">
        <v>93</v>
      </c>
      <c r="AJ65" s="1"/>
      <c r="AK65" s="14" t="s">
        <v>79</v>
      </c>
      <c r="AL65" s="51" t="s">
        <v>73</v>
      </c>
      <c r="AM65" s="51"/>
      <c r="AN65" s="51" t="s">
        <v>93</v>
      </c>
      <c r="AO65" s="51" t="s">
        <v>93</v>
      </c>
      <c r="AP65" s="51" t="s">
        <v>73</v>
      </c>
      <c r="AQ65" s="51"/>
      <c r="AR65" s="5" t="s">
        <v>93</v>
      </c>
    </row>
    <row r="66" spans="10:62">
      <c r="J66" s="14" t="s">
        <v>180</v>
      </c>
      <c r="K66" s="51"/>
      <c r="L66" s="51"/>
      <c r="M66" s="51" t="s">
        <v>93</v>
      </c>
      <c r="N66" s="51" t="s">
        <v>93</v>
      </c>
      <c r="O66" s="51" t="s">
        <v>93</v>
      </c>
      <c r="P66" s="51" t="s">
        <v>73</v>
      </c>
      <c r="Q66" s="5"/>
      <c r="R66" s="1"/>
      <c r="S66" s="14" t="s">
        <v>180</v>
      </c>
      <c r="T66" s="51" t="s">
        <v>93</v>
      </c>
      <c r="U66" s="51" t="s">
        <v>73</v>
      </c>
      <c r="V66" s="51"/>
      <c r="W66" s="51"/>
      <c r="X66" s="51" t="s">
        <v>93</v>
      </c>
      <c r="Y66" s="51"/>
      <c r="Z66" s="5" t="s">
        <v>93</v>
      </c>
      <c r="AA66" s="1"/>
      <c r="AB66" s="14" t="s">
        <v>180</v>
      </c>
      <c r="AC66" s="51" t="s">
        <v>93</v>
      </c>
      <c r="AD66" s="51" t="s">
        <v>73</v>
      </c>
      <c r="AE66" s="51" t="s">
        <v>73</v>
      </c>
      <c r="AF66" s="51"/>
      <c r="AG66" s="51"/>
      <c r="AH66" s="51" t="s">
        <v>93</v>
      </c>
      <c r="AI66" s="5" t="s">
        <v>93</v>
      </c>
      <c r="AJ66" s="1"/>
      <c r="AK66" s="14" t="s">
        <v>180</v>
      </c>
      <c r="AL66" s="51" t="s">
        <v>93</v>
      </c>
      <c r="AM66" s="51" t="s">
        <v>73</v>
      </c>
      <c r="AN66" s="51"/>
      <c r="AO66" s="51" t="s">
        <v>93</v>
      </c>
      <c r="AP66" s="51" t="s">
        <v>93</v>
      </c>
      <c r="AQ66" s="51" t="s">
        <v>73</v>
      </c>
      <c r="AR66" s="5"/>
    </row>
    <row r="67" spans="10:62">
      <c r="J67" s="14" t="s">
        <v>110</v>
      </c>
      <c r="K67" s="51"/>
      <c r="L67" s="51" t="s">
        <v>93</v>
      </c>
      <c r="M67" s="51" t="s">
        <v>93</v>
      </c>
      <c r="N67" s="51" t="s">
        <v>93</v>
      </c>
      <c r="O67" s="51" t="s">
        <v>73</v>
      </c>
      <c r="P67" s="51"/>
      <c r="Q67" s="5"/>
      <c r="R67" s="1"/>
      <c r="S67" s="14" t="s">
        <v>110</v>
      </c>
      <c r="T67" s="51" t="s">
        <v>93</v>
      </c>
      <c r="U67" s="51" t="s">
        <v>93</v>
      </c>
      <c r="V67" s="51" t="s">
        <v>73</v>
      </c>
      <c r="W67" s="51"/>
      <c r="X67" s="51"/>
      <c r="Y67" s="51" t="s">
        <v>93</v>
      </c>
      <c r="Z67" s="5"/>
      <c r="AA67" s="1"/>
      <c r="AB67" s="14" t="s">
        <v>110</v>
      </c>
      <c r="AC67" s="51" t="s">
        <v>73</v>
      </c>
      <c r="AD67" s="51" t="s">
        <v>73</v>
      </c>
      <c r="AE67" s="51"/>
      <c r="AF67" s="51"/>
      <c r="AG67" s="51" t="s">
        <v>93</v>
      </c>
      <c r="AH67" s="51" t="s">
        <v>93</v>
      </c>
      <c r="AI67" s="22" t="s">
        <v>73</v>
      </c>
      <c r="AJ67" s="1"/>
      <c r="AK67" s="14" t="s">
        <v>110</v>
      </c>
      <c r="AL67" s="51" t="s">
        <v>93</v>
      </c>
      <c r="AM67" s="51" t="s">
        <v>93</v>
      </c>
      <c r="AN67" s="51" t="s">
        <v>73</v>
      </c>
      <c r="AO67" s="51"/>
      <c r="AP67" s="51"/>
      <c r="AQ67" s="51" t="s">
        <v>93</v>
      </c>
      <c r="AR67" s="5" t="s">
        <v>73</v>
      </c>
    </row>
    <row r="68" spans="10:62">
      <c r="J68" s="14" t="s">
        <v>114</v>
      </c>
      <c r="K68" s="51" t="s">
        <v>93</v>
      </c>
      <c r="L68" s="51" t="s">
        <v>93</v>
      </c>
      <c r="M68" s="51" t="s">
        <v>93</v>
      </c>
      <c r="N68" s="51" t="s">
        <v>73</v>
      </c>
      <c r="O68" s="51"/>
      <c r="P68" s="51"/>
      <c r="Q68" s="5" t="s">
        <v>93</v>
      </c>
      <c r="R68" s="1"/>
      <c r="S68" s="14" t="s">
        <v>114</v>
      </c>
      <c r="T68" s="51" t="s">
        <v>93</v>
      </c>
      <c r="U68" s="51" t="s">
        <v>93</v>
      </c>
      <c r="V68" s="51" t="s">
        <v>93</v>
      </c>
      <c r="W68" s="51" t="s">
        <v>73</v>
      </c>
      <c r="X68" s="51"/>
      <c r="Y68" s="51"/>
      <c r="Z68" s="5" t="s">
        <v>93</v>
      </c>
      <c r="AA68" s="1"/>
      <c r="AB68" s="14" t="s">
        <v>114</v>
      </c>
      <c r="AC68" s="23" t="s">
        <v>73</v>
      </c>
      <c r="AD68" s="51"/>
      <c r="AE68" s="51"/>
      <c r="AF68" s="51" t="s">
        <v>93</v>
      </c>
      <c r="AG68" s="51" t="s">
        <v>93</v>
      </c>
      <c r="AH68" s="51" t="s">
        <v>73</v>
      </c>
      <c r="AI68" s="5" t="s">
        <v>73</v>
      </c>
      <c r="AJ68" s="1"/>
      <c r="AK68" s="14" t="s">
        <v>114</v>
      </c>
      <c r="AL68" s="51"/>
      <c r="AM68" s="51" t="s">
        <v>93</v>
      </c>
      <c r="AN68" s="51" t="s">
        <v>93</v>
      </c>
      <c r="AO68" s="51" t="s">
        <v>73</v>
      </c>
      <c r="AP68" s="51"/>
      <c r="AQ68" s="51" t="s">
        <v>93</v>
      </c>
      <c r="AR68" s="5" t="s">
        <v>93</v>
      </c>
    </row>
    <row r="69" spans="10:62">
      <c r="J69" s="14" t="s">
        <v>127</v>
      </c>
      <c r="K69" s="51" t="s">
        <v>93</v>
      </c>
      <c r="L69" s="51" t="s">
        <v>93</v>
      </c>
      <c r="M69" s="51" t="s">
        <v>73</v>
      </c>
      <c r="N69" s="51"/>
      <c r="O69" s="51"/>
      <c r="P69" s="51" t="s">
        <v>93</v>
      </c>
      <c r="Q69" s="5" t="s">
        <v>93</v>
      </c>
      <c r="R69" s="1"/>
      <c r="S69" s="14" t="s">
        <v>127</v>
      </c>
      <c r="T69" s="51"/>
      <c r="U69" s="51" t="s">
        <v>93</v>
      </c>
      <c r="V69" s="51" t="s">
        <v>93</v>
      </c>
      <c r="W69" s="51" t="s">
        <v>93</v>
      </c>
      <c r="X69" s="51" t="s">
        <v>73</v>
      </c>
      <c r="Y69" s="51"/>
      <c r="Z69" s="5"/>
      <c r="AA69" s="1"/>
      <c r="AB69" s="14" t="s">
        <v>127</v>
      </c>
      <c r="AC69" s="24"/>
      <c r="AD69" s="51"/>
      <c r="AE69" s="51" t="s">
        <v>93</v>
      </c>
      <c r="AF69" s="51" t="s">
        <v>93</v>
      </c>
      <c r="AG69" s="51" t="s">
        <v>73</v>
      </c>
      <c r="AH69" s="51" t="s">
        <v>73</v>
      </c>
      <c r="AI69" s="5"/>
      <c r="AJ69" s="1"/>
      <c r="AK69" s="14" t="s">
        <v>127</v>
      </c>
      <c r="AL69" s="51" t="s">
        <v>73</v>
      </c>
      <c r="AM69" s="51"/>
      <c r="AN69" s="51" t="s">
        <v>93</v>
      </c>
      <c r="AO69" s="51" t="s">
        <v>93</v>
      </c>
      <c r="AP69" s="51" t="s">
        <v>73</v>
      </c>
      <c r="AQ69" s="51"/>
      <c r="AR69" s="5" t="s">
        <v>93</v>
      </c>
    </row>
    <row r="70" spans="10:62">
      <c r="J70" s="14" t="s">
        <v>94</v>
      </c>
      <c r="K70" s="51" t="s">
        <v>93</v>
      </c>
      <c r="L70" s="51" t="s">
        <v>73</v>
      </c>
      <c r="M70" s="51"/>
      <c r="N70" s="51"/>
      <c r="O70" s="51" t="s">
        <v>93</v>
      </c>
      <c r="P70" s="51" t="s">
        <v>93</v>
      </c>
      <c r="Q70" s="5" t="s">
        <v>93</v>
      </c>
      <c r="R70" s="1"/>
      <c r="S70" s="14" t="s">
        <v>94</v>
      </c>
      <c r="T70" s="51" t="s">
        <v>93</v>
      </c>
      <c r="U70" s="51"/>
      <c r="V70" s="51" t="s">
        <v>93</v>
      </c>
      <c r="W70" s="51" t="s">
        <v>93</v>
      </c>
      <c r="X70" s="51" t="s">
        <v>93</v>
      </c>
      <c r="Y70" s="51" t="s">
        <v>73</v>
      </c>
      <c r="Z70" s="5"/>
      <c r="AA70" s="1"/>
      <c r="AB70" s="14" t="s">
        <v>94</v>
      </c>
      <c r="AC70" s="23"/>
      <c r="AD70" s="51" t="s">
        <v>93</v>
      </c>
      <c r="AE70" s="51" t="s">
        <v>93</v>
      </c>
      <c r="AF70" s="51" t="s">
        <v>73</v>
      </c>
      <c r="AG70" s="51" t="s">
        <v>73</v>
      </c>
      <c r="AH70" s="51"/>
      <c r="AI70" s="5"/>
      <c r="AJ70" s="1"/>
      <c r="AK70" s="14" t="s">
        <v>94</v>
      </c>
      <c r="AL70" s="51" t="s">
        <v>93</v>
      </c>
      <c r="AM70" s="51" t="s">
        <v>73</v>
      </c>
      <c r="AN70" s="51"/>
      <c r="AO70" s="51" t="s">
        <v>93</v>
      </c>
      <c r="AP70" s="51" t="s">
        <v>93</v>
      </c>
      <c r="AQ70" s="51" t="s">
        <v>73</v>
      </c>
      <c r="AR70" s="5"/>
    </row>
    <row r="71" spans="10:62">
      <c r="J71" s="14" t="s">
        <v>111</v>
      </c>
      <c r="K71" s="51"/>
      <c r="L71" s="51" t="s">
        <v>93</v>
      </c>
      <c r="M71" s="51" t="s">
        <v>93</v>
      </c>
      <c r="N71" s="51" t="s">
        <v>93</v>
      </c>
      <c r="O71" s="51" t="s">
        <v>93</v>
      </c>
      <c r="P71" s="51" t="s">
        <v>93</v>
      </c>
      <c r="Q71" s="5"/>
      <c r="R71" s="1"/>
      <c r="S71" s="14" t="s">
        <v>111</v>
      </c>
      <c r="T71" s="51"/>
      <c r="U71" s="51" t="s">
        <v>93</v>
      </c>
      <c r="V71" s="51"/>
      <c r="W71" s="51" t="s">
        <v>93</v>
      </c>
      <c r="X71" s="51" t="s">
        <v>93</v>
      </c>
      <c r="Y71" s="51" t="s">
        <v>93</v>
      </c>
      <c r="Z71" s="5" t="s">
        <v>73</v>
      </c>
      <c r="AA71" s="1"/>
      <c r="AB71" s="14" t="s">
        <v>111</v>
      </c>
      <c r="AC71" s="51"/>
      <c r="AD71" s="51" t="s">
        <v>93</v>
      </c>
      <c r="AE71" s="51" t="s">
        <v>93</v>
      </c>
      <c r="AF71" s="51" t="s">
        <v>93</v>
      </c>
      <c r="AG71" s="51" t="s">
        <v>93</v>
      </c>
      <c r="AH71" s="51" t="s">
        <v>93</v>
      </c>
      <c r="AI71" s="22"/>
      <c r="AJ71" s="1"/>
      <c r="AK71" s="14" t="s">
        <v>111</v>
      </c>
      <c r="AL71" s="51" t="s">
        <v>93</v>
      </c>
      <c r="AM71" s="51" t="s">
        <v>93</v>
      </c>
      <c r="AN71" s="51" t="s">
        <v>73</v>
      </c>
      <c r="AO71" s="51"/>
      <c r="AP71" s="51" t="s">
        <v>93</v>
      </c>
      <c r="AQ71" s="51"/>
      <c r="AR71" s="5" t="s">
        <v>73</v>
      </c>
    </row>
    <row r="72" spans="10:62">
      <c r="J72" s="14" t="s">
        <v>80</v>
      </c>
      <c r="K72" s="51"/>
      <c r="L72" s="51" t="s">
        <v>93</v>
      </c>
      <c r="M72" s="51" t="s">
        <v>93</v>
      </c>
      <c r="N72" s="51" t="s">
        <v>93</v>
      </c>
      <c r="O72" s="51" t="s">
        <v>93</v>
      </c>
      <c r="P72" s="51" t="s">
        <v>93</v>
      </c>
      <c r="Q72" s="5"/>
      <c r="R72" s="1"/>
      <c r="S72" s="14" t="s">
        <v>80</v>
      </c>
      <c r="T72" s="51"/>
      <c r="U72" s="51"/>
      <c r="V72" s="51" t="s">
        <v>93</v>
      </c>
      <c r="W72" s="51"/>
      <c r="X72" s="51" t="s">
        <v>93</v>
      </c>
      <c r="Y72" s="51" t="s">
        <v>93</v>
      </c>
      <c r="Z72" s="5" t="s">
        <v>93</v>
      </c>
      <c r="AA72" s="1"/>
      <c r="AB72" s="14" t="s">
        <v>80</v>
      </c>
      <c r="AC72" s="51"/>
      <c r="AD72" s="51" t="s">
        <v>93</v>
      </c>
      <c r="AE72" s="51" t="s">
        <v>93</v>
      </c>
      <c r="AF72" s="51" t="s">
        <v>93</v>
      </c>
      <c r="AG72" s="51" t="s">
        <v>93</v>
      </c>
      <c r="AH72" s="51" t="s">
        <v>93</v>
      </c>
      <c r="AI72" s="22"/>
      <c r="AJ72" s="1"/>
      <c r="AK72" s="14" t="s">
        <v>80</v>
      </c>
      <c r="AL72" s="51"/>
      <c r="AM72" s="51" t="s">
        <v>93</v>
      </c>
      <c r="AN72" s="51" t="s">
        <v>93</v>
      </c>
      <c r="AO72" s="51" t="s">
        <v>73</v>
      </c>
      <c r="AP72" s="51"/>
      <c r="AQ72" s="51" t="s">
        <v>93</v>
      </c>
      <c r="AR72" s="5" t="s">
        <v>93</v>
      </c>
    </row>
    <row r="73" spans="10:62">
      <c r="J73" s="14" t="s">
        <v>121</v>
      </c>
      <c r="K73" s="51"/>
      <c r="L73" s="51" t="s">
        <v>93</v>
      </c>
      <c r="M73" s="51" t="s">
        <v>93</v>
      </c>
      <c r="N73" s="51" t="s">
        <v>93</v>
      </c>
      <c r="O73" s="51" t="s">
        <v>93</v>
      </c>
      <c r="P73" s="51" t="s">
        <v>93</v>
      </c>
      <c r="Q73" s="5"/>
      <c r="R73" s="1"/>
      <c r="S73" s="14" t="s">
        <v>121</v>
      </c>
      <c r="T73" s="51"/>
      <c r="U73" s="51" t="s">
        <v>93</v>
      </c>
      <c r="V73" s="51" t="s">
        <v>93</v>
      </c>
      <c r="W73" s="51" t="s">
        <v>93</v>
      </c>
      <c r="X73" s="51" t="s">
        <v>93</v>
      </c>
      <c r="Y73" s="51" t="s">
        <v>93</v>
      </c>
      <c r="Z73" s="5"/>
      <c r="AA73" s="1"/>
      <c r="AB73" s="14" t="s">
        <v>121</v>
      </c>
      <c r="AC73" s="51"/>
      <c r="AD73" s="51" t="s">
        <v>93</v>
      </c>
      <c r="AE73" s="51" t="s">
        <v>93</v>
      </c>
      <c r="AF73" s="51" t="s">
        <v>93</v>
      </c>
      <c r="AG73" s="51" t="s">
        <v>93</v>
      </c>
      <c r="AH73" s="51" t="s">
        <v>93</v>
      </c>
      <c r="AI73" s="22"/>
      <c r="AJ73" s="1"/>
      <c r="AK73" s="14" t="s">
        <v>121</v>
      </c>
      <c r="AL73" s="51"/>
      <c r="AM73" s="51" t="s">
        <v>93</v>
      </c>
      <c r="AN73" s="51" t="s">
        <v>93</v>
      </c>
      <c r="AO73" s="51" t="s">
        <v>93</v>
      </c>
      <c r="AP73" s="51" t="s">
        <v>93</v>
      </c>
      <c r="AQ73" s="51" t="s">
        <v>93</v>
      </c>
      <c r="AR73" s="5"/>
    </row>
    <row r="74" spans="10:62">
      <c r="J74" s="121" t="s">
        <v>164</v>
      </c>
      <c r="K74" s="91" t="s">
        <v>212</v>
      </c>
      <c r="L74" s="12" t="s">
        <v>169</v>
      </c>
      <c r="M74" s="12" t="s">
        <v>169</v>
      </c>
      <c r="N74" s="12" t="s">
        <v>169</v>
      </c>
      <c r="O74" s="12" t="s">
        <v>169</v>
      </c>
      <c r="P74" s="12" t="s">
        <v>169</v>
      </c>
      <c r="Q74" s="92" t="s">
        <v>212</v>
      </c>
      <c r="R74" s="1"/>
      <c r="S74" s="121" t="s">
        <v>164</v>
      </c>
      <c r="T74" s="133" t="s">
        <v>219</v>
      </c>
      <c r="U74" s="65" t="s">
        <v>198</v>
      </c>
      <c r="V74" s="65" t="s">
        <v>198</v>
      </c>
      <c r="W74" s="65" t="s">
        <v>198</v>
      </c>
      <c r="X74" s="65" t="s">
        <v>198</v>
      </c>
      <c r="Y74" s="65" t="s">
        <v>198</v>
      </c>
      <c r="Z74" s="130" t="s">
        <v>219</v>
      </c>
      <c r="AA74" s="1"/>
      <c r="AB74" s="69" t="s">
        <v>210</v>
      </c>
      <c r="AC74" s="91" t="s">
        <v>214</v>
      </c>
      <c r="AD74" s="12" t="s">
        <v>220</v>
      </c>
      <c r="AE74" s="12" t="s">
        <v>220</v>
      </c>
      <c r="AF74" s="12" t="s">
        <v>220</v>
      </c>
      <c r="AG74" s="12" t="s">
        <v>220</v>
      </c>
      <c r="AH74" s="12" t="s">
        <v>220</v>
      </c>
      <c r="AI74" s="92" t="s">
        <v>214</v>
      </c>
      <c r="AJ74" s="1"/>
      <c r="AK74" s="69" t="s">
        <v>210</v>
      </c>
      <c r="AL74" s="91" t="s">
        <v>181</v>
      </c>
      <c r="AM74" s="12" t="s">
        <v>220</v>
      </c>
      <c r="AN74" s="12" t="s">
        <v>220</v>
      </c>
      <c r="AO74" s="12" t="s">
        <v>220</v>
      </c>
      <c r="AP74" s="12" t="s">
        <v>181</v>
      </c>
      <c r="AQ74" s="12" t="s">
        <v>181</v>
      </c>
      <c r="AR74" s="92" t="s">
        <v>181</v>
      </c>
      <c r="AS74" s="1"/>
    </row>
    <row r="75" spans="10:62">
      <c r="J75" s="132" t="s">
        <v>259</v>
      </c>
      <c r="S75" s="438" t="s">
        <v>463</v>
      </c>
      <c r="T75" s="420"/>
      <c r="AB75" s="132" t="s">
        <v>259</v>
      </c>
    </row>
    <row r="76" spans="10:62">
      <c r="J76" s="438" t="s">
        <v>463</v>
      </c>
    </row>
    <row r="77" spans="10:62">
      <c r="J77" s="438"/>
    </row>
    <row r="79" spans="10:62">
      <c r="J79" s="21" t="s">
        <v>371</v>
      </c>
      <c r="K79" s="20"/>
      <c r="L79" s="19"/>
      <c r="M79" s="7"/>
      <c r="N79" s="8"/>
      <c r="O79" s="7"/>
      <c r="P79" s="6"/>
      <c r="Q79" s="7"/>
      <c r="R79" s="1"/>
      <c r="S79" s="21" t="s">
        <v>371</v>
      </c>
      <c r="T79" s="20"/>
      <c r="U79" s="19"/>
      <c r="V79" s="7"/>
      <c r="W79" s="8"/>
      <c r="X79" s="7"/>
      <c r="Y79" s="6"/>
      <c r="Z79" s="7"/>
      <c r="AA79" s="1"/>
      <c r="AB79" s="21" t="s">
        <v>371</v>
      </c>
      <c r="AC79" s="89" t="s">
        <v>409</v>
      </c>
      <c r="AD79" s="19"/>
      <c r="AE79" s="7"/>
      <c r="AF79" s="8"/>
      <c r="AG79" s="7"/>
      <c r="AH79" s="6"/>
      <c r="AI79" s="7"/>
      <c r="AJ79" s="1"/>
      <c r="AK79" s="21" t="s">
        <v>371</v>
      </c>
      <c r="AL79" s="89" t="s">
        <v>409</v>
      </c>
      <c r="AM79" s="19"/>
      <c r="AN79" s="7"/>
      <c r="AO79" s="8"/>
      <c r="AP79" s="7"/>
      <c r="AQ79" s="6"/>
      <c r="AR79" s="7"/>
      <c r="AS79" s="1"/>
      <c r="AT79" s="21" t="s">
        <v>371</v>
      </c>
      <c r="AU79" s="89" t="s">
        <v>409</v>
      </c>
      <c r="AV79" s="19"/>
      <c r="AW79" s="7"/>
      <c r="AX79" s="8"/>
      <c r="AY79" s="7"/>
      <c r="AZ79" s="6"/>
      <c r="BA79" s="7"/>
      <c r="BB79" s="1"/>
      <c r="BC79" s="21" t="s">
        <v>371</v>
      </c>
      <c r="BD79" s="89" t="s">
        <v>409</v>
      </c>
      <c r="BE79" s="90" t="s">
        <v>356</v>
      </c>
      <c r="BF79" s="7"/>
      <c r="BG79" s="8"/>
      <c r="BH79" s="7"/>
      <c r="BI79" s="6"/>
      <c r="BJ79" s="7"/>
    </row>
    <row r="80" spans="10:62">
      <c r="J80" s="122" t="s">
        <v>83</v>
      </c>
      <c r="K80" s="17" t="s">
        <v>96</v>
      </c>
      <c r="L80" s="16" t="s">
        <v>104</v>
      </c>
      <c r="M80" s="16" t="s">
        <v>82</v>
      </c>
      <c r="N80" s="16" t="s">
        <v>112</v>
      </c>
      <c r="O80" s="16" t="s">
        <v>97</v>
      </c>
      <c r="P80" s="16" t="s">
        <v>117</v>
      </c>
      <c r="Q80" s="15" t="s">
        <v>132</v>
      </c>
      <c r="R80" s="1"/>
      <c r="S80" s="122" t="s">
        <v>83</v>
      </c>
      <c r="T80" s="17" t="s">
        <v>96</v>
      </c>
      <c r="U80" s="16" t="s">
        <v>104</v>
      </c>
      <c r="V80" s="16" t="s">
        <v>82</v>
      </c>
      <c r="W80" s="16" t="s">
        <v>112</v>
      </c>
      <c r="X80" s="16" t="s">
        <v>97</v>
      </c>
      <c r="Y80" s="16" t="s">
        <v>117</v>
      </c>
      <c r="Z80" s="15" t="s">
        <v>132</v>
      </c>
      <c r="AA80" s="1"/>
      <c r="AB80" s="122" t="s">
        <v>83</v>
      </c>
      <c r="AC80" s="17" t="s">
        <v>96</v>
      </c>
      <c r="AD80" s="16" t="s">
        <v>104</v>
      </c>
      <c r="AE80" s="16" t="s">
        <v>82</v>
      </c>
      <c r="AF80" s="16" t="s">
        <v>112</v>
      </c>
      <c r="AG80" s="16" t="s">
        <v>97</v>
      </c>
      <c r="AH80" s="16" t="s">
        <v>117</v>
      </c>
      <c r="AI80" s="15" t="s">
        <v>132</v>
      </c>
      <c r="AJ80" s="1"/>
      <c r="AK80" s="122" t="s">
        <v>83</v>
      </c>
      <c r="AL80" s="17" t="s">
        <v>96</v>
      </c>
      <c r="AM80" s="16" t="s">
        <v>104</v>
      </c>
      <c r="AN80" s="16" t="s">
        <v>82</v>
      </c>
      <c r="AO80" s="16" t="s">
        <v>112</v>
      </c>
      <c r="AP80" s="16" t="s">
        <v>97</v>
      </c>
      <c r="AQ80" s="16" t="s">
        <v>117</v>
      </c>
      <c r="AR80" s="15" t="s">
        <v>132</v>
      </c>
      <c r="AS80" s="1"/>
      <c r="AT80" s="122" t="s">
        <v>83</v>
      </c>
      <c r="AU80" s="17" t="s">
        <v>96</v>
      </c>
      <c r="AV80" s="16" t="s">
        <v>104</v>
      </c>
      <c r="AW80" s="16" t="s">
        <v>82</v>
      </c>
      <c r="AX80" s="16" t="s">
        <v>112</v>
      </c>
      <c r="AY80" s="16" t="s">
        <v>97</v>
      </c>
      <c r="AZ80" s="16" t="s">
        <v>117</v>
      </c>
      <c r="BA80" s="15" t="s">
        <v>132</v>
      </c>
      <c r="BB80" s="1"/>
      <c r="BC80" s="18" t="s">
        <v>83</v>
      </c>
      <c r="BD80" s="17" t="s">
        <v>96</v>
      </c>
      <c r="BE80" s="16" t="s">
        <v>104</v>
      </c>
      <c r="BF80" s="16" t="s">
        <v>82</v>
      </c>
      <c r="BG80" s="16" t="s">
        <v>112</v>
      </c>
      <c r="BH80" s="16" t="s">
        <v>97</v>
      </c>
      <c r="BI80" s="16" t="s">
        <v>117</v>
      </c>
      <c r="BJ80" s="15" t="s">
        <v>132</v>
      </c>
    </row>
    <row r="81" spans="10:62">
      <c r="J81" s="14" t="s">
        <v>79</v>
      </c>
      <c r="K81" s="51" t="s">
        <v>73</v>
      </c>
      <c r="L81" s="51"/>
      <c r="M81" s="51"/>
      <c r="N81" s="51" t="s">
        <v>93</v>
      </c>
      <c r="O81" s="51" t="s">
        <v>93</v>
      </c>
      <c r="P81" s="51" t="s">
        <v>93</v>
      </c>
      <c r="Q81" s="5" t="s">
        <v>73</v>
      </c>
      <c r="R81" s="1"/>
      <c r="S81" s="14" t="s">
        <v>79</v>
      </c>
      <c r="T81" s="51" t="s">
        <v>73</v>
      </c>
      <c r="U81" s="51"/>
      <c r="V81" s="51"/>
      <c r="W81" s="51" t="s">
        <v>93</v>
      </c>
      <c r="X81" s="51"/>
      <c r="Y81" s="51" t="s">
        <v>93</v>
      </c>
      <c r="Z81" s="5" t="s">
        <v>93</v>
      </c>
      <c r="AA81" s="1"/>
      <c r="AB81" s="14" t="s">
        <v>79</v>
      </c>
      <c r="AC81" s="51" t="s">
        <v>73</v>
      </c>
      <c r="AD81" s="51"/>
      <c r="AE81" s="51" t="s">
        <v>93</v>
      </c>
      <c r="AF81" s="51" t="s">
        <v>93</v>
      </c>
      <c r="AG81" s="51" t="s">
        <v>73</v>
      </c>
      <c r="AH81" s="51"/>
      <c r="AI81" s="5" t="s">
        <v>93</v>
      </c>
      <c r="AJ81" s="1"/>
      <c r="AK81" s="14" t="s">
        <v>79</v>
      </c>
      <c r="AL81" s="51" t="s">
        <v>73</v>
      </c>
      <c r="AM81" s="51"/>
      <c r="AN81" s="51" t="s">
        <v>93</v>
      </c>
      <c r="AO81" s="51" t="s">
        <v>93</v>
      </c>
      <c r="AP81" s="51" t="s">
        <v>73</v>
      </c>
      <c r="AQ81" s="51"/>
      <c r="AR81" s="5" t="s">
        <v>93</v>
      </c>
      <c r="AS81" s="1"/>
      <c r="AT81" s="14" t="s">
        <v>79</v>
      </c>
      <c r="AU81" s="51" t="s">
        <v>93</v>
      </c>
      <c r="AV81" s="51" t="s">
        <v>93</v>
      </c>
      <c r="AW81" s="51" t="s">
        <v>73</v>
      </c>
      <c r="AX81" s="51" t="s">
        <v>73</v>
      </c>
      <c r="AY81" s="51"/>
      <c r="AZ81" s="51"/>
      <c r="BA81" s="5" t="s">
        <v>93</v>
      </c>
      <c r="BB81" s="1"/>
      <c r="BC81" s="14" t="s">
        <v>79</v>
      </c>
      <c r="BD81" s="51" t="s">
        <v>73</v>
      </c>
      <c r="BE81" s="51"/>
      <c r="BF81" s="51"/>
      <c r="BG81" s="51" t="s">
        <v>93</v>
      </c>
      <c r="BH81" s="51" t="s">
        <v>93</v>
      </c>
      <c r="BI81" s="51" t="s">
        <v>73</v>
      </c>
      <c r="BJ81" s="5"/>
    </row>
    <row r="82" spans="10:62">
      <c r="J82" s="14" t="s">
        <v>180</v>
      </c>
      <c r="K82" s="51"/>
      <c r="L82" s="51"/>
      <c r="M82" s="51" t="s">
        <v>93</v>
      </c>
      <c r="N82" s="51" t="s">
        <v>93</v>
      </c>
      <c r="O82" s="51" t="s">
        <v>93</v>
      </c>
      <c r="P82" s="51" t="s">
        <v>73</v>
      </c>
      <c r="Q82" s="5"/>
      <c r="R82" s="1"/>
      <c r="S82" s="14" t="s">
        <v>180</v>
      </c>
      <c r="T82" s="51" t="s">
        <v>93</v>
      </c>
      <c r="U82" s="51" t="s">
        <v>73</v>
      </c>
      <c r="V82" s="51"/>
      <c r="W82" s="51"/>
      <c r="X82" s="51" t="s">
        <v>93</v>
      </c>
      <c r="Y82" s="51"/>
      <c r="Z82" s="5" t="s">
        <v>93</v>
      </c>
      <c r="AA82" s="1"/>
      <c r="AB82" s="14" t="s">
        <v>180</v>
      </c>
      <c r="AC82" s="51" t="s">
        <v>93</v>
      </c>
      <c r="AD82" s="51" t="s">
        <v>73</v>
      </c>
      <c r="AE82" s="51"/>
      <c r="AF82" s="51" t="s">
        <v>93</v>
      </c>
      <c r="AG82" s="51" t="s">
        <v>93</v>
      </c>
      <c r="AH82" s="51" t="s">
        <v>73</v>
      </c>
      <c r="AI82" s="5"/>
      <c r="AJ82" s="1"/>
      <c r="AK82" s="14" t="s">
        <v>180</v>
      </c>
      <c r="AL82" s="51" t="s">
        <v>93</v>
      </c>
      <c r="AM82" s="51" t="s">
        <v>73</v>
      </c>
      <c r="AN82" s="51"/>
      <c r="AO82" s="51" t="s">
        <v>93</v>
      </c>
      <c r="AP82" s="51" t="s">
        <v>93</v>
      </c>
      <c r="AQ82" s="51" t="s">
        <v>73</v>
      </c>
      <c r="AR82" s="5"/>
      <c r="AS82" s="1"/>
      <c r="AT82" s="14" t="s">
        <v>180</v>
      </c>
      <c r="AU82" s="51" t="s">
        <v>93</v>
      </c>
      <c r="AV82" s="51" t="s">
        <v>73</v>
      </c>
      <c r="AW82" s="51" t="s">
        <v>73</v>
      </c>
      <c r="AX82" s="51"/>
      <c r="AY82" s="51"/>
      <c r="AZ82" s="51" t="s">
        <v>93</v>
      </c>
      <c r="BA82" s="5" t="s">
        <v>93</v>
      </c>
      <c r="BB82" s="1"/>
      <c r="BC82" s="14" t="s">
        <v>180</v>
      </c>
      <c r="BD82" s="51"/>
      <c r="BE82" s="51" t="s">
        <v>93</v>
      </c>
      <c r="BF82" s="51" t="s">
        <v>93</v>
      </c>
      <c r="BG82" s="51" t="s">
        <v>73</v>
      </c>
      <c r="BH82" s="51"/>
      <c r="BI82" s="51"/>
      <c r="BJ82" s="5" t="s">
        <v>93</v>
      </c>
    </row>
    <row r="83" spans="10:62">
      <c r="J83" s="14" t="s">
        <v>110</v>
      </c>
      <c r="K83" s="51"/>
      <c r="L83" s="51" t="s">
        <v>93</v>
      </c>
      <c r="M83" s="51" t="s">
        <v>93</v>
      </c>
      <c r="N83" s="51" t="s">
        <v>93</v>
      </c>
      <c r="O83" s="51" t="s">
        <v>73</v>
      </c>
      <c r="P83" s="51"/>
      <c r="Q83" s="5"/>
      <c r="R83" s="1"/>
      <c r="S83" s="14" t="s">
        <v>110</v>
      </c>
      <c r="T83" s="51" t="s">
        <v>93</v>
      </c>
      <c r="U83" s="51" t="s">
        <v>93</v>
      </c>
      <c r="V83" s="51" t="s">
        <v>73</v>
      </c>
      <c r="W83" s="51"/>
      <c r="X83" s="51"/>
      <c r="Y83" s="51" t="s">
        <v>93</v>
      </c>
      <c r="Z83" s="5"/>
      <c r="AA83" s="1"/>
      <c r="AB83" s="14" t="s">
        <v>110</v>
      </c>
      <c r="AC83" s="51" t="s">
        <v>93</v>
      </c>
      <c r="AD83" s="51" t="s">
        <v>93</v>
      </c>
      <c r="AE83" s="51" t="s">
        <v>73</v>
      </c>
      <c r="AF83" s="51"/>
      <c r="AG83" s="51"/>
      <c r="AH83" s="51" t="s">
        <v>93</v>
      </c>
      <c r="AI83" s="22" t="s">
        <v>73</v>
      </c>
      <c r="AJ83" s="1"/>
      <c r="AK83" s="14" t="s">
        <v>110</v>
      </c>
      <c r="AL83" s="51" t="s">
        <v>93</v>
      </c>
      <c r="AM83" s="51" t="s">
        <v>93</v>
      </c>
      <c r="AN83" s="51" t="s">
        <v>73</v>
      </c>
      <c r="AO83" s="51"/>
      <c r="AP83" s="51"/>
      <c r="AQ83" s="51" t="s">
        <v>93</v>
      </c>
      <c r="AR83" s="22" t="s">
        <v>73</v>
      </c>
      <c r="AS83" s="1"/>
      <c r="AT83" s="14" t="s">
        <v>110</v>
      </c>
      <c r="AU83" s="51" t="s">
        <v>73</v>
      </c>
      <c r="AV83" s="51" t="s">
        <v>73</v>
      </c>
      <c r="AW83" s="51"/>
      <c r="AX83" s="51"/>
      <c r="AY83" s="51" t="s">
        <v>93</v>
      </c>
      <c r="AZ83" s="51" t="s">
        <v>93</v>
      </c>
      <c r="BA83" s="22" t="s">
        <v>73</v>
      </c>
      <c r="BB83" s="1"/>
      <c r="BC83" s="14" t="s">
        <v>110</v>
      </c>
      <c r="BD83" s="51" t="s">
        <v>93</v>
      </c>
      <c r="BE83" s="51" t="s">
        <v>73</v>
      </c>
      <c r="BF83" s="51"/>
      <c r="BG83" s="51"/>
      <c r="BH83" s="51" t="s">
        <v>93</v>
      </c>
      <c r="BI83" s="51" t="s">
        <v>93</v>
      </c>
      <c r="BJ83" s="5" t="s">
        <v>73</v>
      </c>
    </row>
    <row r="84" spans="10:62">
      <c r="J84" s="14" t="s">
        <v>114</v>
      </c>
      <c r="K84" s="51" t="s">
        <v>93</v>
      </c>
      <c r="L84" s="51" t="s">
        <v>93</v>
      </c>
      <c r="M84" s="51" t="s">
        <v>93</v>
      </c>
      <c r="N84" s="51" t="s">
        <v>73</v>
      </c>
      <c r="O84" s="51"/>
      <c r="P84" s="51"/>
      <c r="Q84" s="5" t="s">
        <v>93</v>
      </c>
      <c r="R84" s="1"/>
      <c r="S84" s="14" t="s">
        <v>114</v>
      </c>
      <c r="T84" s="51" t="s">
        <v>93</v>
      </c>
      <c r="U84" s="51" t="s">
        <v>93</v>
      </c>
      <c r="V84" s="51" t="s">
        <v>93</v>
      </c>
      <c r="W84" s="51" t="s">
        <v>73</v>
      </c>
      <c r="X84" s="51"/>
      <c r="Y84" s="51"/>
      <c r="Z84" s="5" t="s">
        <v>93</v>
      </c>
      <c r="AA84" s="1"/>
      <c r="AB84" s="14" t="s">
        <v>114</v>
      </c>
      <c r="AC84" s="23"/>
      <c r="AD84" s="51" t="s">
        <v>93</v>
      </c>
      <c r="AE84" s="51" t="s">
        <v>93</v>
      </c>
      <c r="AF84" s="51" t="s">
        <v>73</v>
      </c>
      <c r="AG84" s="51"/>
      <c r="AH84" s="51" t="s">
        <v>93</v>
      </c>
      <c r="AI84" s="5" t="s">
        <v>93</v>
      </c>
      <c r="AJ84" s="1"/>
      <c r="AK84" s="14" t="s">
        <v>114</v>
      </c>
      <c r="AL84" s="23"/>
      <c r="AM84" s="51" t="s">
        <v>93</v>
      </c>
      <c r="AN84" s="51" t="s">
        <v>93</v>
      </c>
      <c r="AO84" s="51" t="s">
        <v>73</v>
      </c>
      <c r="AP84" s="51"/>
      <c r="AQ84" s="51" t="s">
        <v>93</v>
      </c>
      <c r="AR84" s="5" t="s">
        <v>93</v>
      </c>
      <c r="AS84" s="1"/>
      <c r="AT84" s="14" t="s">
        <v>114</v>
      </c>
      <c r="AU84" s="23" t="s">
        <v>73</v>
      </c>
      <c r="AV84" s="51"/>
      <c r="AW84" s="51"/>
      <c r="AX84" s="51" t="s">
        <v>93</v>
      </c>
      <c r="AY84" s="51" t="s">
        <v>93</v>
      </c>
      <c r="AZ84" s="51" t="s">
        <v>73</v>
      </c>
      <c r="BA84" s="5" t="s">
        <v>73</v>
      </c>
      <c r="BB84" s="1"/>
      <c r="BC84" s="14" t="s">
        <v>114</v>
      </c>
      <c r="BD84" s="51"/>
      <c r="BE84" s="51"/>
      <c r="BF84" s="51" t="s">
        <v>93</v>
      </c>
      <c r="BG84" s="51" t="s">
        <v>93</v>
      </c>
      <c r="BH84" s="51" t="s">
        <v>73</v>
      </c>
      <c r="BI84" s="51"/>
      <c r="BJ84" s="5"/>
    </row>
    <row r="85" spans="10:62">
      <c r="J85" s="14" t="s">
        <v>127</v>
      </c>
      <c r="K85" s="51" t="s">
        <v>93</v>
      </c>
      <c r="L85" s="51" t="s">
        <v>93</v>
      </c>
      <c r="M85" s="51" t="s">
        <v>73</v>
      </c>
      <c r="N85" s="51"/>
      <c r="O85" s="51"/>
      <c r="P85" s="51" t="s">
        <v>93</v>
      </c>
      <c r="Q85" s="5" t="s">
        <v>93</v>
      </c>
      <c r="R85" s="1"/>
      <c r="S85" s="14" t="s">
        <v>127</v>
      </c>
      <c r="T85" s="51"/>
      <c r="U85" s="51" t="s">
        <v>93</v>
      </c>
      <c r="V85" s="51" t="s">
        <v>93</v>
      </c>
      <c r="W85" s="51" t="s">
        <v>93</v>
      </c>
      <c r="X85" s="51" t="s">
        <v>73</v>
      </c>
      <c r="Y85" s="51"/>
      <c r="Z85" s="5"/>
      <c r="AA85" s="1"/>
      <c r="AB85" s="14" t="s">
        <v>127</v>
      </c>
      <c r="AC85" s="23"/>
      <c r="AD85" s="51" t="s">
        <v>93</v>
      </c>
      <c r="AE85" s="51" t="s">
        <v>93</v>
      </c>
      <c r="AF85" s="51" t="s">
        <v>93</v>
      </c>
      <c r="AG85" s="51" t="s">
        <v>93</v>
      </c>
      <c r="AH85" s="51" t="s">
        <v>93</v>
      </c>
      <c r="AI85" s="5"/>
      <c r="AJ85" s="1"/>
      <c r="AK85" s="14" t="s">
        <v>127</v>
      </c>
      <c r="AL85" s="23" t="s">
        <v>73</v>
      </c>
      <c r="AM85" s="51"/>
      <c r="AN85" s="51" t="s">
        <v>93</v>
      </c>
      <c r="AO85" s="51" t="s">
        <v>93</v>
      </c>
      <c r="AP85" s="51" t="s">
        <v>73</v>
      </c>
      <c r="AQ85" s="51"/>
      <c r="AR85" s="5" t="s">
        <v>93</v>
      </c>
      <c r="AS85" s="1"/>
      <c r="AT85" s="14" t="s">
        <v>127</v>
      </c>
      <c r="AU85" s="24"/>
      <c r="AV85" s="51"/>
      <c r="AW85" s="51" t="s">
        <v>93</v>
      </c>
      <c r="AX85" s="51" t="s">
        <v>93</v>
      </c>
      <c r="AY85" s="51" t="s">
        <v>73</v>
      </c>
      <c r="AZ85" s="51" t="s">
        <v>73</v>
      </c>
      <c r="BA85" s="5"/>
      <c r="BB85" s="1"/>
      <c r="BC85" s="14" t="s">
        <v>127</v>
      </c>
      <c r="BD85" s="51" t="s">
        <v>93</v>
      </c>
      <c r="BE85" s="51" t="s">
        <v>93</v>
      </c>
      <c r="BF85" s="51" t="s">
        <v>73</v>
      </c>
      <c r="BG85" s="51"/>
      <c r="BH85" s="51"/>
      <c r="BI85" s="51" t="s">
        <v>93</v>
      </c>
      <c r="BJ85" s="5" t="s">
        <v>93</v>
      </c>
    </row>
    <row r="86" spans="10:62">
      <c r="J86" s="14" t="s">
        <v>94</v>
      </c>
      <c r="K86" s="51" t="s">
        <v>93</v>
      </c>
      <c r="L86" s="51" t="s">
        <v>73</v>
      </c>
      <c r="M86" s="51"/>
      <c r="N86" s="51"/>
      <c r="O86" s="51" t="s">
        <v>93</v>
      </c>
      <c r="P86" s="51" t="s">
        <v>93</v>
      </c>
      <c r="Q86" s="5" t="s">
        <v>93</v>
      </c>
      <c r="R86" s="1"/>
      <c r="S86" s="14" t="s">
        <v>94</v>
      </c>
      <c r="T86" s="51" t="s">
        <v>93</v>
      </c>
      <c r="U86" s="51"/>
      <c r="V86" s="51" t="s">
        <v>93</v>
      </c>
      <c r="W86" s="51" t="s">
        <v>93</v>
      </c>
      <c r="X86" s="51" t="s">
        <v>93</v>
      </c>
      <c r="Y86" s="51" t="s">
        <v>73</v>
      </c>
      <c r="Z86" s="5"/>
      <c r="AA86" s="1"/>
      <c r="AB86" s="14" t="s">
        <v>94</v>
      </c>
      <c r="AC86" s="23" t="s">
        <v>73</v>
      </c>
      <c r="AD86" s="51"/>
      <c r="AE86" s="51" t="s">
        <v>93</v>
      </c>
      <c r="AF86" s="51" t="s">
        <v>93</v>
      </c>
      <c r="AG86" s="51" t="s">
        <v>73</v>
      </c>
      <c r="AH86" s="51"/>
      <c r="AI86" s="5" t="s">
        <v>93</v>
      </c>
      <c r="AJ86" s="1"/>
      <c r="AK86" s="14" t="s">
        <v>94</v>
      </c>
      <c r="AL86" s="23" t="s">
        <v>93</v>
      </c>
      <c r="AM86" s="51" t="s">
        <v>73</v>
      </c>
      <c r="AN86" s="51"/>
      <c r="AO86" s="51" t="s">
        <v>93</v>
      </c>
      <c r="AP86" s="51" t="s">
        <v>93</v>
      </c>
      <c r="AQ86" s="51" t="s">
        <v>73</v>
      </c>
      <c r="AR86" s="5"/>
      <c r="AS86" s="1"/>
      <c r="AT86" s="14" t="s">
        <v>94</v>
      </c>
      <c r="AU86" s="23"/>
      <c r="AV86" s="51" t="s">
        <v>93</v>
      </c>
      <c r="AW86" s="51" t="s">
        <v>93</v>
      </c>
      <c r="AX86" s="51" t="s">
        <v>73</v>
      </c>
      <c r="AY86" s="51" t="s">
        <v>73</v>
      </c>
      <c r="AZ86" s="51"/>
      <c r="BA86" s="5"/>
      <c r="BB86" s="1"/>
      <c r="BC86" s="14" t="s">
        <v>94</v>
      </c>
      <c r="BD86" s="51" t="s">
        <v>73</v>
      </c>
      <c r="BE86" s="51"/>
      <c r="BF86" s="51"/>
      <c r="BG86" s="51" t="s">
        <v>93</v>
      </c>
      <c r="BH86" s="51" t="s">
        <v>93</v>
      </c>
      <c r="BI86" s="51" t="s">
        <v>73</v>
      </c>
      <c r="BJ86" s="5"/>
    </row>
    <row r="87" spans="10:62">
      <c r="J87" s="14" t="s">
        <v>111</v>
      </c>
      <c r="K87" s="51"/>
      <c r="L87" s="51" t="s">
        <v>93</v>
      </c>
      <c r="M87" s="51" t="s">
        <v>93</v>
      </c>
      <c r="N87" s="51" t="s">
        <v>93</v>
      </c>
      <c r="O87" s="51" t="s">
        <v>93</v>
      </c>
      <c r="P87" s="51" t="s">
        <v>93</v>
      </c>
      <c r="Q87" s="5"/>
      <c r="R87" s="1"/>
      <c r="S87" s="14" t="s">
        <v>111</v>
      </c>
      <c r="T87" s="51"/>
      <c r="U87" s="51" t="s">
        <v>93</v>
      </c>
      <c r="V87" s="51"/>
      <c r="W87" s="51" t="s">
        <v>93</v>
      </c>
      <c r="X87" s="51" t="s">
        <v>93</v>
      </c>
      <c r="Y87" s="51" t="s">
        <v>93</v>
      </c>
      <c r="Z87" s="5" t="s">
        <v>73</v>
      </c>
      <c r="AA87" s="1"/>
      <c r="AB87" s="14" t="s">
        <v>111</v>
      </c>
      <c r="AC87" s="51" t="s">
        <v>93</v>
      </c>
      <c r="AD87" s="51" t="s">
        <v>73</v>
      </c>
      <c r="AE87" s="51"/>
      <c r="AF87" s="51" t="s">
        <v>93</v>
      </c>
      <c r="AG87" s="51" t="s">
        <v>93</v>
      </c>
      <c r="AH87" s="51" t="s">
        <v>73</v>
      </c>
      <c r="AI87" s="22"/>
      <c r="AJ87" s="1"/>
      <c r="AK87" s="14" t="s">
        <v>111</v>
      </c>
      <c r="AL87" s="51" t="s">
        <v>93</v>
      </c>
      <c r="AM87" s="51" t="s">
        <v>93</v>
      </c>
      <c r="AN87" s="51" t="s">
        <v>73</v>
      </c>
      <c r="AO87" s="51"/>
      <c r="AP87" s="51" t="s">
        <v>93</v>
      </c>
      <c r="AQ87" s="51"/>
      <c r="AR87" s="22" t="s">
        <v>73</v>
      </c>
      <c r="AS87" s="1"/>
      <c r="AT87" s="14" t="s">
        <v>111</v>
      </c>
      <c r="AU87" s="51"/>
      <c r="AV87" s="51" t="s">
        <v>93</v>
      </c>
      <c r="AW87" s="51" t="s">
        <v>93</v>
      </c>
      <c r="AX87" s="51" t="s">
        <v>93</v>
      </c>
      <c r="AY87" s="51" t="s">
        <v>93</v>
      </c>
      <c r="AZ87" s="51" t="s">
        <v>93</v>
      </c>
      <c r="BA87" s="22"/>
      <c r="BB87" s="1"/>
      <c r="BC87" s="14" t="s">
        <v>111</v>
      </c>
      <c r="BD87" s="51"/>
      <c r="BE87" s="51" t="s">
        <v>93</v>
      </c>
      <c r="BF87" s="51" t="s">
        <v>93</v>
      </c>
      <c r="BG87" s="51" t="s">
        <v>73</v>
      </c>
      <c r="BH87" s="51"/>
      <c r="BI87" s="51"/>
      <c r="BJ87" s="5" t="s">
        <v>93</v>
      </c>
    </row>
    <row r="88" spans="10:62">
      <c r="J88" s="14" t="s">
        <v>80</v>
      </c>
      <c r="K88" s="51"/>
      <c r="L88" s="51" t="s">
        <v>93</v>
      </c>
      <c r="M88" s="51" t="s">
        <v>93</v>
      </c>
      <c r="N88" s="51" t="s">
        <v>93</v>
      </c>
      <c r="O88" s="51" t="s">
        <v>93</v>
      </c>
      <c r="P88" s="51" t="s">
        <v>93</v>
      </c>
      <c r="Q88" s="5"/>
      <c r="R88" s="1"/>
      <c r="S88" s="14" t="s">
        <v>80</v>
      </c>
      <c r="T88" s="51"/>
      <c r="U88" s="51"/>
      <c r="V88" s="51" t="s">
        <v>93</v>
      </c>
      <c r="W88" s="51"/>
      <c r="X88" s="51" t="s">
        <v>93</v>
      </c>
      <c r="Y88" s="51" t="s">
        <v>93</v>
      </c>
      <c r="Z88" s="5" t="s">
        <v>93</v>
      </c>
      <c r="AA88" s="1"/>
      <c r="AB88" s="14" t="s">
        <v>80</v>
      </c>
      <c r="AC88" s="51" t="s">
        <v>93</v>
      </c>
      <c r="AD88" s="51" t="s">
        <v>93</v>
      </c>
      <c r="AE88" s="51" t="s">
        <v>73</v>
      </c>
      <c r="AF88" s="51"/>
      <c r="AG88" s="51" t="s">
        <v>93</v>
      </c>
      <c r="AH88" s="51"/>
      <c r="AI88" s="22" t="s">
        <v>73</v>
      </c>
      <c r="AJ88" s="1"/>
      <c r="AK88" s="14" t="s">
        <v>80</v>
      </c>
      <c r="AL88" s="51"/>
      <c r="AM88" s="51" t="s">
        <v>93</v>
      </c>
      <c r="AN88" s="51" t="s">
        <v>93</v>
      </c>
      <c r="AO88" s="51" t="s">
        <v>73</v>
      </c>
      <c r="AP88" s="51"/>
      <c r="AQ88" s="51" t="s">
        <v>93</v>
      </c>
      <c r="AR88" s="22" t="s">
        <v>93</v>
      </c>
      <c r="AS88" s="1"/>
      <c r="AT88" s="14" t="s">
        <v>80</v>
      </c>
      <c r="AU88" s="51"/>
      <c r="AV88" s="51" t="s">
        <v>93</v>
      </c>
      <c r="AW88" s="51" t="s">
        <v>93</v>
      </c>
      <c r="AX88" s="51" t="s">
        <v>93</v>
      </c>
      <c r="AY88" s="51" t="s">
        <v>93</v>
      </c>
      <c r="AZ88" s="51" t="s">
        <v>93</v>
      </c>
      <c r="BA88" s="22"/>
      <c r="BB88" s="1"/>
      <c r="BC88" s="14" t="s">
        <v>80</v>
      </c>
      <c r="BD88" s="51" t="s">
        <v>93</v>
      </c>
      <c r="BE88" s="51" t="s">
        <v>73</v>
      </c>
      <c r="BF88" s="51"/>
      <c r="BG88" s="51"/>
      <c r="BH88" s="51" t="s">
        <v>93</v>
      </c>
      <c r="BI88" s="51" t="s">
        <v>93</v>
      </c>
      <c r="BJ88" s="5" t="s">
        <v>73</v>
      </c>
    </row>
    <row r="89" spans="10:62">
      <c r="J89" s="14" t="s">
        <v>121</v>
      </c>
      <c r="K89" s="51"/>
      <c r="L89" s="51" t="s">
        <v>93</v>
      </c>
      <c r="M89" s="51" t="s">
        <v>93</v>
      </c>
      <c r="N89" s="51" t="s">
        <v>93</v>
      </c>
      <c r="O89" s="51" t="s">
        <v>93</v>
      </c>
      <c r="P89" s="51" t="s">
        <v>93</v>
      </c>
      <c r="Q89" s="5"/>
      <c r="R89" s="1"/>
      <c r="S89" s="14" t="s">
        <v>121</v>
      </c>
      <c r="T89" s="51"/>
      <c r="U89" s="51" t="s">
        <v>93</v>
      </c>
      <c r="V89" s="51" t="s">
        <v>93</v>
      </c>
      <c r="W89" s="51" t="s">
        <v>93</v>
      </c>
      <c r="X89" s="51" t="s">
        <v>93</v>
      </c>
      <c r="Y89" s="51" t="s">
        <v>93</v>
      </c>
      <c r="Z89" s="5"/>
      <c r="AA89" s="1"/>
      <c r="AB89" s="14" t="s">
        <v>121</v>
      </c>
      <c r="AC89" s="51"/>
      <c r="AD89" s="51" t="s">
        <v>93</v>
      </c>
      <c r="AE89" s="51" t="s">
        <v>93</v>
      </c>
      <c r="AF89" s="51" t="s">
        <v>73</v>
      </c>
      <c r="AG89" s="51"/>
      <c r="AH89" s="51" t="s">
        <v>93</v>
      </c>
      <c r="AI89" s="22" t="s">
        <v>93</v>
      </c>
      <c r="AJ89" s="1"/>
      <c r="AK89" s="14" t="s">
        <v>121</v>
      </c>
      <c r="AL89" s="51"/>
      <c r="AM89" s="51" t="s">
        <v>93</v>
      </c>
      <c r="AN89" s="51" t="s">
        <v>93</v>
      </c>
      <c r="AO89" s="51" t="s">
        <v>93</v>
      </c>
      <c r="AP89" s="51" t="s">
        <v>93</v>
      </c>
      <c r="AQ89" s="51" t="s">
        <v>93</v>
      </c>
      <c r="AR89" s="22"/>
      <c r="AS89" s="1"/>
      <c r="AT89" s="14" t="s">
        <v>121</v>
      </c>
      <c r="AU89" s="51"/>
      <c r="AV89" s="51" t="s">
        <v>93</v>
      </c>
      <c r="AW89" s="51" t="s">
        <v>93</v>
      </c>
      <c r="AX89" s="51" t="s">
        <v>93</v>
      </c>
      <c r="AY89" s="51" t="s">
        <v>93</v>
      </c>
      <c r="AZ89" s="51" t="s">
        <v>93</v>
      </c>
      <c r="BA89" s="22"/>
      <c r="BB89" s="1"/>
      <c r="BC89" s="14" t="s">
        <v>121</v>
      </c>
      <c r="BD89" s="51"/>
      <c r="BE89" s="51"/>
      <c r="BF89" s="51" t="s">
        <v>93</v>
      </c>
      <c r="BG89" s="51" t="s">
        <v>93</v>
      </c>
      <c r="BH89" s="51" t="s">
        <v>73</v>
      </c>
      <c r="BI89" s="51"/>
      <c r="BJ89" s="5"/>
    </row>
    <row r="90" spans="10:62">
      <c r="J90" s="14" t="s">
        <v>401</v>
      </c>
      <c r="K90" s="51"/>
      <c r="L90" s="51" t="s">
        <v>93</v>
      </c>
      <c r="M90" s="51" t="s">
        <v>93</v>
      </c>
      <c r="N90" s="51" t="s">
        <v>93</v>
      </c>
      <c r="O90" s="51" t="s">
        <v>93</v>
      </c>
      <c r="P90" s="51" t="s">
        <v>93</v>
      </c>
      <c r="Q90" s="5"/>
      <c r="R90" s="1"/>
      <c r="S90" s="14" t="s">
        <v>401</v>
      </c>
      <c r="T90" s="51"/>
      <c r="U90" s="51" t="s">
        <v>93</v>
      </c>
      <c r="V90" s="51" t="s">
        <v>93</v>
      </c>
      <c r="W90" s="51" t="s">
        <v>93</v>
      </c>
      <c r="X90" s="51" t="s">
        <v>93</v>
      </c>
      <c r="Y90" s="51" t="s">
        <v>93</v>
      </c>
      <c r="Z90" s="5"/>
      <c r="AA90" s="1"/>
      <c r="AB90" s="14" t="s">
        <v>401</v>
      </c>
      <c r="AC90" s="51"/>
      <c r="AD90" s="51" t="s">
        <v>93</v>
      </c>
      <c r="AE90" s="51" t="s">
        <v>93</v>
      </c>
      <c r="AF90" s="51" t="s">
        <v>93</v>
      </c>
      <c r="AG90" s="51" t="s">
        <v>93</v>
      </c>
      <c r="AH90" s="51" t="s">
        <v>93</v>
      </c>
      <c r="AI90" s="22"/>
      <c r="AJ90" s="1"/>
      <c r="AK90" s="14" t="s">
        <v>401</v>
      </c>
      <c r="AL90" s="51" t="s">
        <v>93</v>
      </c>
      <c r="AM90" s="51"/>
      <c r="AN90" s="51"/>
      <c r="AO90" s="51"/>
      <c r="AP90" s="51" t="s">
        <v>93</v>
      </c>
      <c r="AQ90" s="51" t="s">
        <v>93</v>
      </c>
      <c r="AR90" s="22" t="s">
        <v>93</v>
      </c>
      <c r="AS90" s="1"/>
      <c r="AT90" s="14" t="s">
        <v>401</v>
      </c>
      <c r="AU90" s="51"/>
      <c r="AV90" s="51" t="s">
        <v>93</v>
      </c>
      <c r="AW90" s="51" t="s">
        <v>93</v>
      </c>
      <c r="AX90" s="51" t="s">
        <v>93</v>
      </c>
      <c r="AY90" s="51" t="s">
        <v>93</v>
      </c>
      <c r="AZ90" s="51" t="s">
        <v>93</v>
      </c>
      <c r="BA90" s="22"/>
      <c r="BB90" s="1"/>
      <c r="BC90" s="14" t="s">
        <v>401</v>
      </c>
      <c r="BD90" s="51" t="s">
        <v>93</v>
      </c>
      <c r="BE90" s="51" t="s">
        <v>93</v>
      </c>
      <c r="BF90" s="51" t="s">
        <v>73</v>
      </c>
      <c r="BG90" s="51"/>
      <c r="BH90" s="51"/>
      <c r="BI90" s="51" t="s">
        <v>93</v>
      </c>
      <c r="BJ90" s="5" t="s">
        <v>93</v>
      </c>
    </row>
    <row r="91" spans="10:62">
      <c r="J91" s="121" t="s">
        <v>164</v>
      </c>
      <c r="K91" s="91" t="s">
        <v>212</v>
      </c>
      <c r="L91" s="12" t="s">
        <v>195</v>
      </c>
      <c r="M91" s="12" t="s">
        <v>195</v>
      </c>
      <c r="N91" s="12" t="s">
        <v>195</v>
      </c>
      <c r="O91" s="12" t="s">
        <v>195</v>
      </c>
      <c r="P91" s="12" t="s">
        <v>195</v>
      </c>
      <c r="Q91" s="92" t="s">
        <v>212</v>
      </c>
      <c r="R91" s="1"/>
      <c r="S91" s="121" t="s">
        <v>164</v>
      </c>
      <c r="T91" s="133" t="s">
        <v>219</v>
      </c>
      <c r="U91" s="65" t="s">
        <v>169</v>
      </c>
      <c r="V91" s="65" t="s">
        <v>169</v>
      </c>
      <c r="W91" s="65" t="s">
        <v>169</v>
      </c>
      <c r="X91" s="65" t="s">
        <v>169</v>
      </c>
      <c r="Y91" s="65" t="s">
        <v>169</v>
      </c>
      <c r="Z91" s="130" t="s">
        <v>219</v>
      </c>
      <c r="AA91" s="1"/>
      <c r="AB91" s="69" t="s">
        <v>210</v>
      </c>
      <c r="AC91" s="437" t="s">
        <v>181</v>
      </c>
      <c r="AD91" s="67" t="s">
        <v>185</v>
      </c>
      <c r="AE91" s="67" t="s">
        <v>185</v>
      </c>
      <c r="AF91" s="67" t="s">
        <v>185</v>
      </c>
      <c r="AG91" s="67" t="s">
        <v>220</v>
      </c>
      <c r="AH91" s="67" t="s">
        <v>220</v>
      </c>
      <c r="AI91" s="436" t="s">
        <v>181</v>
      </c>
      <c r="AJ91" s="1"/>
      <c r="AK91" s="69" t="s">
        <v>210</v>
      </c>
      <c r="AL91" s="67" t="s">
        <v>220</v>
      </c>
      <c r="AM91" s="67" t="s">
        <v>220</v>
      </c>
      <c r="AN91" s="67" t="s">
        <v>220</v>
      </c>
      <c r="AO91" s="67" t="s">
        <v>220</v>
      </c>
      <c r="AP91" s="67" t="s">
        <v>220</v>
      </c>
      <c r="AQ91" s="67" t="s">
        <v>220</v>
      </c>
      <c r="AR91" s="68" t="s">
        <v>220</v>
      </c>
      <c r="AS91" s="1"/>
      <c r="AT91" s="69" t="s">
        <v>210</v>
      </c>
      <c r="AU91" s="91" t="s">
        <v>214</v>
      </c>
      <c r="AV91" s="12" t="s">
        <v>185</v>
      </c>
      <c r="AW91" s="12" t="s">
        <v>185</v>
      </c>
      <c r="AX91" s="12" t="s">
        <v>185</v>
      </c>
      <c r="AY91" s="12" t="s">
        <v>185</v>
      </c>
      <c r="AZ91" s="12" t="s">
        <v>185</v>
      </c>
      <c r="BA91" s="92" t="s">
        <v>214</v>
      </c>
      <c r="BB91" s="1"/>
      <c r="BC91" s="69" t="s">
        <v>210</v>
      </c>
      <c r="BD91" s="111" t="s">
        <v>181</v>
      </c>
      <c r="BE91" s="111" t="s">
        <v>181</v>
      </c>
      <c r="BF91" s="111" t="s">
        <v>181</v>
      </c>
      <c r="BG91" s="111" t="s">
        <v>181</v>
      </c>
      <c r="BH91" s="111" t="s">
        <v>181</v>
      </c>
      <c r="BI91" s="111" t="s">
        <v>181</v>
      </c>
      <c r="BJ91" s="112" t="s">
        <v>181</v>
      </c>
    </row>
    <row r="92" spans="10:62">
      <c r="J92" s="132" t="s">
        <v>248</v>
      </c>
      <c r="S92" s="132" t="s">
        <v>249</v>
      </c>
      <c r="AB92" s="432"/>
      <c r="AK92" s="438" t="s">
        <v>463</v>
      </c>
      <c r="AT92" s="132" t="s">
        <v>248</v>
      </c>
    </row>
    <row r="93" spans="10:62">
      <c r="J93" s="438" t="s">
        <v>463</v>
      </c>
      <c r="S93" s="438" t="s">
        <v>463</v>
      </c>
    </row>
    <row r="94" spans="10:62">
      <c r="J94" s="438"/>
    </row>
    <row r="96" spans="10:62">
      <c r="J96" s="21" t="s">
        <v>366</v>
      </c>
      <c r="K96" s="20"/>
      <c r="L96" s="19"/>
      <c r="M96" s="7"/>
      <c r="N96" s="8"/>
      <c r="O96" s="7"/>
      <c r="P96" s="6"/>
      <c r="Q96" s="7"/>
      <c r="R96" s="1"/>
      <c r="S96" s="21" t="s">
        <v>366</v>
      </c>
      <c r="T96" s="20"/>
      <c r="U96" s="19"/>
      <c r="V96" s="7"/>
      <c r="W96" s="8"/>
      <c r="X96" s="7"/>
      <c r="Y96" s="6"/>
      <c r="Z96" s="7"/>
      <c r="AA96" s="1"/>
      <c r="AB96" s="21" t="s">
        <v>366</v>
      </c>
      <c r="AC96" s="89" t="s">
        <v>409</v>
      </c>
      <c r="AD96" s="19"/>
      <c r="AE96" s="7"/>
      <c r="AF96" s="8"/>
      <c r="AG96" s="7"/>
      <c r="AH96" s="6"/>
      <c r="AI96" s="7"/>
      <c r="AJ96" s="1"/>
      <c r="AK96" s="21" t="s">
        <v>366</v>
      </c>
      <c r="AL96" s="89" t="s">
        <v>409</v>
      </c>
      <c r="AM96" s="19"/>
      <c r="AN96" s="7"/>
      <c r="AO96" s="8"/>
      <c r="AP96" s="7"/>
      <c r="AQ96" s="6"/>
      <c r="AR96" s="7"/>
      <c r="AS96" s="1"/>
      <c r="AT96" s="21" t="s">
        <v>366</v>
      </c>
      <c r="AU96" s="89" t="s">
        <v>409</v>
      </c>
      <c r="AV96" s="90" t="s">
        <v>460</v>
      </c>
      <c r="AW96" s="7"/>
      <c r="AX96" s="8"/>
      <c r="AY96" s="7"/>
      <c r="AZ96" s="6"/>
      <c r="BA96" s="7"/>
    </row>
    <row r="97" spans="10:53">
      <c r="J97" s="122" t="s">
        <v>83</v>
      </c>
      <c r="K97" s="17" t="s">
        <v>96</v>
      </c>
      <c r="L97" s="16" t="s">
        <v>104</v>
      </c>
      <c r="M97" s="16" t="s">
        <v>82</v>
      </c>
      <c r="N97" s="16" t="s">
        <v>112</v>
      </c>
      <c r="O97" s="16" t="s">
        <v>97</v>
      </c>
      <c r="P97" s="16" t="s">
        <v>117</v>
      </c>
      <c r="Q97" s="15" t="s">
        <v>132</v>
      </c>
      <c r="R97" s="1"/>
      <c r="S97" s="122" t="s">
        <v>83</v>
      </c>
      <c r="T97" s="17" t="s">
        <v>96</v>
      </c>
      <c r="U97" s="16" t="s">
        <v>104</v>
      </c>
      <c r="V97" s="16" t="s">
        <v>82</v>
      </c>
      <c r="W97" s="16" t="s">
        <v>112</v>
      </c>
      <c r="X97" s="16" t="s">
        <v>97</v>
      </c>
      <c r="Y97" s="16" t="s">
        <v>117</v>
      </c>
      <c r="Z97" s="15" t="s">
        <v>132</v>
      </c>
      <c r="AA97" s="1"/>
      <c r="AB97" s="122" t="s">
        <v>83</v>
      </c>
      <c r="AC97" s="17" t="s">
        <v>96</v>
      </c>
      <c r="AD97" s="16" t="s">
        <v>104</v>
      </c>
      <c r="AE97" s="16" t="s">
        <v>82</v>
      </c>
      <c r="AF97" s="16" t="s">
        <v>112</v>
      </c>
      <c r="AG97" s="16" t="s">
        <v>97</v>
      </c>
      <c r="AH97" s="16" t="s">
        <v>117</v>
      </c>
      <c r="AI97" s="15" t="s">
        <v>132</v>
      </c>
      <c r="AJ97" s="1"/>
      <c r="AK97" s="122" t="s">
        <v>83</v>
      </c>
      <c r="AL97" s="17" t="s">
        <v>96</v>
      </c>
      <c r="AM97" s="16" t="s">
        <v>104</v>
      </c>
      <c r="AN97" s="16" t="s">
        <v>82</v>
      </c>
      <c r="AO97" s="16" t="s">
        <v>112</v>
      </c>
      <c r="AP97" s="16" t="s">
        <v>97</v>
      </c>
      <c r="AQ97" s="16" t="s">
        <v>117</v>
      </c>
      <c r="AR97" s="15" t="s">
        <v>132</v>
      </c>
      <c r="AS97" s="1"/>
      <c r="AT97" s="18" t="s">
        <v>83</v>
      </c>
      <c r="AU97" s="17" t="s">
        <v>96</v>
      </c>
      <c r="AV97" s="16" t="s">
        <v>104</v>
      </c>
      <c r="AW97" s="16" t="s">
        <v>82</v>
      </c>
      <c r="AX97" s="16" t="s">
        <v>112</v>
      </c>
      <c r="AY97" s="16" t="s">
        <v>97</v>
      </c>
      <c r="AZ97" s="16" t="s">
        <v>117</v>
      </c>
      <c r="BA97" s="15" t="s">
        <v>132</v>
      </c>
    </row>
    <row r="98" spans="10:53">
      <c r="J98" s="14" t="s">
        <v>79</v>
      </c>
      <c r="K98" s="51" t="s">
        <v>73</v>
      </c>
      <c r="L98" s="51"/>
      <c r="M98" s="51"/>
      <c r="N98" s="51" t="s">
        <v>93</v>
      </c>
      <c r="O98" s="51" t="s">
        <v>93</v>
      </c>
      <c r="P98" s="51" t="s">
        <v>93</v>
      </c>
      <c r="Q98" s="5" t="s">
        <v>73</v>
      </c>
      <c r="R98" s="1"/>
      <c r="S98" s="14" t="s">
        <v>79</v>
      </c>
      <c r="T98" s="51" t="s">
        <v>73</v>
      </c>
      <c r="U98" s="51"/>
      <c r="V98" s="51"/>
      <c r="W98" s="51" t="s">
        <v>93</v>
      </c>
      <c r="X98" s="51"/>
      <c r="Y98" s="51" t="s">
        <v>93</v>
      </c>
      <c r="Z98" s="5" t="s">
        <v>93</v>
      </c>
      <c r="AA98" s="1"/>
      <c r="AB98" s="14" t="s">
        <v>79</v>
      </c>
      <c r="AC98" s="51" t="s">
        <v>73</v>
      </c>
      <c r="AD98" s="51"/>
      <c r="AE98" s="51" t="s">
        <v>93</v>
      </c>
      <c r="AF98" s="51" t="s">
        <v>93</v>
      </c>
      <c r="AG98" s="51" t="s">
        <v>73</v>
      </c>
      <c r="AH98" s="51"/>
      <c r="AI98" s="5" t="s">
        <v>93</v>
      </c>
      <c r="AJ98" s="1"/>
      <c r="AK98" s="14" t="s">
        <v>79</v>
      </c>
      <c r="AL98" s="51" t="s">
        <v>93</v>
      </c>
      <c r="AM98" s="51" t="s">
        <v>93</v>
      </c>
      <c r="AN98" s="51" t="s">
        <v>73</v>
      </c>
      <c r="AO98" s="51" t="s">
        <v>73</v>
      </c>
      <c r="AP98" s="51"/>
      <c r="AQ98" s="51"/>
      <c r="AR98" s="5" t="s">
        <v>93</v>
      </c>
      <c r="AS98" s="1"/>
      <c r="AT98" s="14" t="s">
        <v>79</v>
      </c>
      <c r="AU98" s="51" t="s">
        <v>73</v>
      </c>
      <c r="AV98" s="51"/>
      <c r="AW98" s="51"/>
      <c r="AX98" s="51" t="s">
        <v>93</v>
      </c>
      <c r="AY98" s="51" t="s">
        <v>93</v>
      </c>
      <c r="AZ98" s="51" t="s">
        <v>73</v>
      </c>
      <c r="BA98" s="5"/>
    </row>
    <row r="99" spans="10:53">
      <c r="J99" s="14" t="s">
        <v>180</v>
      </c>
      <c r="K99" s="51"/>
      <c r="L99" s="51"/>
      <c r="M99" s="51" t="s">
        <v>93</v>
      </c>
      <c r="N99" s="51" t="s">
        <v>93</v>
      </c>
      <c r="O99" s="51" t="s">
        <v>93</v>
      </c>
      <c r="P99" s="51" t="s">
        <v>73</v>
      </c>
      <c r="Q99" s="5"/>
      <c r="R99" s="1"/>
      <c r="S99" s="14" t="s">
        <v>180</v>
      </c>
      <c r="T99" s="51" t="s">
        <v>93</v>
      </c>
      <c r="U99" s="51" t="s">
        <v>73</v>
      </c>
      <c r="V99" s="51"/>
      <c r="W99" s="51"/>
      <c r="X99" s="51" t="s">
        <v>93</v>
      </c>
      <c r="Y99" s="51"/>
      <c r="Z99" s="5" t="s">
        <v>93</v>
      </c>
      <c r="AA99" s="1"/>
      <c r="AB99" s="14" t="s">
        <v>180</v>
      </c>
      <c r="AC99" s="51" t="s">
        <v>93</v>
      </c>
      <c r="AD99" s="51" t="s">
        <v>73</v>
      </c>
      <c r="AE99" s="51"/>
      <c r="AF99" s="51" t="s">
        <v>93</v>
      </c>
      <c r="AG99" s="51" t="s">
        <v>93</v>
      </c>
      <c r="AH99" s="51" t="s">
        <v>73</v>
      </c>
      <c r="AI99" s="5"/>
      <c r="AJ99" s="1"/>
      <c r="AK99" s="14" t="s">
        <v>180</v>
      </c>
      <c r="AL99" s="51" t="s">
        <v>93</v>
      </c>
      <c r="AM99" s="51" t="s">
        <v>73</v>
      </c>
      <c r="AN99" s="51" t="s">
        <v>73</v>
      </c>
      <c r="AO99" s="51"/>
      <c r="AP99" s="51"/>
      <c r="AQ99" s="51" t="s">
        <v>93</v>
      </c>
      <c r="AR99" s="5" t="s">
        <v>93</v>
      </c>
      <c r="AS99" s="1"/>
      <c r="AT99" s="14" t="s">
        <v>180</v>
      </c>
      <c r="AU99" s="51"/>
      <c r="AV99" s="51" t="s">
        <v>93</v>
      </c>
      <c r="AW99" s="51" t="s">
        <v>93</v>
      </c>
      <c r="AX99" s="51" t="s">
        <v>73</v>
      </c>
      <c r="AY99" s="51"/>
      <c r="AZ99" s="51"/>
      <c r="BA99" s="5" t="s">
        <v>93</v>
      </c>
    </row>
    <row r="100" spans="10:53">
      <c r="J100" s="14" t="s">
        <v>110</v>
      </c>
      <c r="K100" s="51"/>
      <c r="L100" s="51" t="s">
        <v>93</v>
      </c>
      <c r="M100" s="51" t="s">
        <v>93</v>
      </c>
      <c r="N100" s="51" t="s">
        <v>93</v>
      </c>
      <c r="O100" s="51" t="s">
        <v>73</v>
      </c>
      <c r="P100" s="51"/>
      <c r="Q100" s="5"/>
      <c r="R100" s="1"/>
      <c r="S100" s="14" t="s">
        <v>110</v>
      </c>
      <c r="T100" s="51" t="s">
        <v>93</v>
      </c>
      <c r="U100" s="51" t="s">
        <v>93</v>
      </c>
      <c r="V100" s="51" t="s">
        <v>73</v>
      </c>
      <c r="W100" s="51"/>
      <c r="X100" s="51"/>
      <c r="Y100" s="51" t="s">
        <v>93</v>
      </c>
      <c r="Z100" s="5"/>
      <c r="AA100" s="1"/>
      <c r="AB100" s="14" t="s">
        <v>110</v>
      </c>
      <c r="AC100" s="51" t="s">
        <v>93</v>
      </c>
      <c r="AD100" s="51" t="s">
        <v>93</v>
      </c>
      <c r="AE100" s="51" t="s">
        <v>73</v>
      </c>
      <c r="AF100" s="51"/>
      <c r="AG100" s="51"/>
      <c r="AH100" s="51" t="s">
        <v>93</v>
      </c>
      <c r="AI100" s="22" t="s">
        <v>73</v>
      </c>
      <c r="AJ100" s="1"/>
      <c r="AK100" s="14" t="s">
        <v>110</v>
      </c>
      <c r="AL100" s="51" t="s">
        <v>73</v>
      </c>
      <c r="AM100" s="51" t="s">
        <v>73</v>
      </c>
      <c r="AN100" s="51"/>
      <c r="AO100" s="51"/>
      <c r="AP100" s="51" t="s">
        <v>93</v>
      </c>
      <c r="AQ100" s="51" t="s">
        <v>93</v>
      </c>
      <c r="AR100" s="22" t="s">
        <v>73</v>
      </c>
      <c r="AS100" s="1"/>
      <c r="AT100" s="14" t="s">
        <v>110</v>
      </c>
      <c r="AU100" s="51" t="s">
        <v>93</v>
      </c>
      <c r="AV100" s="51" t="s">
        <v>73</v>
      </c>
      <c r="AW100" s="51"/>
      <c r="AX100" s="51"/>
      <c r="AY100" s="51" t="s">
        <v>93</v>
      </c>
      <c r="AZ100" s="51" t="s">
        <v>93</v>
      </c>
      <c r="BA100" s="5" t="s">
        <v>73</v>
      </c>
    </row>
    <row r="101" spans="10:53">
      <c r="J101" s="14" t="s">
        <v>114</v>
      </c>
      <c r="K101" s="51" t="s">
        <v>93</v>
      </c>
      <c r="L101" s="51" t="s">
        <v>93</v>
      </c>
      <c r="M101" s="51" t="s">
        <v>93</v>
      </c>
      <c r="N101" s="51" t="s">
        <v>73</v>
      </c>
      <c r="O101" s="51"/>
      <c r="P101" s="51"/>
      <c r="Q101" s="5" t="s">
        <v>93</v>
      </c>
      <c r="R101" s="1"/>
      <c r="S101" s="14" t="s">
        <v>114</v>
      </c>
      <c r="T101" s="51" t="s">
        <v>93</v>
      </c>
      <c r="U101" s="51" t="s">
        <v>93</v>
      </c>
      <c r="V101" s="51" t="s">
        <v>93</v>
      </c>
      <c r="W101" s="51" t="s">
        <v>73</v>
      </c>
      <c r="X101" s="51"/>
      <c r="Y101" s="51"/>
      <c r="Z101" s="5" t="s">
        <v>93</v>
      </c>
      <c r="AA101" s="1"/>
      <c r="AB101" s="14" t="s">
        <v>114</v>
      </c>
      <c r="AC101" s="23"/>
      <c r="AD101" s="51" t="s">
        <v>93</v>
      </c>
      <c r="AE101" s="51" t="s">
        <v>93</v>
      </c>
      <c r="AF101" s="51" t="s">
        <v>73</v>
      </c>
      <c r="AG101" s="51"/>
      <c r="AH101" s="51" t="s">
        <v>93</v>
      </c>
      <c r="AI101" s="5" t="s">
        <v>93</v>
      </c>
      <c r="AJ101" s="1"/>
      <c r="AK101" s="14" t="s">
        <v>114</v>
      </c>
      <c r="AL101" s="23" t="s">
        <v>73</v>
      </c>
      <c r="AM101" s="51"/>
      <c r="AN101" s="51"/>
      <c r="AO101" s="51" t="s">
        <v>93</v>
      </c>
      <c r="AP101" s="51" t="s">
        <v>93</v>
      </c>
      <c r="AQ101" s="51" t="s">
        <v>73</v>
      </c>
      <c r="AR101" s="5" t="s">
        <v>73</v>
      </c>
      <c r="AS101" s="1"/>
      <c r="AT101" s="14" t="s">
        <v>114</v>
      </c>
      <c r="AU101" s="51"/>
      <c r="AV101" s="51"/>
      <c r="AW101" s="51" t="s">
        <v>93</v>
      </c>
      <c r="AX101" s="51" t="s">
        <v>93</v>
      </c>
      <c r="AY101" s="51" t="s">
        <v>73</v>
      </c>
      <c r="AZ101" s="51"/>
      <c r="BA101" s="5"/>
    </row>
    <row r="102" spans="10:53">
      <c r="J102" s="14" t="s">
        <v>127</v>
      </c>
      <c r="K102" s="51" t="s">
        <v>93</v>
      </c>
      <c r="L102" s="51" t="s">
        <v>93</v>
      </c>
      <c r="M102" s="51" t="s">
        <v>73</v>
      </c>
      <c r="N102" s="51"/>
      <c r="O102" s="51"/>
      <c r="P102" s="51" t="s">
        <v>93</v>
      </c>
      <c r="Q102" s="5" t="s">
        <v>93</v>
      </c>
      <c r="R102" s="1"/>
      <c r="S102" s="14" t="s">
        <v>127</v>
      </c>
      <c r="T102" s="51"/>
      <c r="U102" s="51" t="s">
        <v>93</v>
      </c>
      <c r="V102" s="51" t="s">
        <v>93</v>
      </c>
      <c r="W102" s="51" t="s">
        <v>93</v>
      </c>
      <c r="X102" s="51" t="s">
        <v>73</v>
      </c>
      <c r="Y102" s="51"/>
      <c r="Z102" s="5"/>
      <c r="AA102" s="1"/>
      <c r="AB102" s="14" t="s">
        <v>127</v>
      </c>
      <c r="AC102" s="23" t="s">
        <v>73</v>
      </c>
      <c r="AD102" s="51"/>
      <c r="AE102" s="51" t="s">
        <v>93</v>
      </c>
      <c r="AF102" s="51" t="s">
        <v>93</v>
      </c>
      <c r="AG102" s="51" t="s">
        <v>73</v>
      </c>
      <c r="AH102" s="51"/>
      <c r="AI102" s="5" t="s">
        <v>93</v>
      </c>
      <c r="AJ102" s="1"/>
      <c r="AK102" s="14" t="s">
        <v>127</v>
      </c>
      <c r="AL102" s="24"/>
      <c r="AM102" s="51"/>
      <c r="AN102" s="51" t="s">
        <v>93</v>
      </c>
      <c r="AO102" s="51" t="s">
        <v>93</v>
      </c>
      <c r="AP102" s="51" t="s">
        <v>73</v>
      </c>
      <c r="AQ102" s="51" t="s">
        <v>73</v>
      </c>
      <c r="AR102" s="5"/>
      <c r="AS102" s="1"/>
      <c r="AT102" s="14" t="s">
        <v>127</v>
      </c>
      <c r="AU102" s="51" t="s">
        <v>93</v>
      </c>
      <c r="AV102" s="51" t="s">
        <v>93</v>
      </c>
      <c r="AW102" s="51" t="s">
        <v>73</v>
      </c>
      <c r="AX102" s="51"/>
      <c r="AY102" s="51"/>
      <c r="AZ102" s="51" t="s">
        <v>93</v>
      </c>
      <c r="BA102" s="5" t="s">
        <v>93</v>
      </c>
    </row>
    <row r="103" spans="10:53">
      <c r="J103" s="14" t="s">
        <v>94</v>
      </c>
      <c r="K103" s="51" t="s">
        <v>93</v>
      </c>
      <c r="L103" s="51" t="s">
        <v>73</v>
      </c>
      <c r="M103" s="51"/>
      <c r="N103" s="51"/>
      <c r="O103" s="51" t="s">
        <v>93</v>
      </c>
      <c r="P103" s="51" t="s">
        <v>93</v>
      </c>
      <c r="Q103" s="5" t="s">
        <v>93</v>
      </c>
      <c r="R103" s="1"/>
      <c r="S103" s="14" t="s">
        <v>94</v>
      </c>
      <c r="T103" s="51" t="s">
        <v>93</v>
      </c>
      <c r="U103" s="51"/>
      <c r="V103" s="51" t="s">
        <v>93</v>
      </c>
      <c r="W103" s="51" t="s">
        <v>93</v>
      </c>
      <c r="X103" s="51" t="s">
        <v>93</v>
      </c>
      <c r="Y103" s="51" t="s">
        <v>73</v>
      </c>
      <c r="Z103" s="5"/>
      <c r="AA103" s="1"/>
      <c r="AB103" s="14" t="s">
        <v>94</v>
      </c>
      <c r="AC103" s="23" t="s">
        <v>93</v>
      </c>
      <c r="AD103" s="51" t="s">
        <v>73</v>
      </c>
      <c r="AE103" s="51"/>
      <c r="AF103" s="51" t="s">
        <v>93</v>
      </c>
      <c r="AG103" s="51" t="s">
        <v>93</v>
      </c>
      <c r="AH103" s="51" t="s">
        <v>73</v>
      </c>
      <c r="AI103" s="5"/>
      <c r="AJ103" s="1"/>
      <c r="AK103" s="14" t="s">
        <v>94</v>
      </c>
      <c r="AL103" s="23"/>
      <c r="AM103" s="51" t="s">
        <v>93</v>
      </c>
      <c r="AN103" s="51" t="s">
        <v>93</v>
      </c>
      <c r="AO103" s="51" t="s">
        <v>73</v>
      </c>
      <c r="AP103" s="51" t="s">
        <v>73</v>
      </c>
      <c r="AQ103" s="51"/>
      <c r="AR103" s="5"/>
      <c r="AS103" s="1"/>
      <c r="AT103" s="14" t="s">
        <v>94</v>
      </c>
      <c r="AU103" s="51" t="s">
        <v>73</v>
      </c>
      <c r="AV103" s="51"/>
      <c r="AW103" s="51"/>
      <c r="AX103" s="51" t="s">
        <v>93</v>
      </c>
      <c r="AY103" s="51" t="s">
        <v>93</v>
      </c>
      <c r="AZ103" s="51" t="s">
        <v>73</v>
      </c>
      <c r="BA103" s="5"/>
    </row>
    <row r="104" spans="10:53">
      <c r="J104" s="14" t="s">
        <v>111</v>
      </c>
      <c r="K104" s="51"/>
      <c r="L104" s="51" t="s">
        <v>93</v>
      </c>
      <c r="M104" s="51" t="s">
        <v>93</v>
      </c>
      <c r="N104" s="51" t="s">
        <v>93</v>
      </c>
      <c r="O104" s="51" t="s">
        <v>93</v>
      </c>
      <c r="P104" s="51" t="s">
        <v>93</v>
      </c>
      <c r="Q104" s="5"/>
      <c r="R104" s="1"/>
      <c r="S104" s="14" t="s">
        <v>111</v>
      </c>
      <c r="T104" s="51"/>
      <c r="U104" s="51" t="s">
        <v>93</v>
      </c>
      <c r="V104" s="51"/>
      <c r="W104" s="51" t="s">
        <v>93</v>
      </c>
      <c r="X104" s="51" t="s">
        <v>93</v>
      </c>
      <c r="Y104" s="51" t="s">
        <v>93</v>
      </c>
      <c r="Z104" s="5" t="s">
        <v>73</v>
      </c>
      <c r="AA104" s="1"/>
      <c r="AB104" s="14" t="s">
        <v>111</v>
      </c>
      <c r="AC104" s="51" t="s">
        <v>93</v>
      </c>
      <c r="AD104" s="51" t="s">
        <v>93</v>
      </c>
      <c r="AE104" s="51" t="s">
        <v>73</v>
      </c>
      <c r="AF104" s="51"/>
      <c r="AG104" s="51" t="s">
        <v>93</v>
      </c>
      <c r="AH104" s="51"/>
      <c r="AI104" s="22" t="s">
        <v>73</v>
      </c>
      <c r="AJ104" s="1"/>
      <c r="AK104" s="14" t="s">
        <v>111</v>
      </c>
      <c r="AL104" s="51"/>
      <c r="AM104" s="51" t="s">
        <v>93</v>
      </c>
      <c r="AN104" s="51" t="s">
        <v>93</v>
      </c>
      <c r="AO104" s="51" t="s">
        <v>93</v>
      </c>
      <c r="AP104" s="51" t="s">
        <v>93</v>
      </c>
      <c r="AQ104" s="51" t="s">
        <v>93</v>
      </c>
      <c r="AR104" s="22"/>
      <c r="AS104" s="1"/>
      <c r="AT104" s="14" t="s">
        <v>111</v>
      </c>
      <c r="AU104" s="51"/>
      <c r="AV104" s="51" t="s">
        <v>93</v>
      </c>
      <c r="AW104" s="51" t="s">
        <v>93</v>
      </c>
      <c r="AX104" s="51" t="s">
        <v>73</v>
      </c>
      <c r="AY104" s="51"/>
      <c r="AZ104" s="51"/>
      <c r="BA104" s="5" t="s">
        <v>93</v>
      </c>
    </row>
    <row r="105" spans="10:53">
      <c r="J105" s="14" t="s">
        <v>80</v>
      </c>
      <c r="K105" s="51"/>
      <c r="L105" s="51" t="s">
        <v>93</v>
      </c>
      <c r="M105" s="51" t="s">
        <v>93</v>
      </c>
      <c r="N105" s="51" t="s">
        <v>93</v>
      </c>
      <c r="O105" s="51" t="s">
        <v>93</v>
      </c>
      <c r="P105" s="51" t="s">
        <v>93</v>
      </c>
      <c r="Q105" s="5"/>
      <c r="R105" s="1"/>
      <c r="S105" s="14" t="s">
        <v>80</v>
      </c>
      <c r="T105" s="51"/>
      <c r="U105" s="51"/>
      <c r="V105" s="51" t="s">
        <v>93</v>
      </c>
      <c r="W105" s="51"/>
      <c r="X105" s="51" t="s">
        <v>93</v>
      </c>
      <c r="Y105" s="51" t="s">
        <v>93</v>
      </c>
      <c r="Z105" s="5" t="s">
        <v>93</v>
      </c>
      <c r="AA105" s="1"/>
      <c r="AB105" s="14" t="s">
        <v>80</v>
      </c>
      <c r="AC105" s="51"/>
      <c r="AD105" s="51" t="s">
        <v>93</v>
      </c>
      <c r="AE105" s="51" t="s">
        <v>93</v>
      </c>
      <c r="AF105" s="51" t="s">
        <v>73</v>
      </c>
      <c r="AG105" s="51"/>
      <c r="AH105" s="51" t="s">
        <v>93</v>
      </c>
      <c r="AI105" s="22" t="s">
        <v>93</v>
      </c>
      <c r="AJ105" s="1"/>
      <c r="AK105" s="14" t="s">
        <v>80</v>
      </c>
      <c r="AL105" s="51"/>
      <c r="AM105" s="51" t="s">
        <v>93</v>
      </c>
      <c r="AN105" s="51" t="s">
        <v>93</v>
      </c>
      <c r="AO105" s="51" t="s">
        <v>93</v>
      </c>
      <c r="AP105" s="51" t="s">
        <v>93</v>
      </c>
      <c r="AQ105" s="51" t="s">
        <v>93</v>
      </c>
      <c r="AR105" s="22"/>
      <c r="AS105" s="1"/>
      <c r="AT105" s="14" t="s">
        <v>80</v>
      </c>
      <c r="AU105" s="51" t="s">
        <v>93</v>
      </c>
      <c r="AV105" s="51" t="s">
        <v>73</v>
      </c>
      <c r="AW105" s="51"/>
      <c r="AX105" s="51"/>
      <c r="AY105" s="51" t="s">
        <v>93</v>
      </c>
      <c r="AZ105" s="51" t="s">
        <v>93</v>
      </c>
      <c r="BA105" s="5" t="s">
        <v>73</v>
      </c>
    </row>
    <row r="106" spans="10:53">
      <c r="J106" s="14" t="s">
        <v>121</v>
      </c>
      <c r="K106" s="51"/>
      <c r="L106" s="51" t="s">
        <v>93</v>
      </c>
      <c r="M106" s="51" t="s">
        <v>93</v>
      </c>
      <c r="N106" s="51" t="s">
        <v>93</v>
      </c>
      <c r="O106" s="51" t="s">
        <v>93</v>
      </c>
      <c r="P106" s="51" t="s">
        <v>93</v>
      </c>
      <c r="Q106" s="5"/>
      <c r="R106" s="1"/>
      <c r="S106" s="14" t="s">
        <v>121</v>
      </c>
      <c r="T106" s="51"/>
      <c r="U106" s="51" t="s">
        <v>93</v>
      </c>
      <c r="V106" s="51" t="s">
        <v>93</v>
      </c>
      <c r="W106" s="51" t="s">
        <v>93</v>
      </c>
      <c r="X106" s="51" t="s">
        <v>93</v>
      </c>
      <c r="Y106" s="51" t="s">
        <v>93</v>
      </c>
      <c r="Z106" s="5"/>
      <c r="AA106" s="1"/>
      <c r="AB106" s="14" t="s">
        <v>121</v>
      </c>
      <c r="AC106" s="51"/>
      <c r="AD106" s="51" t="s">
        <v>93</v>
      </c>
      <c r="AE106" s="51" t="s">
        <v>93</v>
      </c>
      <c r="AF106" s="51" t="s">
        <v>93</v>
      </c>
      <c r="AG106" s="51" t="s">
        <v>93</v>
      </c>
      <c r="AH106" s="51" t="s">
        <v>93</v>
      </c>
      <c r="AI106" s="22"/>
      <c r="AJ106" s="1"/>
      <c r="AK106" s="14" t="s">
        <v>121</v>
      </c>
      <c r="AL106" s="51"/>
      <c r="AM106" s="51" t="s">
        <v>93</v>
      </c>
      <c r="AN106" s="51" t="s">
        <v>93</v>
      </c>
      <c r="AO106" s="51" t="s">
        <v>93</v>
      </c>
      <c r="AP106" s="51" t="s">
        <v>93</v>
      </c>
      <c r="AQ106" s="51" t="s">
        <v>93</v>
      </c>
      <c r="AR106" s="22"/>
      <c r="AS106" s="1"/>
      <c r="AT106" s="14" t="s">
        <v>121</v>
      </c>
      <c r="AU106" s="51"/>
      <c r="AV106" s="51"/>
      <c r="AW106" s="51" t="s">
        <v>93</v>
      </c>
      <c r="AX106" s="51" t="s">
        <v>93</v>
      </c>
      <c r="AY106" s="51" t="s">
        <v>73</v>
      </c>
      <c r="AZ106" s="51"/>
      <c r="BA106" s="5"/>
    </row>
    <row r="107" spans="10:53">
      <c r="J107" s="14" t="s">
        <v>401</v>
      </c>
      <c r="K107" s="51"/>
      <c r="L107" s="51" t="s">
        <v>93</v>
      </c>
      <c r="M107" s="51" t="s">
        <v>93</v>
      </c>
      <c r="N107" s="51" t="s">
        <v>93</v>
      </c>
      <c r="O107" s="51" t="s">
        <v>93</v>
      </c>
      <c r="P107" s="51" t="s">
        <v>93</v>
      </c>
      <c r="Q107" s="5"/>
      <c r="R107" s="1"/>
      <c r="S107" s="14" t="s">
        <v>401</v>
      </c>
      <c r="T107" s="51"/>
      <c r="U107" s="51" t="s">
        <v>93</v>
      </c>
      <c r="V107" s="51" t="s">
        <v>93</v>
      </c>
      <c r="W107" s="51" t="s">
        <v>93</v>
      </c>
      <c r="X107" s="51" t="s">
        <v>93</v>
      </c>
      <c r="Y107" s="51" t="s">
        <v>93</v>
      </c>
      <c r="Z107" s="5"/>
      <c r="AA107" s="1"/>
      <c r="AB107" s="14" t="s">
        <v>401</v>
      </c>
      <c r="AC107" s="51" t="s">
        <v>93</v>
      </c>
      <c r="AD107" s="51"/>
      <c r="AE107" s="51"/>
      <c r="AF107" s="51"/>
      <c r="AG107" s="51" t="s">
        <v>93</v>
      </c>
      <c r="AH107" s="51" t="s">
        <v>93</v>
      </c>
      <c r="AI107" s="22" t="s">
        <v>93</v>
      </c>
      <c r="AJ107" s="1"/>
      <c r="AK107" s="14" t="s">
        <v>401</v>
      </c>
      <c r="AL107" s="51"/>
      <c r="AM107" s="51" t="s">
        <v>93</v>
      </c>
      <c r="AN107" s="51" t="s">
        <v>93</v>
      </c>
      <c r="AO107" s="51" t="s">
        <v>93</v>
      </c>
      <c r="AP107" s="51" t="s">
        <v>93</v>
      </c>
      <c r="AQ107" s="51" t="s">
        <v>93</v>
      </c>
      <c r="AR107" s="22"/>
      <c r="AS107" s="1"/>
      <c r="AT107" s="14" t="s">
        <v>401</v>
      </c>
      <c r="AU107" s="51" t="s">
        <v>93</v>
      </c>
      <c r="AV107" s="51" t="s">
        <v>93</v>
      </c>
      <c r="AW107" s="51" t="s">
        <v>73</v>
      </c>
      <c r="AX107" s="51"/>
      <c r="AY107" s="51"/>
      <c r="AZ107" s="51" t="s">
        <v>93</v>
      </c>
      <c r="BA107" s="5" t="s">
        <v>93</v>
      </c>
    </row>
    <row r="108" spans="10:53">
      <c r="J108" s="14" t="s">
        <v>365</v>
      </c>
      <c r="K108" s="51"/>
      <c r="L108" s="51" t="s">
        <v>93</v>
      </c>
      <c r="M108" s="51" t="s">
        <v>93</v>
      </c>
      <c r="N108" s="51" t="s">
        <v>93</v>
      </c>
      <c r="O108" s="51" t="s">
        <v>93</v>
      </c>
      <c r="P108" s="51" t="s">
        <v>93</v>
      </c>
      <c r="Q108" s="5"/>
      <c r="R108" s="1"/>
      <c r="S108" s="14" t="s">
        <v>365</v>
      </c>
      <c r="T108" s="51"/>
      <c r="U108" s="51" t="s">
        <v>93</v>
      </c>
      <c r="V108" s="51" t="s">
        <v>93</v>
      </c>
      <c r="W108" s="51" t="s">
        <v>93</v>
      </c>
      <c r="X108" s="51" t="s">
        <v>93</v>
      </c>
      <c r="Y108" s="51" t="s">
        <v>93</v>
      </c>
      <c r="Z108" s="5"/>
      <c r="AA108" s="1"/>
      <c r="AB108" s="14" t="s">
        <v>365</v>
      </c>
      <c r="AC108" s="51"/>
      <c r="AD108" s="51" t="s">
        <v>93</v>
      </c>
      <c r="AE108" s="51" t="s">
        <v>93</v>
      </c>
      <c r="AF108" s="51" t="s">
        <v>93</v>
      </c>
      <c r="AG108" s="51" t="s">
        <v>93</v>
      </c>
      <c r="AH108" s="51" t="s">
        <v>93</v>
      </c>
      <c r="AI108" s="22"/>
      <c r="AJ108" s="1"/>
      <c r="AK108" s="14" t="s">
        <v>365</v>
      </c>
      <c r="AL108" s="51"/>
      <c r="AM108" s="51" t="s">
        <v>93</v>
      </c>
      <c r="AN108" s="51" t="s">
        <v>93</v>
      </c>
      <c r="AO108" s="51" t="s">
        <v>93</v>
      </c>
      <c r="AP108" s="51" t="s">
        <v>93</v>
      </c>
      <c r="AQ108" s="51" t="s">
        <v>93</v>
      </c>
      <c r="AR108" s="22"/>
      <c r="AS108" s="1"/>
      <c r="AT108" s="14" t="s">
        <v>365</v>
      </c>
      <c r="AU108" s="51"/>
      <c r="AV108" s="51" t="s">
        <v>93</v>
      </c>
      <c r="AW108" s="51" t="s">
        <v>93</v>
      </c>
      <c r="AX108" s="51" t="s">
        <v>93</v>
      </c>
      <c r="AY108" s="51" t="s">
        <v>93</v>
      </c>
      <c r="AZ108" s="51" t="s">
        <v>93</v>
      </c>
      <c r="BA108" s="5"/>
    </row>
    <row r="109" spans="10:53">
      <c r="J109" s="121" t="s">
        <v>164</v>
      </c>
      <c r="K109" s="91" t="s">
        <v>212</v>
      </c>
      <c r="L109" s="12" t="s">
        <v>217</v>
      </c>
      <c r="M109" s="12" t="s">
        <v>217</v>
      </c>
      <c r="N109" s="12" t="s">
        <v>217</v>
      </c>
      <c r="O109" s="12" t="s">
        <v>217</v>
      </c>
      <c r="P109" s="12" t="s">
        <v>217</v>
      </c>
      <c r="Q109" s="92" t="s">
        <v>212</v>
      </c>
      <c r="R109" s="1"/>
      <c r="S109" s="121" t="s">
        <v>164</v>
      </c>
      <c r="T109" s="133" t="s">
        <v>219</v>
      </c>
      <c r="U109" s="65" t="s">
        <v>195</v>
      </c>
      <c r="V109" s="65" t="s">
        <v>195</v>
      </c>
      <c r="W109" s="65" t="s">
        <v>195</v>
      </c>
      <c r="X109" s="65" t="s">
        <v>195</v>
      </c>
      <c r="Y109" s="65" t="s">
        <v>195</v>
      </c>
      <c r="Z109" s="130" t="s">
        <v>219</v>
      </c>
      <c r="AA109" s="1"/>
      <c r="AB109" s="69" t="s">
        <v>210</v>
      </c>
      <c r="AC109" s="91" t="s">
        <v>220</v>
      </c>
      <c r="AD109" s="12" t="s">
        <v>185</v>
      </c>
      <c r="AE109" s="12" t="s">
        <v>185</v>
      </c>
      <c r="AF109" s="12" t="s">
        <v>185</v>
      </c>
      <c r="AG109" s="12" t="s">
        <v>185</v>
      </c>
      <c r="AH109" s="12" t="s">
        <v>185</v>
      </c>
      <c r="AI109" s="92" t="s">
        <v>220</v>
      </c>
      <c r="AJ109" s="1"/>
      <c r="AK109" s="69" t="s">
        <v>210</v>
      </c>
      <c r="AL109" s="91" t="s">
        <v>214</v>
      </c>
      <c r="AM109" s="12" t="s">
        <v>174</v>
      </c>
      <c r="AN109" s="12" t="s">
        <v>174</v>
      </c>
      <c r="AO109" s="12" t="s">
        <v>174</v>
      </c>
      <c r="AP109" s="12" t="s">
        <v>174</v>
      </c>
      <c r="AQ109" s="12" t="s">
        <v>174</v>
      </c>
      <c r="AR109" s="92" t="s">
        <v>214</v>
      </c>
      <c r="AS109" s="1"/>
      <c r="AT109" s="69" t="s">
        <v>210</v>
      </c>
      <c r="AU109" s="91" t="s">
        <v>181</v>
      </c>
      <c r="AV109" s="111" t="s">
        <v>220</v>
      </c>
      <c r="AW109" s="111" t="s">
        <v>220</v>
      </c>
      <c r="AX109" s="111" t="s">
        <v>220</v>
      </c>
      <c r="AY109" s="111" t="s">
        <v>220</v>
      </c>
      <c r="AZ109" s="111" t="s">
        <v>220</v>
      </c>
      <c r="BA109" s="92" t="s">
        <v>181</v>
      </c>
    </row>
    <row r="110" spans="10:53">
      <c r="J110" s="132" t="s">
        <v>23</v>
      </c>
      <c r="S110" s="132" t="s">
        <v>28</v>
      </c>
      <c r="AB110" s="132" t="s">
        <v>266</v>
      </c>
      <c r="AK110" s="132" t="s">
        <v>23</v>
      </c>
    </row>
    <row r="111" spans="10:53">
      <c r="J111" s="438" t="s">
        <v>463</v>
      </c>
      <c r="S111" s="438" t="s">
        <v>463</v>
      </c>
      <c r="AB111" s="438" t="s">
        <v>463</v>
      </c>
      <c r="AK111" s="438" t="s">
        <v>463</v>
      </c>
    </row>
    <row r="112" spans="10:53">
      <c r="J112" s="438"/>
    </row>
    <row r="114" spans="10:53">
      <c r="J114" s="21" t="s">
        <v>368</v>
      </c>
      <c r="K114" s="20"/>
      <c r="L114" s="19"/>
      <c r="M114" s="7"/>
      <c r="N114" s="8"/>
      <c r="O114" s="7"/>
      <c r="P114" s="6"/>
      <c r="Q114" s="7"/>
      <c r="R114" s="1"/>
      <c r="S114" s="21" t="s">
        <v>368</v>
      </c>
      <c r="T114" s="20"/>
      <c r="U114" s="19"/>
      <c r="V114" s="7"/>
      <c r="W114" s="8"/>
      <c r="X114" s="7"/>
      <c r="Y114" s="6"/>
      <c r="Z114" s="7"/>
      <c r="AA114" s="1"/>
      <c r="AB114" s="21" t="s">
        <v>368</v>
      </c>
      <c r="AC114" s="89" t="s">
        <v>409</v>
      </c>
      <c r="AD114" s="19"/>
      <c r="AE114" s="7"/>
      <c r="AF114" s="8"/>
      <c r="AG114" s="7"/>
      <c r="AH114" s="6"/>
      <c r="AI114" s="7"/>
      <c r="AJ114" s="1"/>
      <c r="AK114" s="21" t="s">
        <v>368</v>
      </c>
      <c r="AL114" s="89" t="s">
        <v>409</v>
      </c>
      <c r="AM114" s="19"/>
      <c r="AN114" s="7"/>
      <c r="AO114" s="8"/>
      <c r="AP114" s="7"/>
      <c r="AQ114" s="6"/>
      <c r="AR114" s="7"/>
      <c r="AS114" s="1"/>
      <c r="AT114" s="21" t="s">
        <v>368</v>
      </c>
      <c r="AU114" s="89" t="s">
        <v>409</v>
      </c>
      <c r="AV114" s="90" t="s">
        <v>354</v>
      </c>
      <c r="AW114" s="7"/>
      <c r="AX114" s="8"/>
      <c r="AY114" s="7"/>
      <c r="AZ114" s="6"/>
      <c r="BA114" s="7"/>
    </row>
    <row r="115" spans="10:53">
      <c r="J115" s="122" t="s">
        <v>83</v>
      </c>
      <c r="K115" s="17" t="s">
        <v>96</v>
      </c>
      <c r="L115" s="16" t="s">
        <v>104</v>
      </c>
      <c r="M115" s="16" t="s">
        <v>82</v>
      </c>
      <c r="N115" s="16" t="s">
        <v>112</v>
      </c>
      <c r="O115" s="16" t="s">
        <v>97</v>
      </c>
      <c r="P115" s="16" t="s">
        <v>117</v>
      </c>
      <c r="Q115" s="15" t="s">
        <v>132</v>
      </c>
      <c r="R115" s="1"/>
      <c r="S115" s="122" t="s">
        <v>83</v>
      </c>
      <c r="T115" s="17" t="s">
        <v>96</v>
      </c>
      <c r="U115" s="16" t="s">
        <v>104</v>
      </c>
      <c r="V115" s="16" t="s">
        <v>82</v>
      </c>
      <c r="W115" s="16" t="s">
        <v>112</v>
      </c>
      <c r="X115" s="16" t="s">
        <v>97</v>
      </c>
      <c r="Y115" s="16" t="s">
        <v>117</v>
      </c>
      <c r="Z115" s="15" t="s">
        <v>132</v>
      </c>
      <c r="AA115" s="1"/>
      <c r="AB115" s="122" t="s">
        <v>83</v>
      </c>
      <c r="AC115" s="17" t="s">
        <v>96</v>
      </c>
      <c r="AD115" s="16" t="s">
        <v>104</v>
      </c>
      <c r="AE115" s="16" t="s">
        <v>82</v>
      </c>
      <c r="AF115" s="16" t="s">
        <v>112</v>
      </c>
      <c r="AG115" s="16" t="s">
        <v>97</v>
      </c>
      <c r="AH115" s="16" t="s">
        <v>117</v>
      </c>
      <c r="AI115" s="15" t="s">
        <v>132</v>
      </c>
      <c r="AJ115" s="1"/>
      <c r="AK115" s="122" t="s">
        <v>83</v>
      </c>
      <c r="AL115" s="17" t="s">
        <v>96</v>
      </c>
      <c r="AM115" s="16" t="s">
        <v>104</v>
      </c>
      <c r="AN115" s="16" t="s">
        <v>82</v>
      </c>
      <c r="AO115" s="16" t="s">
        <v>112</v>
      </c>
      <c r="AP115" s="16" t="s">
        <v>97</v>
      </c>
      <c r="AQ115" s="16" t="s">
        <v>117</v>
      </c>
      <c r="AR115" s="15" t="s">
        <v>132</v>
      </c>
      <c r="AS115" s="1"/>
      <c r="AT115" s="18" t="s">
        <v>83</v>
      </c>
      <c r="AU115" s="17" t="s">
        <v>96</v>
      </c>
      <c r="AV115" s="16" t="s">
        <v>104</v>
      </c>
      <c r="AW115" s="16" t="s">
        <v>82</v>
      </c>
      <c r="AX115" s="16" t="s">
        <v>112</v>
      </c>
      <c r="AY115" s="16" t="s">
        <v>97</v>
      </c>
      <c r="AZ115" s="16" t="s">
        <v>117</v>
      </c>
      <c r="BA115" s="15" t="s">
        <v>132</v>
      </c>
    </row>
    <row r="116" spans="10:53">
      <c r="J116" s="14" t="s">
        <v>79</v>
      </c>
      <c r="K116" s="51" t="s">
        <v>73</v>
      </c>
      <c r="L116" s="51"/>
      <c r="M116" s="51"/>
      <c r="N116" s="51" t="s">
        <v>93</v>
      </c>
      <c r="O116" s="51" t="s">
        <v>93</v>
      </c>
      <c r="P116" s="51" t="s">
        <v>93</v>
      </c>
      <c r="Q116" s="5" t="s">
        <v>73</v>
      </c>
      <c r="R116" s="1"/>
      <c r="S116" s="14" t="s">
        <v>79</v>
      </c>
      <c r="T116" s="51" t="s">
        <v>73</v>
      </c>
      <c r="U116" s="51"/>
      <c r="V116" s="51"/>
      <c r="W116" s="51" t="s">
        <v>93</v>
      </c>
      <c r="X116" s="51"/>
      <c r="Y116" s="51" t="s">
        <v>93</v>
      </c>
      <c r="Z116" s="5" t="s">
        <v>93</v>
      </c>
      <c r="AA116" s="1"/>
      <c r="AB116" s="14" t="s">
        <v>79</v>
      </c>
      <c r="AC116" s="51" t="s">
        <v>73</v>
      </c>
      <c r="AD116" s="51"/>
      <c r="AE116" s="51" t="s">
        <v>93</v>
      </c>
      <c r="AF116" s="51" t="s">
        <v>93</v>
      </c>
      <c r="AG116" s="51" t="s">
        <v>73</v>
      </c>
      <c r="AH116" s="51"/>
      <c r="AI116" s="5" t="s">
        <v>93</v>
      </c>
      <c r="AJ116" s="1"/>
      <c r="AK116" s="14" t="s">
        <v>79</v>
      </c>
      <c r="AL116" s="51" t="s">
        <v>93</v>
      </c>
      <c r="AM116" s="51" t="s">
        <v>93</v>
      </c>
      <c r="AN116" s="51" t="s">
        <v>73</v>
      </c>
      <c r="AO116" s="51" t="s">
        <v>73</v>
      </c>
      <c r="AP116" s="51"/>
      <c r="AQ116" s="51"/>
      <c r="AR116" s="5" t="s">
        <v>93</v>
      </c>
      <c r="AS116" s="1"/>
      <c r="AT116" s="14" t="s">
        <v>79</v>
      </c>
      <c r="AU116" s="51" t="s">
        <v>73</v>
      </c>
      <c r="AV116" s="51"/>
      <c r="AW116" s="51"/>
      <c r="AX116" s="51" t="s">
        <v>93</v>
      </c>
      <c r="AY116" s="51" t="s">
        <v>93</v>
      </c>
      <c r="AZ116" s="51" t="s">
        <v>93</v>
      </c>
      <c r="BA116" s="5" t="s">
        <v>73</v>
      </c>
    </row>
    <row r="117" spans="10:53">
      <c r="J117" s="14" t="s">
        <v>180</v>
      </c>
      <c r="K117" s="51"/>
      <c r="L117" s="51"/>
      <c r="M117" s="51" t="s">
        <v>93</v>
      </c>
      <c r="N117" s="51" t="s">
        <v>93</v>
      </c>
      <c r="O117" s="51" t="s">
        <v>93</v>
      </c>
      <c r="P117" s="51" t="s">
        <v>73</v>
      </c>
      <c r="Q117" s="5"/>
      <c r="R117" s="1"/>
      <c r="S117" s="14" t="s">
        <v>180</v>
      </c>
      <c r="T117" s="51" t="s">
        <v>93</v>
      </c>
      <c r="U117" s="51" t="s">
        <v>73</v>
      </c>
      <c r="V117" s="51"/>
      <c r="W117" s="51"/>
      <c r="X117" s="51" t="s">
        <v>93</v>
      </c>
      <c r="Y117" s="51"/>
      <c r="Z117" s="5" t="s">
        <v>93</v>
      </c>
      <c r="AA117" s="1"/>
      <c r="AB117" s="14" t="s">
        <v>180</v>
      </c>
      <c r="AC117" s="51" t="s">
        <v>93</v>
      </c>
      <c r="AD117" s="51" t="s">
        <v>73</v>
      </c>
      <c r="AE117" s="51"/>
      <c r="AF117" s="51" t="s">
        <v>93</v>
      </c>
      <c r="AG117" s="51" t="s">
        <v>93</v>
      </c>
      <c r="AH117" s="51" t="s">
        <v>73</v>
      </c>
      <c r="AI117" s="5"/>
      <c r="AJ117" s="1"/>
      <c r="AK117" s="14" t="s">
        <v>180</v>
      </c>
      <c r="AL117" s="51" t="s">
        <v>93</v>
      </c>
      <c r="AM117" s="51" t="s">
        <v>73</v>
      </c>
      <c r="AN117" s="51" t="s">
        <v>73</v>
      </c>
      <c r="AO117" s="51"/>
      <c r="AP117" s="51"/>
      <c r="AQ117" s="51" t="s">
        <v>93</v>
      </c>
      <c r="AR117" s="5" t="s">
        <v>93</v>
      </c>
      <c r="AS117" s="1"/>
      <c r="AT117" s="14" t="s">
        <v>180</v>
      </c>
      <c r="AU117" s="51"/>
      <c r="AV117" s="51"/>
      <c r="AW117" s="51" t="s">
        <v>93</v>
      </c>
      <c r="AX117" s="51" t="s">
        <v>93</v>
      </c>
      <c r="AY117" s="51" t="s">
        <v>93</v>
      </c>
      <c r="AZ117" s="51" t="s">
        <v>73</v>
      </c>
      <c r="BA117" s="5"/>
    </row>
    <row r="118" spans="10:53">
      <c r="J118" s="14" t="s">
        <v>110</v>
      </c>
      <c r="K118" s="51"/>
      <c r="L118" s="51" t="s">
        <v>93</v>
      </c>
      <c r="M118" s="51" t="s">
        <v>93</v>
      </c>
      <c r="N118" s="51" t="s">
        <v>93</v>
      </c>
      <c r="O118" s="51" t="s">
        <v>73</v>
      </c>
      <c r="P118" s="51"/>
      <c r="Q118" s="5"/>
      <c r="R118" s="1"/>
      <c r="S118" s="14" t="s">
        <v>110</v>
      </c>
      <c r="T118" s="51" t="s">
        <v>93</v>
      </c>
      <c r="U118" s="51" t="s">
        <v>93</v>
      </c>
      <c r="V118" s="51" t="s">
        <v>73</v>
      </c>
      <c r="W118" s="51"/>
      <c r="X118" s="51"/>
      <c r="Y118" s="51" t="s">
        <v>93</v>
      </c>
      <c r="Z118" s="5"/>
      <c r="AA118" s="1"/>
      <c r="AB118" s="14" t="s">
        <v>110</v>
      </c>
      <c r="AC118" s="51" t="s">
        <v>93</v>
      </c>
      <c r="AD118" s="51" t="s">
        <v>93</v>
      </c>
      <c r="AE118" s="51" t="s">
        <v>73</v>
      </c>
      <c r="AF118" s="51"/>
      <c r="AG118" s="51"/>
      <c r="AH118" s="51" t="s">
        <v>93</v>
      </c>
      <c r="AI118" s="22" t="s">
        <v>73</v>
      </c>
      <c r="AJ118" s="1"/>
      <c r="AK118" s="14" t="s">
        <v>110</v>
      </c>
      <c r="AL118" s="51" t="s">
        <v>73</v>
      </c>
      <c r="AM118" s="51" t="s">
        <v>73</v>
      </c>
      <c r="AN118" s="51"/>
      <c r="AO118" s="51"/>
      <c r="AP118" s="51" t="s">
        <v>93</v>
      </c>
      <c r="AQ118" s="51" t="s">
        <v>93</v>
      </c>
      <c r="AR118" s="22" t="s">
        <v>73</v>
      </c>
      <c r="AS118" s="1"/>
      <c r="AT118" s="14" t="s">
        <v>110</v>
      </c>
      <c r="AU118" s="51"/>
      <c r="AV118" s="51" t="s">
        <v>93</v>
      </c>
      <c r="AW118" s="51" t="s">
        <v>93</v>
      </c>
      <c r="AX118" s="51" t="s">
        <v>93</v>
      </c>
      <c r="AY118" s="51" t="s">
        <v>73</v>
      </c>
      <c r="AZ118" s="51"/>
      <c r="BA118" s="5"/>
    </row>
    <row r="119" spans="10:53">
      <c r="J119" s="14" t="s">
        <v>114</v>
      </c>
      <c r="K119" s="51" t="s">
        <v>93</v>
      </c>
      <c r="L119" s="51" t="s">
        <v>93</v>
      </c>
      <c r="M119" s="51" t="s">
        <v>93</v>
      </c>
      <c r="N119" s="51" t="s">
        <v>73</v>
      </c>
      <c r="O119" s="51"/>
      <c r="P119" s="51"/>
      <c r="Q119" s="5" t="s">
        <v>93</v>
      </c>
      <c r="R119" s="1"/>
      <c r="S119" s="14" t="s">
        <v>114</v>
      </c>
      <c r="T119" s="51" t="s">
        <v>93</v>
      </c>
      <c r="U119" s="51" t="s">
        <v>93</v>
      </c>
      <c r="V119" s="51" t="s">
        <v>93</v>
      </c>
      <c r="W119" s="51" t="s">
        <v>73</v>
      </c>
      <c r="X119" s="51"/>
      <c r="Y119" s="51"/>
      <c r="Z119" s="5" t="s">
        <v>93</v>
      </c>
      <c r="AA119" s="1"/>
      <c r="AB119" s="14" t="s">
        <v>114</v>
      </c>
      <c r="AC119" s="23"/>
      <c r="AD119" s="51" t="s">
        <v>93</v>
      </c>
      <c r="AE119" s="51" t="s">
        <v>93</v>
      </c>
      <c r="AF119" s="51" t="s">
        <v>73</v>
      </c>
      <c r="AG119" s="51"/>
      <c r="AH119" s="51" t="s">
        <v>93</v>
      </c>
      <c r="AI119" s="5" t="s">
        <v>93</v>
      </c>
      <c r="AJ119" s="1"/>
      <c r="AK119" s="14" t="s">
        <v>114</v>
      </c>
      <c r="AL119" s="23" t="s">
        <v>73</v>
      </c>
      <c r="AM119" s="51"/>
      <c r="AN119" s="51"/>
      <c r="AO119" s="51" t="s">
        <v>93</v>
      </c>
      <c r="AP119" s="51" t="s">
        <v>93</v>
      </c>
      <c r="AQ119" s="51" t="s">
        <v>73</v>
      </c>
      <c r="AR119" s="5" t="s">
        <v>73</v>
      </c>
      <c r="AS119" s="1"/>
      <c r="AT119" s="14" t="s">
        <v>114</v>
      </c>
      <c r="AU119" s="51" t="s">
        <v>93</v>
      </c>
      <c r="AV119" s="51" t="s">
        <v>93</v>
      </c>
      <c r="AW119" s="51" t="s">
        <v>93</v>
      </c>
      <c r="AX119" s="51" t="s">
        <v>73</v>
      </c>
      <c r="AY119" s="51"/>
      <c r="AZ119" s="51"/>
      <c r="BA119" s="5" t="s">
        <v>93</v>
      </c>
    </row>
    <row r="120" spans="10:53">
      <c r="J120" s="14" t="s">
        <v>127</v>
      </c>
      <c r="K120" s="51" t="s">
        <v>93</v>
      </c>
      <c r="L120" s="51" t="s">
        <v>93</v>
      </c>
      <c r="M120" s="51" t="s">
        <v>73</v>
      </c>
      <c r="N120" s="51"/>
      <c r="O120" s="51"/>
      <c r="P120" s="51" t="s">
        <v>93</v>
      </c>
      <c r="Q120" s="5" t="s">
        <v>93</v>
      </c>
      <c r="R120" s="1"/>
      <c r="S120" s="14" t="s">
        <v>127</v>
      </c>
      <c r="T120" s="51"/>
      <c r="U120" s="51" t="s">
        <v>93</v>
      </c>
      <c r="V120" s="51" t="s">
        <v>93</v>
      </c>
      <c r="W120" s="51" t="s">
        <v>93</v>
      </c>
      <c r="X120" s="51" t="s">
        <v>73</v>
      </c>
      <c r="Y120" s="51"/>
      <c r="Z120" s="5"/>
      <c r="AA120" s="1"/>
      <c r="AB120" s="14" t="s">
        <v>127</v>
      </c>
      <c r="AC120" s="23" t="s">
        <v>73</v>
      </c>
      <c r="AD120" s="51"/>
      <c r="AE120" s="51" t="s">
        <v>93</v>
      </c>
      <c r="AF120" s="51" t="s">
        <v>93</v>
      </c>
      <c r="AG120" s="51" t="s">
        <v>73</v>
      </c>
      <c r="AH120" s="51"/>
      <c r="AI120" s="5" t="s">
        <v>93</v>
      </c>
      <c r="AJ120" s="1"/>
      <c r="AK120" s="14" t="s">
        <v>127</v>
      </c>
      <c r="AL120" s="24"/>
      <c r="AM120" s="51"/>
      <c r="AN120" s="51" t="s">
        <v>93</v>
      </c>
      <c r="AO120" s="51" t="s">
        <v>93</v>
      </c>
      <c r="AP120" s="51" t="s">
        <v>73</v>
      </c>
      <c r="AQ120" s="51" t="s">
        <v>73</v>
      </c>
      <c r="AR120" s="5"/>
      <c r="AS120" s="1"/>
      <c r="AT120" s="14" t="s">
        <v>127</v>
      </c>
      <c r="AU120" s="51" t="s">
        <v>93</v>
      </c>
      <c r="AV120" s="51" t="s">
        <v>93</v>
      </c>
      <c r="AW120" s="51" t="s">
        <v>73</v>
      </c>
      <c r="AX120" s="51"/>
      <c r="AY120" s="51"/>
      <c r="AZ120" s="51" t="s">
        <v>93</v>
      </c>
      <c r="BA120" s="5" t="s">
        <v>93</v>
      </c>
    </row>
    <row r="121" spans="10:53">
      <c r="J121" s="14" t="s">
        <v>94</v>
      </c>
      <c r="K121" s="51" t="s">
        <v>93</v>
      </c>
      <c r="L121" s="51" t="s">
        <v>73</v>
      </c>
      <c r="M121" s="51"/>
      <c r="N121" s="51"/>
      <c r="O121" s="51" t="s">
        <v>93</v>
      </c>
      <c r="P121" s="51" t="s">
        <v>93</v>
      </c>
      <c r="Q121" s="5" t="s">
        <v>93</v>
      </c>
      <c r="R121" s="1"/>
      <c r="S121" s="14" t="s">
        <v>94</v>
      </c>
      <c r="T121" s="51" t="s">
        <v>93</v>
      </c>
      <c r="U121" s="51"/>
      <c r="V121" s="51" t="s">
        <v>93</v>
      </c>
      <c r="W121" s="51" t="s">
        <v>93</v>
      </c>
      <c r="X121" s="51" t="s">
        <v>93</v>
      </c>
      <c r="Y121" s="51" t="s">
        <v>73</v>
      </c>
      <c r="Z121" s="5"/>
      <c r="AA121" s="1"/>
      <c r="AB121" s="14" t="s">
        <v>94</v>
      </c>
      <c r="AC121" s="23" t="s">
        <v>93</v>
      </c>
      <c r="AD121" s="51" t="s">
        <v>73</v>
      </c>
      <c r="AE121" s="51"/>
      <c r="AF121" s="51" t="s">
        <v>93</v>
      </c>
      <c r="AG121" s="51" t="s">
        <v>93</v>
      </c>
      <c r="AH121" s="51" t="s">
        <v>73</v>
      </c>
      <c r="AI121" s="5"/>
      <c r="AJ121" s="1"/>
      <c r="AK121" s="14" t="s">
        <v>94</v>
      </c>
      <c r="AL121" s="23"/>
      <c r="AM121" s="51" t="s">
        <v>93</v>
      </c>
      <c r="AN121" s="51" t="s">
        <v>93</v>
      </c>
      <c r="AO121" s="51" t="s">
        <v>73</v>
      </c>
      <c r="AP121" s="51" t="s">
        <v>73</v>
      </c>
      <c r="AQ121" s="51"/>
      <c r="AR121" s="5"/>
      <c r="AS121" s="1"/>
      <c r="AT121" s="14" t="s">
        <v>94</v>
      </c>
      <c r="AU121" s="51" t="s">
        <v>93</v>
      </c>
      <c r="AV121" s="51" t="s">
        <v>73</v>
      </c>
      <c r="AW121" s="51"/>
      <c r="AX121" s="51"/>
      <c r="AY121" s="51" t="s">
        <v>93</v>
      </c>
      <c r="AZ121" s="51" t="s">
        <v>93</v>
      </c>
      <c r="BA121" s="5" t="s">
        <v>93</v>
      </c>
    </row>
    <row r="122" spans="10:53">
      <c r="J122" s="14" t="s">
        <v>111</v>
      </c>
      <c r="K122" s="51"/>
      <c r="L122" s="51" t="s">
        <v>93</v>
      </c>
      <c r="M122" s="51" t="s">
        <v>93</v>
      </c>
      <c r="N122" s="51" t="s">
        <v>93</v>
      </c>
      <c r="O122" s="51" t="s">
        <v>93</v>
      </c>
      <c r="P122" s="51" t="s">
        <v>93</v>
      </c>
      <c r="Q122" s="5"/>
      <c r="R122" s="1"/>
      <c r="S122" s="14" t="s">
        <v>111</v>
      </c>
      <c r="T122" s="51"/>
      <c r="U122" s="51" t="s">
        <v>93</v>
      </c>
      <c r="V122" s="51"/>
      <c r="W122" s="51" t="s">
        <v>93</v>
      </c>
      <c r="X122" s="51" t="s">
        <v>93</v>
      </c>
      <c r="Y122" s="51" t="s">
        <v>93</v>
      </c>
      <c r="Z122" s="5" t="s">
        <v>73</v>
      </c>
      <c r="AA122" s="1"/>
      <c r="AB122" s="14" t="s">
        <v>111</v>
      </c>
      <c r="AC122" s="51" t="s">
        <v>93</v>
      </c>
      <c r="AD122" s="51" t="s">
        <v>93</v>
      </c>
      <c r="AE122" s="51" t="s">
        <v>73</v>
      </c>
      <c r="AF122" s="51"/>
      <c r="AG122" s="51" t="s">
        <v>93</v>
      </c>
      <c r="AH122" s="51"/>
      <c r="AI122" s="22" t="s">
        <v>73</v>
      </c>
      <c r="AJ122" s="1"/>
      <c r="AK122" s="14" t="s">
        <v>111</v>
      </c>
      <c r="AL122" s="51"/>
      <c r="AM122" s="51" t="s">
        <v>93</v>
      </c>
      <c r="AN122" s="51" t="s">
        <v>93</v>
      </c>
      <c r="AO122" s="51" t="s">
        <v>93</v>
      </c>
      <c r="AP122" s="51" t="s">
        <v>93</v>
      </c>
      <c r="AQ122" s="51" t="s">
        <v>93</v>
      </c>
      <c r="AR122" s="22"/>
      <c r="AS122" s="1"/>
      <c r="AT122" s="14" t="s">
        <v>111</v>
      </c>
      <c r="AU122" s="51" t="s">
        <v>73</v>
      </c>
      <c r="AV122" s="51"/>
      <c r="AW122" s="51"/>
      <c r="AX122" s="51" t="s">
        <v>93</v>
      </c>
      <c r="AY122" s="51" t="s">
        <v>93</v>
      </c>
      <c r="AZ122" s="51" t="s">
        <v>93</v>
      </c>
      <c r="BA122" s="5" t="s">
        <v>73</v>
      </c>
    </row>
    <row r="123" spans="10:53">
      <c r="J123" s="14" t="s">
        <v>80</v>
      </c>
      <c r="K123" s="51"/>
      <c r="L123" s="51" t="s">
        <v>93</v>
      </c>
      <c r="M123" s="51" t="s">
        <v>93</v>
      </c>
      <c r="N123" s="51" t="s">
        <v>93</v>
      </c>
      <c r="O123" s="51" t="s">
        <v>93</v>
      </c>
      <c r="P123" s="51" t="s">
        <v>93</v>
      </c>
      <c r="Q123" s="5"/>
      <c r="R123" s="1"/>
      <c r="S123" s="14" t="s">
        <v>80</v>
      </c>
      <c r="T123" s="51"/>
      <c r="U123" s="51"/>
      <c r="V123" s="51" t="s">
        <v>93</v>
      </c>
      <c r="W123" s="51"/>
      <c r="X123" s="51" t="s">
        <v>93</v>
      </c>
      <c r="Y123" s="51" t="s">
        <v>93</v>
      </c>
      <c r="Z123" s="5" t="s">
        <v>93</v>
      </c>
      <c r="AA123" s="1"/>
      <c r="AB123" s="14" t="s">
        <v>80</v>
      </c>
      <c r="AC123" s="51"/>
      <c r="AD123" s="51" t="s">
        <v>93</v>
      </c>
      <c r="AE123" s="51" t="s">
        <v>93</v>
      </c>
      <c r="AF123" s="51" t="s">
        <v>73</v>
      </c>
      <c r="AG123" s="51"/>
      <c r="AH123" s="51" t="s">
        <v>93</v>
      </c>
      <c r="AI123" s="22" t="s">
        <v>93</v>
      </c>
      <c r="AJ123" s="1"/>
      <c r="AK123" s="14" t="s">
        <v>80</v>
      </c>
      <c r="AL123" s="51"/>
      <c r="AM123" s="51" t="s">
        <v>93</v>
      </c>
      <c r="AN123" s="51" t="s">
        <v>93</v>
      </c>
      <c r="AO123" s="51" t="s">
        <v>93</v>
      </c>
      <c r="AP123" s="51" t="s">
        <v>93</v>
      </c>
      <c r="AQ123" s="51" t="s">
        <v>93</v>
      </c>
      <c r="AR123" s="22"/>
      <c r="AS123" s="1"/>
      <c r="AT123" s="14" t="s">
        <v>80</v>
      </c>
      <c r="AU123" s="51"/>
      <c r="AV123" s="51"/>
      <c r="AW123" s="51" t="s">
        <v>93</v>
      </c>
      <c r="AX123" s="51" t="s">
        <v>93</v>
      </c>
      <c r="AY123" s="51" t="s">
        <v>93</v>
      </c>
      <c r="AZ123" s="51" t="s">
        <v>73</v>
      </c>
      <c r="BA123" s="5"/>
    </row>
    <row r="124" spans="10:53">
      <c r="J124" s="14" t="s">
        <v>121</v>
      </c>
      <c r="K124" s="51"/>
      <c r="L124" s="51" t="s">
        <v>93</v>
      </c>
      <c r="M124" s="51" t="s">
        <v>93</v>
      </c>
      <c r="N124" s="51" t="s">
        <v>93</v>
      </c>
      <c r="O124" s="51" t="s">
        <v>93</v>
      </c>
      <c r="P124" s="51" t="s">
        <v>93</v>
      </c>
      <c r="Q124" s="5"/>
      <c r="R124" s="1"/>
      <c r="S124" s="14" t="s">
        <v>121</v>
      </c>
      <c r="T124" s="51"/>
      <c r="U124" s="51" t="s">
        <v>93</v>
      </c>
      <c r="V124" s="51" t="s">
        <v>93</v>
      </c>
      <c r="W124" s="51" t="s">
        <v>93</v>
      </c>
      <c r="X124" s="51" t="s">
        <v>93</v>
      </c>
      <c r="Y124" s="51" t="s">
        <v>93</v>
      </c>
      <c r="Z124" s="5"/>
      <c r="AA124" s="1"/>
      <c r="AB124" s="14" t="s">
        <v>121</v>
      </c>
      <c r="AC124" s="51"/>
      <c r="AD124" s="51" t="s">
        <v>93</v>
      </c>
      <c r="AE124" s="51" t="s">
        <v>93</v>
      </c>
      <c r="AF124" s="51" t="s">
        <v>93</v>
      </c>
      <c r="AG124" s="51" t="s">
        <v>93</v>
      </c>
      <c r="AH124" s="51" t="s">
        <v>93</v>
      </c>
      <c r="AI124" s="22"/>
      <c r="AJ124" s="1"/>
      <c r="AK124" s="14" t="s">
        <v>121</v>
      </c>
      <c r="AL124" s="51"/>
      <c r="AM124" s="51" t="s">
        <v>93</v>
      </c>
      <c r="AN124" s="51" t="s">
        <v>93</v>
      </c>
      <c r="AO124" s="51" t="s">
        <v>93</v>
      </c>
      <c r="AP124" s="51" t="s">
        <v>93</v>
      </c>
      <c r="AQ124" s="51" t="s">
        <v>93</v>
      </c>
      <c r="AR124" s="22"/>
      <c r="AS124" s="1"/>
      <c r="AT124" s="14" t="s">
        <v>121</v>
      </c>
      <c r="AU124" s="51"/>
      <c r="AV124" s="51" t="s">
        <v>93</v>
      </c>
      <c r="AW124" s="51" t="s">
        <v>93</v>
      </c>
      <c r="AX124" s="51" t="s">
        <v>93</v>
      </c>
      <c r="AY124" s="51" t="s">
        <v>73</v>
      </c>
      <c r="AZ124" s="51"/>
      <c r="BA124" s="5"/>
    </row>
    <row r="125" spans="10:53">
      <c r="J125" s="14" t="s">
        <v>401</v>
      </c>
      <c r="K125" s="51"/>
      <c r="L125" s="51" t="s">
        <v>93</v>
      </c>
      <c r="M125" s="51" t="s">
        <v>93</v>
      </c>
      <c r="N125" s="51" t="s">
        <v>93</v>
      </c>
      <c r="O125" s="51" t="s">
        <v>93</v>
      </c>
      <c r="P125" s="51" t="s">
        <v>93</v>
      </c>
      <c r="Q125" s="5"/>
      <c r="R125" s="1"/>
      <c r="S125" s="14" t="s">
        <v>401</v>
      </c>
      <c r="T125" s="51"/>
      <c r="U125" s="51" t="s">
        <v>93</v>
      </c>
      <c r="V125" s="51" t="s">
        <v>93</v>
      </c>
      <c r="W125" s="51" t="s">
        <v>93</v>
      </c>
      <c r="X125" s="51" t="s">
        <v>93</v>
      </c>
      <c r="Y125" s="51" t="s">
        <v>93</v>
      </c>
      <c r="Z125" s="5"/>
      <c r="AA125" s="1"/>
      <c r="AB125" s="14" t="s">
        <v>401</v>
      </c>
      <c r="AC125" s="51" t="s">
        <v>93</v>
      </c>
      <c r="AD125" s="51"/>
      <c r="AE125" s="51"/>
      <c r="AF125" s="51"/>
      <c r="AG125" s="51" t="s">
        <v>93</v>
      </c>
      <c r="AH125" s="51" t="s">
        <v>93</v>
      </c>
      <c r="AI125" s="22" t="s">
        <v>93</v>
      </c>
      <c r="AJ125" s="1"/>
      <c r="AK125" s="14" t="s">
        <v>401</v>
      </c>
      <c r="AL125" s="51"/>
      <c r="AM125" s="51" t="s">
        <v>93</v>
      </c>
      <c r="AN125" s="51" t="s">
        <v>93</v>
      </c>
      <c r="AO125" s="51" t="s">
        <v>93</v>
      </c>
      <c r="AP125" s="51" t="s">
        <v>93</v>
      </c>
      <c r="AQ125" s="51" t="s">
        <v>93</v>
      </c>
      <c r="AR125" s="22"/>
      <c r="AS125" s="1"/>
      <c r="AT125" s="14" t="s">
        <v>401</v>
      </c>
      <c r="AU125" s="51" t="s">
        <v>93</v>
      </c>
      <c r="AV125" s="51" t="s">
        <v>93</v>
      </c>
      <c r="AW125" s="51" t="s">
        <v>93</v>
      </c>
      <c r="AX125" s="51" t="s">
        <v>73</v>
      </c>
      <c r="AY125" s="51"/>
      <c r="AZ125" s="51"/>
      <c r="BA125" s="5" t="s">
        <v>93</v>
      </c>
    </row>
    <row r="126" spans="10:53">
      <c r="J126" s="14" t="s">
        <v>365</v>
      </c>
      <c r="K126" s="51"/>
      <c r="L126" s="51" t="s">
        <v>93</v>
      </c>
      <c r="M126" s="51" t="s">
        <v>93</v>
      </c>
      <c r="N126" s="51" t="s">
        <v>93</v>
      </c>
      <c r="O126" s="51" t="s">
        <v>93</v>
      </c>
      <c r="P126" s="51" t="s">
        <v>93</v>
      </c>
      <c r="Q126" s="5"/>
      <c r="R126" s="1"/>
      <c r="S126" s="14" t="s">
        <v>365</v>
      </c>
      <c r="T126" s="51"/>
      <c r="U126" s="51" t="s">
        <v>93</v>
      </c>
      <c r="V126" s="51" t="s">
        <v>93</v>
      </c>
      <c r="W126" s="51" t="s">
        <v>93</v>
      </c>
      <c r="X126" s="51" t="s">
        <v>93</v>
      </c>
      <c r="Y126" s="51" t="s">
        <v>93</v>
      </c>
      <c r="Z126" s="5"/>
      <c r="AA126" s="1"/>
      <c r="AB126" s="14" t="s">
        <v>365</v>
      </c>
      <c r="AC126" s="51"/>
      <c r="AD126" s="51" t="s">
        <v>93</v>
      </c>
      <c r="AE126" s="51" t="s">
        <v>93</v>
      </c>
      <c r="AF126" s="51" t="s">
        <v>93</v>
      </c>
      <c r="AG126" s="51" t="s">
        <v>93</v>
      </c>
      <c r="AH126" s="51" t="s">
        <v>93</v>
      </c>
      <c r="AI126" s="22"/>
      <c r="AJ126" s="1"/>
      <c r="AK126" s="14" t="s">
        <v>365</v>
      </c>
      <c r="AL126" s="51"/>
      <c r="AM126" s="51" t="s">
        <v>93</v>
      </c>
      <c r="AN126" s="51" t="s">
        <v>93</v>
      </c>
      <c r="AO126" s="51" t="s">
        <v>93</v>
      </c>
      <c r="AP126" s="51" t="s">
        <v>93</v>
      </c>
      <c r="AQ126" s="51" t="s">
        <v>93</v>
      </c>
      <c r="AR126" s="22"/>
      <c r="AS126" s="1"/>
      <c r="AT126" s="14" t="s">
        <v>365</v>
      </c>
      <c r="AU126" s="51" t="s">
        <v>93</v>
      </c>
      <c r="AV126" s="51" t="s">
        <v>93</v>
      </c>
      <c r="AW126" s="51" t="s">
        <v>73</v>
      </c>
      <c r="AX126" s="51"/>
      <c r="AY126" s="51"/>
      <c r="AZ126" s="51" t="s">
        <v>93</v>
      </c>
      <c r="BA126" s="5" t="s">
        <v>93</v>
      </c>
    </row>
    <row r="127" spans="10:53">
      <c r="J127" s="14" t="s">
        <v>385</v>
      </c>
      <c r="K127" s="51"/>
      <c r="L127" s="51" t="s">
        <v>93</v>
      </c>
      <c r="M127" s="51" t="s">
        <v>93</v>
      </c>
      <c r="N127" s="51" t="s">
        <v>93</v>
      </c>
      <c r="O127" s="51" t="s">
        <v>93</v>
      </c>
      <c r="P127" s="51" t="s">
        <v>93</v>
      </c>
      <c r="Q127" s="5"/>
      <c r="R127" s="1"/>
      <c r="S127" s="14" t="s">
        <v>385</v>
      </c>
      <c r="T127" s="51"/>
      <c r="U127" s="51" t="s">
        <v>93</v>
      </c>
      <c r="V127" s="51" t="s">
        <v>93</v>
      </c>
      <c r="W127" s="51" t="s">
        <v>93</v>
      </c>
      <c r="X127" s="51" t="s">
        <v>93</v>
      </c>
      <c r="Y127" s="51" t="s">
        <v>93</v>
      </c>
      <c r="Z127" s="5"/>
      <c r="AA127" s="1"/>
      <c r="AB127" s="14" t="s">
        <v>385</v>
      </c>
      <c r="AC127" s="51"/>
      <c r="AD127" s="51" t="s">
        <v>93</v>
      </c>
      <c r="AE127" s="51" t="s">
        <v>93</v>
      </c>
      <c r="AF127" s="51" t="s">
        <v>93</v>
      </c>
      <c r="AG127" s="51" t="s">
        <v>93</v>
      </c>
      <c r="AH127" s="51" t="s">
        <v>93</v>
      </c>
      <c r="AI127" s="22"/>
      <c r="AJ127" s="1"/>
      <c r="AK127" s="14" t="s">
        <v>385</v>
      </c>
      <c r="AL127" s="51"/>
      <c r="AM127" s="51" t="s">
        <v>93</v>
      </c>
      <c r="AN127" s="51" t="s">
        <v>93</v>
      </c>
      <c r="AO127" s="51" t="s">
        <v>93</v>
      </c>
      <c r="AP127" s="51" t="s">
        <v>93</v>
      </c>
      <c r="AQ127" s="51" t="s">
        <v>93</v>
      </c>
      <c r="AR127" s="22"/>
      <c r="AS127" s="1"/>
      <c r="AT127" s="14" t="s">
        <v>385</v>
      </c>
      <c r="AU127" s="51" t="s">
        <v>93</v>
      </c>
      <c r="AV127" s="51" t="s">
        <v>73</v>
      </c>
      <c r="AW127" s="51"/>
      <c r="AX127" s="51"/>
      <c r="AY127" s="51" t="s">
        <v>93</v>
      </c>
      <c r="AZ127" s="51" t="s">
        <v>93</v>
      </c>
      <c r="BA127" s="5" t="s">
        <v>93</v>
      </c>
    </row>
    <row r="128" spans="10:53">
      <c r="J128" s="121" t="s">
        <v>164</v>
      </c>
      <c r="K128" s="91" t="s">
        <v>212</v>
      </c>
      <c r="L128" s="12" t="s">
        <v>196</v>
      </c>
      <c r="M128" s="12" t="s">
        <v>196</v>
      </c>
      <c r="N128" s="12" t="s">
        <v>196</v>
      </c>
      <c r="O128" s="12" t="s">
        <v>196</v>
      </c>
      <c r="P128" s="12" t="s">
        <v>196</v>
      </c>
      <c r="Q128" s="92" t="s">
        <v>212</v>
      </c>
      <c r="R128" s="1"/>
      <c r="S128" s="121" t="s">
        <v>164</v>
      </c>
      <c r="T128" s="133" t="s">
        <v>219</v>
      </c>
      <c r="U128" s="65" t="s">
        <v>217</v>
      </c>
      <c r="V128" s="65" t="s">
        <v>217</v>
      </c>
      <c r="W128" s="65" t="s">
        <v>217</v>
      </c>
      <c r="X128" s="65" t="s">
        <v>217</v>
      </c>
      <c r="Y128" s="65" t="s">
        <v>217</v>
      </c>
      <c r="Z128" s="130" t="s">
        <v>219</v>
      </c>
      <c r="AA128" s="1"/>
      <c r="AB128" s="69" t="s">
        <v>210</v>
      </c>
      <c r="AC128" s="91" t="s">
        <v>220</v>
      </c>
      <c r="AD128" s="12" t="s">
        <v>174</v>
      </c>
      <c r="AE128" s="12" t="s">
        <v>174</v>
      </c>
      <c r="AF128" s="12" t="s">
        <v>174</v>
      </c>
      <c r="AG128" s="12" t="s">
        <v>174</v>
      </c>
      <c r="AH128" s="12" t="s">
        <v>174</v>
      </c>
      <c r="AI128" s="92" t="s">
        <v>220</v>
      </c>
      <c r="AJ128" s="1"/>
      <c r="AK128" s="69" t="s">
        <v>210</v>
      </c>
      <c r="AL128" s="91" t="s">
        <v>214</v>
      </c>
      <c r="AM128" s="12" t="s">
        <v>207</v>
      </c>
      <c r="AN128" s="12" t="s">
        <v>207</v>
      </c>
      <c r="AO128" s="12" t="s">
        <v>207</v>
      </c>
      <c r="AP128" s="12" t="s">
        <v>207</v>
      </c>
      <c r="AQ128" s="12" t="s">
        <v>207</v>
      </c>
      <c r="AR128" s="92" t="s">
        <v>214</v>
      </c>
      <c r="AS128" s="1"/>
      <c r="AT128" s="121" t="s">
        <v>164</v>
      </c>
      <c r="AU128" s="12" t="s">
        <v>185</v>
      </c>
      <c r="AV128" s="12" t="s">
        <v>185</v>
      </c>
      <c r="AW128" s="12" t="s">
        <v>185</v>
      </c>
      <c r="AX128" s="12" t="s">
        <v>185</v>
      </c>
      <c r="AY128" s="12" t="s">
        <v>185</v>
      </c>
      <c r="AZ128" s="12" t="s">
        <v>185</v>
      </c>
      <c r="BA128" s="112" t="s">
        <v>185</v>
      </c>
    </row>
    <row r="129" spans="10:53">
      <c r="J129" s="132" t="s">
        <v>258</v>
      </c>
      <c r="S129" s="132" t="s">
        <v>29</v>
      </c>
      <c r="AB129" s="132" t="s">
        <v>229</v>
      </c>
      <c r="AK129" s="132" t="s">
        <v>258</v>
      </c>
    </row>
    <row r="130" spans="10:53">
      <c r="J130" s="438" t="s">
        <v>463</v>
      </c>
      <c r="S130" s="438" t="s">
        <v>463</v>
      </c>
      <c r="AB130" s="438" t="s">
        <v>463</v>
      </c>
      <c r="AK130" s="438" t="s">
        <v>463</v>
      </c>
    </row>
    <row r="131" spans="10:53">
      <c r="J131" s="438"/>
    </row>
    <row r="133" spans="10:53">
      <c r="J133" s="21" t="s">
        <v>444</v>
      </c>
      <c r="K133" s="20"/>
      <c r="L133" s="19"/>
      <c r="M133" s="7"/>
      <c r="N133" s="8"/>
      <c r="O133" s="7"/>
      <c r="P133" s="6"/>
      <c r="Q133" s="7"/>
      <c r="R133" s="1"/>
      <c r="S133" s="21" t="s">
        <v>444</v>
      </c>
      <c r="T133" s="20"/>
      <c r="U133" s="19"/>
      <c r="V133" s="7"/>
      <c r="W133" s="8"/>
      <c r="X133" s="7"/>
      <c r="Y133" s="6"/>
      <c r="Z133" s="7"/>
      <c r="AA133" s="1"/>
      <c r="AB133" s="21" t="s">
        <v>444</v>
      </c>
      <c r="AC133" s="89" t="s">
        <v>409</v>
      </c>
      <c r="AD133" s="19"/>
      <c r="AE133" s="7"/>
      <c r="AF133" s="8"/>
      <c r="AG133" s="7"/>
      <c r="AH133" s="6"/>
      <c r="AI133" s="7"/>
      <c r="AJ133" s="1"/>
      <c r="AK133" s="21" t="s">
        <v>444</v>
      </c>
      <c r="AL133" s="89" t="s">
        <v>409</v>
      </c>
      <c r="AM133" s="19"/>
      <c r="AN133" s="7"/>
      <c r="AO133" s="8"/>
      <c r="AP133" s="7"/>
      <c r="AQ133" s="6"/>
      <c r="AR133" s="7"/>
      <c r="AS133" s="1"/>
      <c r="AT133" s="21" t="s">
        <v>444</v>
      </c>
      <c r="AU133" s="89" t="s">
        <v>409</v>
      </c>
      <c r="AV133" s="90" t="s">
        <v>452</v>
      </c>
      <c r="AW133" s="7"/>
      <c r="AX133" s="8"/>
      <c r="AY133" s="7"/>
      <c r="AZ133" s="6"/>
      <c r="BA133" s="7"/>
    </row>
    <row r="134" spans="10:53">
      <c r="J134" s="122" t="s">
        <v>83</v>
      </c>
      <c r="K134" s="17" t="s">
        <v>96</v>
      </c>
      <c r="L134" s="16" t="s">
        <v>104</v>
      </c>
      <c r="M134" s="16" t="s">
        <v>82</v>
      </c>
      <c r="N134" s="16" t="s">
        <v>112</v>
      </c>
      <c r="O134" s="16" t="s">
        <v>97</v>
      </c>
      <c r="P134" s="16" t="s">
        <v>117</v>
      </c>
      <c r="Q134" s="15" t="s">
        <v>132</v>
      </c>
      <c r="R134" s="1"/>
      <c r="S134" s="122" t="s">
        <v>83</v>
      </c>
      <c r="T134" s="17" t="s">
        <v>96</v>
      </c>
      <c r="U134" s="16" t="s">
        <v>104</v>
      </c>
      <c r="V134" s="16" t="s">
        <v>82</v>
      </c>
      <c r="W134" s="16" t="s">
        <v>112</v>
      </c>
      <c r="X134" s="16" t="s">
        <v>97</v>
      </c>
      <c r="Y134" s="16" t="s">
        <v>117</v>
      </c>
      <c r="Z134" s="15" t="s">
        <v>132</v>
      </c>
      <c r="AA134" s="1"/>
      <c r="AB134" s="122" t="s">
        <v>83</v>
      </c>
      <c r="AC134" s="17" t="s">
        <v>96</v>
      </c>
      <c r="AD134" s="16" t="s">
        <v>104</v>
      </c>
      <c r="AE134" s="16" t="s">
        <v>82</v>
      </c>
      <c r="AF134" s="16" t="s">
        <v>112</v>
      </c>
      <c r="AG134" s="16" t="s">
        <v>97</v>
      </c>
      <c r="AH134" s="16" t="s">
        <v>117</v>
      </c>
      <c r="AI134" s="15" t="s">
        <v>132</v>
      </c>
      <c r="AJ134" s="1"/>
      <c r="AK134" s="122" t="s">
        <v>83</v>
      </c>
      <c r="AL134" s="17" t="s">
        <v>96</v>
      </c>
      <c r="AM134" s="16" t="s">
        <v>104</v>
      </c>
      <c r="AN134" s="16" t="s">
        <v>82</v>
      </c>
      <c r="AO134" s="16" t="s">
        <v>112</v>
      </c>
      <c r="AP134" s="16" t="s">
        <v>97</v>
      </c>
      <c r="AQ134" s="16" t="s">
        <v>117</v>
      </c>
      <c r="AR134" s="15" t="s">
        <v>132</v>
      </c>
      <c r="AS134" s="1"/>
      <c r="AT134" s="18" t="s">
        <v>83</v>
      </c>
      <c r="AU134" s="17" t="s">
        <v>96</v>
      </c>
      <c r="AV134" s="16" t="s">
        <v>104</v>
      </c>
      <c r="AW134" s="16" t="s">
        <v>82</v>
      </c>
      <c r="AX134" s="16" t="s">
        <v>112</v>
      </c>
      <c r="AY134" s="16" t="s">
        <v>97</v>
      </c>
      <c r="AZ134" s="16" t="s">
        <v>117</v>
      </c>
      <c r="BA134" s="15" t="s">
        <v>132</v>
      </c>
    </row>
    <row r="135" spans="10:53">
      <c r="J135" s="14" t="s">
        <v>79</v>
      </c>
      <c r="K135" s="51" t="s">
        <v>73</v>
      </c>
      <c r="L135" s="51"/>
      <c r="M135" s="51"/>
      <c r="N135" s="51" t="s">
        <v>93</v>
      </c>
      <c r="O135" s="51" t="s">
        <v>93</v>
      </c>
      <c r="P135" s="51" t="s">
        <v>93</v>
      </c>
      <c r="Q135" s="5" t="s">
        <v>73</v>
      </c>
      <c r="R135" s="1"/>
      <c r="S135" s="14" t="s">
        <v>79</v>
      </c>
      <c r="T135" s="51" t="s">
        <v>73</v>
      </c>
      <c r="U135" s="51"/>
      <c r="V135" s="51"/>
      <c r="W135" s="51" t="s">
        <v>93</v>
      </c>
      <c r="X135" s="51"/>
      <c r="Y135" s="51" t="s">
        <v>93</v>
      </c>
      <c r="Z135" s="5" t="s">
        <v>93</v>
      </c>
      <c r="AA135" s="1"/>
      <c r="AB135" s="14" t="s">
        <v>79</v>
      </c>
      <c r="AC135" s="51" t="s">
        <v>73</v>
      </c>
      <c r="AD135" s="51"/>
      <c r="AE135" s="51" t="s">
        <v>93</v>
      </c>
      <c r="AF135" s="51" t="s">
        <v>93</v>
      </c>
      <c r="AG135" s="51" t="s">
        <v>73</v>
      </c>
      <c r="AH135" s="51"/>
      <c r="AI135" s="5" t="s">
        <v>93</v>
      </c>
      <c r="AJ135" s="1"/>
      <c r="AK135" s="14" t="s">
        <v>79</v>
      </c>
      <c r="AL135" s="51" t="s">
        <v>93</v>
      </c>
      <c r="AM135" s="51" t="s">
        <v>93</v>
      </c>
      <c r="AN135" s="51" t="s">
        <v>73</v>
      </c>
      <c r="AO135" s="51" t="s">
        <v>73</v>
      </c>
      <c r="AP135" s="51"/>
      <c r="AQ135" s="51"/>
      <c r="AR135" s="5" t="s">
        <v>93</v>
      </c>
      <c r="AS135" s="1"/>
      <c r="AT135" s="14" t="s">
        <v>79</v>
      </c>
      <c r="AU135" s="51" t="s">
        <v>73</v>
      </c>
      <c r="AV135" s="51"/>
      <c r="AW135" s="51"/>
      <c r="AX135" s="51" t="s">
        <v>93</v>
      </c>
      <c r="AY135" s="51" t="s">
        <v>93</v>
      </c>
      <c r="AZ135" s="51" t="s">
        <v>93</v>
      </c>
      <c r="BA135" s="5" t="s">
        <v>73</v>
      </c>
    </row>
    <row r="136" spans="10:53">
      <c r="J136" s="14" t="s">
        <v>180</v>
      </c>
      <c r="K136" s="51"/>
      <c r="L136" s="51"/>
      <c r="M136" s="51" t="s">
        <v>93</v>
      </c>
      <c r="N136" s="51" t="s">
        <v>93</v>
      </c>
      <c r="O136" s="51" t="s">
        <v>93</v>
      </c>
      <c r="P136" s="51" t="s">
        <v>73</v>
      </c>
      <c r="Q136" s="5"/>
      <c r="R136" s="1"/>
      <c r="S136" s="14" t="s">
        <v>180</v>
      </c>
      <c r="T136" s="51" t="s">
        <v>93</v>
      </c>
      <c r="U136" s="51" t="s">
        <v>73</v>
      </c>
      <c r="V136" s="51"/>
      <c r="W136" s="51"/>
      <c r="X136" s="51" t="s">
        <v>93</v>
      </c>
      <c r="Y136" s="51"/>
      <c r="Z136" s="5" t="s">
        <v>93</v>
      </c>
      <c r="AA136" s="1"/>
      <c r="AB136" s="14" t="s">
        <v>180</v>
      </c>
      <c r="AC136" s="51" t="s">
        <v>93</v>
      </c>
      <c r="AD136" s="51" t="s">
        <v>73</v>
      </c>
      <c r="AE136" s="51"/>
      <c r="AF136" s="51" t="s">
        <v>93</v>
      </c>
      <c r="AG136" s="51" t="s">
        <v>93</v>
      </c>
      <c r="AH136" s="51" t="s">
        <v>73</v>
      </c>
      <c r="AI136" s="5"/>
      <c r="AJ136" s="1"/>
      <c r="AK136" s="14" t="s">
        <v>180</v>
      </c>
      <c r="AL136" s="51" t="s">
        <v>93</v>
      </c>
      <c r="AM136" s="51" t="s">
        <v>73</v>
      </c>
      <c r="AN136" s="51" t="s">
        <v>73</v>
      </c>
      <c r="AO136" s="51"/>
      <c r="AP136" s="51"/>
      <c r="AQ136" s="51" t="s">
        <v>93</v>
      </c>
      <c r="AR136" s="5" t="s">
        <v>93</v>
      </c>
      <c r="AS136" s="1"/>
      <c r="AT136" s="14" t="s">
        <v>180</v>
      </c>
      <c r="AU136" s="51"/>
      <c r="AV136" s="51"/>
      <c r="AW136" s="51" t="s">
        <v>93</v>
      </c>
      <c r="AX136" s="51" t="s">
        <v>93</v>
      </c>
      <c r="AY136" s="51" t="s">
        <v>93</v>
      </c>
      <c r="AZ136" s="51" t="s">
        <v>73</v>
      </c>
      <c r="BA136" s="5"/>
    </row>
    <row r="137" spans="10:53">
      <c r="J137" s="14" t="s">
        <v>110</v>
      </c>
      <c r="K137" s="51"/>
      <c r="L137" s="51" t="s">
        <v>93</v>
      </c>
      <c r="M137" s="51" t="s">
        <v>93</v>
      </c>
      <c r="N137" s="51" t="s">
        <v>93</v>
      </c>
      <c r="O137" s="51" t="s">
        <v>73</v>
      </c>
      <c r="P137" s="51"/>
      <c r="Q137" s="5"/>
      <c r="R137" s="1"/>
      <c r="S137" s="14" t="s">
        <v>110</v>
      </c>
      <c r="T137" s="51" t="s">
        <v>93</v>
      </c>
      <c r="U137" s="51" t="s">
        <v>93</v>
      </c>
      <c r="V137" s="51" t="s">
        <v>73</v>
      </c>
      <c r="W137" s="51"/>
      <c r="X137" s="51"/>
      <c r="Y137" s="51" t="s">
        <v>93</v>
      </c>
      <c r="Z137" s="5"/>
      <c r="AA137" s="1"/>
      <c r="AB137" s="14" t="s">
        <v>110</v>
      </c>
      <c r="AC137" s="51" t="s">
        <v>93</v>
      </c>
      <c r="AD137" s="51" t="s">
        <v>93</v>
      </c>
      <c r="AE137" s="51" t="s">
        <v>73</v>
      </c>
      <c r="AF137" s="51"/>
      <c r="AG137" s="51"/>
      <c r="AH137" s="51" t="s">
        <v>93</v>
      </c>
      <c r="AI137" s="22" t="s">
        <v>73</v>
      </c>
      <c r="AJ137" s="1"/>
      <c r="AK137" s="14" t="s">
        <v>110</v>
      </c>
      <c r="AL137" s="51" t="s">
        <v>73</v>
      </c>
      <c r="AM137" s="51" t="s">
        <v>73</v>
      </c>
      <c r="AN137" s="51"/>
      <c r="AO137" s="51"/>
      <c r="AP137" s="51" t="s">
        <v>93</v>
      </c>
      <c r="AQ137" s="51" t="s">
        <v>93</v>
      </c>
      <c r="AR137" s="22" t="s">
        <v>73</v>
      </c>
      <c r="AS137" s="1"/>
      <c r="AT137" s="14" t="s">
        <v>110</v>
      </c>
      <c r="AU137" s="51"/>
      <c r="AV137" s="51" t="s">
        <v>93</v>
      </c>
      <c r="AW137" s="51" t="s">
        <v>93</v>
      </c>
      <c r="AX137" s="51" t="s">
        <v>93</v>
      </c>
      <c r="AY137" s="51" t="s">
        <v>73</v>
      </c>
      <c r="AZ137" s="51"/>
      <c r="BA137" s="5"/>
    </row>
    <row r="138" spans="10:53">
      <c r="J138" s="14" t="s">
        <v>114</v>
      </c>
      <c r="K138" s="51" t="s">
        <v>93</v>
      </c>
      <c r="L138" s="51" t="s">
        <v>93</v>
      </c>
      <c r="M138" s="51" t="s">
        <v>93</v>
      </c>
      <c r="N138" s="51" t="s">
        <v>73</v>
      </c>
      <c r="O138" s="51"/>
      <c r="P138" s="51"/>
      <c r="Q138" s="5" t="s">
        <v>93</v>
      </c>
      <c r="R138" s="1"/>
      <c r="S138" s="14" t="s">
        <v>114</v>
      </c>
      <c r="T138" s="51" t="s">
        <v>93</v>
      </c>
      <c r="U138" s="51" t="s">
        <v>93</v>
      </c>
      <c r="V138" s="51" t="s">
        <v>93</v>
      </c>
      <c r="W138" s="51" t="s">
        <v>73</v>
      </c>
      <c r="X138" s="51"/>
      <c r="Y138" s="51"/>
      <c r="Z138" s="5" t="s">
        <v>93</v>
      </c>
      <c r="AA138" s="1"/>
      <c r="AB138" s="14" t="s">
        <v>114</v>
      </c>
      <c r="AC138" s="23"/>
      <c r="AD138" s="51" t="s">
        <v>93</v>
      </c>
      <c r="AE138" s="51" t="s">
        <v>93</v>
      </c>
      <c r="AF138" s="51" t="s">
        <v>73</v>
      </c>
      <c r="AG138" s="51"/>
      <c r="AH138" s="51" t="s">
        <v>93</v>
      </c>
      <c r="AI138" s="5" t="s">
        <v>93</v>
      </c>
      <c r="AJ138" s="1"/>
      <c r="AK138" s="14" t="s">
        <v>114</v>
      </c>
      <c r="AL138" s="23" t="s">
        <v>73</v>
      </c>
      <c r="AM138" s="51"/>
      <c r="AN138" s="51"/>
      <c r="AO138" s="51" t="s">
        <v>93</v>
      </c>
      <c r="AP138" s="51" t="s">
        <v>93</v>
      </c>
      <c r="AQ138" s="51" t="s">
        <v>73</v>
      </c>
      <c r="AR138" s="5" t="s">
        <v>73</v>
      </c>
      <c r="AS138" s="1"/>
      <c r="AT138" s="14" t="s">
        <v>114</v>
      </c>
      <c r="AU138" s="51" t="s">
        <v>93</v>
      </c>
      <c r="AV138" s="51" t="s">
        <v>93</v>
      </c>
      <c r="AW138" s="51" t="s">
        <v>93</v>
      </c>
      <c r="AX138" s="51" t="s">
        <v>73</v>
      </c>
      <c r="AY138" s="51"/>
      <c r="AZ138" s="51"/>
      <c r="BA138" s="5" t="s">
        <v>93</v>
      </c>
    </row>
    <row r="139" spans="10:53">
      <c r="J139" s="14" t="s">
        <v>127</v>
      </c>
      <c r="K139" s="51" t="s">
        <v>93</v>
      </c>
      <c r="L139" s="51" t="s">
        <v>93</v>
      </c>
      <c r="M139" s="51" t="s">
        <v>73</v>
      </c>
      <c r="N139" s="51"/>
      <c r="O139" s="51"/>
      <c r="P139" s="51" t="s">
        <v>93</v>
      </c>
      <c r="Q139" s="5" t="s">
        <v>93</v>
      </c>
      <c r="R139" s="1"/>
      <c r="S139" s="14" t="s">
        <v>127</v>
      </c>
      <c r="T139" s="51"/>
      <c r="U139" s="51" t="s">
        <v>93</v>
      </c>
      <c r="V139" s="51" t="s">
        <v>93</v>
      </c>
      <c r="W139" s="51" t="s">
        <v>93</v>
      </c>
      <c r="X139" s="51" t="s">
        <v>73</v>
      </c>
      <c r="Y139" s="51"/>
      <c r="Z139" s="5"/>
      <c r="AA139" s="1"/>
      <c r="AB139" s="14" t="s">
        <v>127</v>
      </c>
      <c r="AC139" s="23" t="s">
        <v>73</v>
      </c>
      <c r="AD139" s="51"/>
      <c r="AE139" s="51" t="s">
        <v>93</v>
      </c>
      <c r="AF139" s="51" t="s">
        <v>93</v>
      </c>
      <c r="AG139" s="51" t="s">
        <v>73</v>
      </c>
      <c r="AH139" s="51"/>
      <c r="AI139" s="5" t="s">
        <v>93</v>
      </c>
      <c r="AJ139" s="1"/>
      <c r="AK139" s="14" t="s">
        <v>127</v>
      </c>
      <c r="AL139" s="24"/>
      <c r="AM139" s="51"/>
      <c r="AN139" s="51" t="s">
        <v>93</v>
      </c>
      <c r="AO139" s="51" t="s">
        <v>93</v>
      </c>
      <c r="AP139" s="51" t="s">
        <v>73</v>
      </c>
      <c r="AQ139" s="51" t="s">
        <v>73</v>
      </c>
      <c r="AR139" s="5"/>
      <c r="AS139" s="1"/>
      <c r="AT139" s="14" t="s">
        <v>127</v>
      </c>
      <c r="AU139" s="51" t="s">
        <v>93</v>
      </c>
      <c r="AV139" s="51" t="s">
        <v>93</v>
      </c>
      <c r="AW139" s="51" t="s">
        <v>73</v>
      </c>
      <c r="AX139" s="51"/>
      <c r="AY139" s="51"/>
      <c r="AZ139" s="51" t="s">
        <v>93</v>
      </c>
      <c r="BA139" s="5" t="s">
        <v>93</v>
      </c>
    </row>
    <row r="140" spans="10:53">
      <c r="J140" s="14" t="s">
        <v>94</v>
      </c>
      <c r="K140" s="51" t="s">
        <v>93</v>
      </c>
      <c r="L140" s="51" t="s">
        <v>73</v>
      </c>
      <c r="M140" s="51"/>
      <c r="N140" s="51"/>
      <c r="O140" s="51" t="s">
        <v>93</v>
      </c>
      <c r="P140" s="51" t="s">
        <v>93</v>
      </c>
      <c r="Q140" s="5" t="s">
        <v>93</v>
      </c>
      <c r="R140" s="1"/>
      <c r="S140" s="14" t="s">
        <v>94</v>
      </c>
      <c r="T140" s="51" t="s">
        <v>93</v>
      </c>
      <c r="U140" s="51"/>
      <c r="V140" s="51" t="s">
        <v>93</v>
      </c>
      <c r="W140" s="51" t="s">
        <v>93</v>
      </c>
      <c r="X140" s="51" t="s">
        <v>93</v>
      </c>
      <c r="Y140" s="51" t="s">
        <v>73</v>
      </c>
      <c r="Z140" s="5"/>
      <c r="AA140" s="1"/>
      <c r="AB140" s="14" t="s">
        <v>94</v>
      </c>
      <c r="AC140" s="23" t="s">
        <v>93</v>
      </c>
      <c r="AD140" s="51" t="s">
        <v>73</v>
      </c>
      <c r="AE140" s="51"/>
      <c r="AF140" s="51" t="s">
        <v>93</v>
      </c>
      <c r="AG140" s="51" t="s">
        <v>93</v>
      </c>
      <c r="AH140" s="51" t="s">
        <v>73</v>
      </c>
      <c r="AI140" s="5"/>
      <c r="AJ140" s="1"/>
      <c r="AK140" s="14" t="s">
        <v>94</v>
      </c>
      <c r="AL140" s="23"/>
      <c r="AM140" s="51" t="s">
        <v>93</v>
      </c>
      <c r="AN140" s="51" t="s">
        <v>93</v>
      </c>
      <c r="AO140" s="51" t="s">
        <v>73</v>
      </c>
      <c r="AP140" s="51" t="s">
        <v>73</v>
      </c>
      <c r="AQ140" s="51"/>
      <c r="AR140" s="5"/>
      <c r="AS140" s="1"/>
      <c r="AT140" s="14" t="s">
        <v>94</v>
      </c>
      <c r="AU140" s="51" t="s">
        <v>93</v>
      </c>
      <c r="AV140" s="51" t="s">
        <v>73</v>
      </c>
      <c r="AW140" s="51"/>
      <c r="AX140" s="51"/>
      <c r="AY140" s="51" t="s">
        <v>93</v>
      </c>
      <c r="AZ140" s="51" t="s">
        <v>93</v>
      </c>
      <c r="BA140" s="5" t="s">
        <v>93</v>
      </c>
    </row>
    <row r="141" spans="10:53">
      <c r="J141" s="14" t="s">
        <v>111</v>
      </c>
      <c r="K141" s="51"/>
      <c r="L141" s="51" t="s">
        <v>93</v>
      </c>
      <c r="M141" s="51" t="s">
        <v>93</v>
      </c>
      <c r="N141" s="51" t="s">
        <v>93</v>
      </c>
      <c r="O141" s="51" t="s">
        <v>93</v>
      </c>
      <c r="P141" s="51" t="s">
        <v>93</v>
      </c>
      <c r="Q141" s="5"/>
      <c r="R141" s="1"/>
      <c r="S141" s="14" t="s">
        <v>111</v>
      </c>
      <c r="T141" s="51"/>
      <c r="U141" s="51" t="s">
        <v>93</v>
      </c>
      <c r="V141" s="51"/>
      <c r="W141" s="51" t="s">
        <v>93</v>
      </c>
      <c r="X141" s="51" t="s">
        <v>93</v>
      </c>
      <c r="Y141" s="51" t="s">
        <v>93</v>
      </c>
      <c r="Z141" s="5" t="s">
        <v>73</v>
      </c>
      <c r="AA141" s="1"/>
      <c r="AB141" s="14" t="s">
        <v>111</v>
      </c>
      <c r="AC141" s="51" t="s">
        <v>93</v>
      </c>
      <c r="AD141" s="51" t="s">
        <v>93</v>
      </c>
      <c r="AE141" s="51" t="s">
        <v>73</v>
      </c>
      <c r="AF141" s="51"/>
      <c r="AG141" s="51" t="s">
        <v>93</v>
      </c>
      <c r="AH141" s="51"/>
      <c r="AI141" s="22" t="s">
        <v>73</v>
      </c>
      <c r="AJ141" s="1"/>
      <c r="AK141" s="14" t="s">
        <v>111</v>
      </c>
      <c r="AL141" s="51"/>
      <c r="AM141" s="51" t="s">
        <v>93</v>
      </c>
      <c r="AN141" s="51" t="s">
        <v>93</v>
      </c>
      <c r="AO141" s="51" t="s">
        <v>93</v>
      </c>
      <c r="AP141" s="51" t="s">
        <v>93</v>
      </c>
      <c r="AQ141" s="51" t="s">
        <v>93</v>
      </c>
      <c r="AR141" s="22"/>
      <c r="AS141" s="1"/>
      <c r="AT141" s="14" t="s">
        <v>111</v>
      </c>
      <c r="AU141" s="51" t="s">
        <v>73</v>
      </c>
      <c r="AV141" s="51"/>
      <c r="AW141" s="51"/>
      <c r="AX141" s="51" t="s">
        <v>93</v>
      </c>
      <c r="AY141" s="51" t="s">
        <v>93</v>
      </c>
      <c r="AZ141" s="51" t="s">
        <v>93</v>
      </c>
      <c r="BA141" s="5" t="s">
        <v>73</v>
      </c>
    </row>
    <row r="142" spans="10:53">
      <c r="J142" s="14" t="s">
        <v>80</v>
      </c>
      <c r="K142" s="51"/>
      <c r="L142" s="51" t="s">
        <v>93</v>
      </c>
      <c r="M142" s="51" t="s">
        <v>93</v>
      </c>
      <c r="N142" s="51" t="s">
        <v>93</v>
      </c>
      <c r="O142" s="51" t="s">
        <v>93</v>
      </c>
      <c r="P142" s="51" t="s">
        <v>93</v>
      </c>
      <c r="Q142" s="5"/>
      <c r="R142" s="1"/>
      <c r="S142" s="14" t="s">
        <v>80</v>
      </c>
      <c r="T142" s="51"/>
      <c r="U142" s="51"/>
      <c r="V142" s="51" t="s">
        <v>93</v>
      </c>
      <c r="W142" s="51"/>
      <c r="X142" s="51" t="s">
        <v>93</v>
      </c>
      <c r="Y142" s="51" t="s">
        <v>93</v>
      </c>
      <c r="Z142" s="5" t="s">
        <v>93</v>
      </c>
      <c r="AA142" s="1"/>
      <c r="AB142" s="14" t="s">
        <v>80</v>
      </c>
      <c r="AC142" s="51"/>
      <c r="AD142" s="51" t="s">
        <v>93</v>
      </c>
      <c r="AE142" s="51" t="s">
        <v>93</v>
      </c>
      <c r="AF142" s="51" t="s">
        <v>73</v>
      </c>
      <c r="AG142" s="51"/>
      <c r="AH142" s="51" t="s">
        <v>93</v>
      </c>
      <c r="AI142" s="22" t="s">
        <v>93</v>
      </c>
      <c r="AJ142" s="1"/>
      <c r="AK142" s="14" t="s">
        <v>80</v>
      </c>
      <c r="AL142" s="51"/>
      <c r="AM142" s="51" t="s">
        <v>93</v>
      </c>
      <c r="AN142" s="51" t="s">
        <v>93</v>
      </c>
      <c r="AO142" s="51" t="s">
        <v>93</v>
      </c>
      <c r="AP142" s="51" t="s">
        <v>93</v>
      </c>
      <c r="AQ142" s="51" t="s">
        <v>93</v>
      </c>
      <c r="AR142" s="22"/>
      <c r="AS142" s="1"/>
      <c r="AT142" s="14" t="s">
        <v>80</v>
      </c>
      <c r="AU142" s="51"/>
      <c r="AV142" s="51"/>
      <c r="AW142" s="51" t="s">
        <v>93</v>
      </c>
      <c r="AX142" s="51" t="s">
        <v>93</v>
      </c>
      <c r="AY142" s="51" t="s">
        <v>93</v>
      </c>
      <c r="AZ142" s="51" t="s">
        <v>73</v>
      </c>
      <c r="BA142" s="5"/>
    </row>
    <row r="143" spans="10:53">
      <c r="J143" s="14" t="s">
        <v>121</v>
      </c>
      <c r="K143" s="51"/>
      <c r="L143" s="51" t="s">
        <v>93</v>
      </c>
      <c r="M143" s="51" t="s">
        <v>93</v>
      </c>
      <c r="N143" s="51" t="s">
        <v>93</v>
      </c>
      <c r="O143" s="51" t="s">
        <v>93</v>
      </c>
      <c r="P143" s="51" t="s">
        <v>93</v>
      </c>
      <c r="Q143" s="5"/>
      <c r="R143" s="1"/>
      <c r="S143" s="14" t="s">
        <v>121</v>
      </c>
      <c r="T143" s="51"/>
      <c r="U143" s="51" t="s">
        <v>93</v>
      </c>
      <c r="V143" s="51" t="s">
        <v>93</v>
      </c>
      <c r="W143" s="51" t="s">
        <v>93</v>
      </c>
      <c r="X143" s="51" t="s">
        <v>93</v>
      </c>
      <c r="Y143" s="51" t="s">
        <v>93</v>
      </c>
      <c r="Z143" s="5"/>
      <c r="AA143" s="1"/>
      <c r="AB143" s="14" t="s">
        <v>121</v>
      </c>
      <c r="AC143" s="51"/>
      <c r="AD143" s="51" t="s">
        <v>93</v>
      </c>
      <c r="AE143" s="51" t="s">
        <v>93</v>
      </c>
      <c r="AF143" s="51" t="s">
        <v>93</v>
      </c>
      <c r="AG143" s="51" t="s">
        <v>93</v>
      </c>
      <c r="AH143" s="51" t="s">
        <v>93</v>
      </c>
      <c r="AI143" s="22"/>
      <c r="AJ143" s="1"/>
      <c r="AK143" s="14" t="s">
        <v>121</v>
      </c>
      <c r="AL143" s="51"/>
      <c r="AM143" s="51" t="s">
        <v>93</v>
      </c>
      <c r="AN143" s="51" t="s">
        <v>93</v>
      </c>
      <c r="AO143" s="51" t="s">
        <v>93</v>
      </c>
      <c r="AP143" s="51" t="s">
        <v>93</v>
      </c>
      <c r="AQ143" s="51" t="s">
        <v>93</v>
      </c>
      <c r="AR143" s="22"/>
      <c r="AS143" s="1"/>
      <c r="AT143" s="14" t="s">
        <v>121</v>
      </c>
      <c r="AU143" s="51"/>
      <c r="AV143" s="51" t="s">
        <v>93</v>
      </c>
      <c r="AW143" s="51" t="s">
        <v>93</v>
      </c>
      <c r="AX143" s="51" t="s">
        <v>93</v>
      </c>
      <c r="AY143" s="51" t="s">
        <v>73</v>
      </c>
      <c r="AZ143" s="51"/>
      <c r="BA143" s="5"/>
    </row>
    <row r="144" spans="10:53">
      <c r="J144" s="14" t="s">
        <v>401</v>
      </c>
      <c r="K144" s="51"/>
      <c r="L144" s="51" t="s">
        <v>93</v>
      </c>
      <c r="M144" s="51" t="s">
        <v>93</v>
      </c>
      <c r="N144" s="51" t="s">
        <v>93</v>
      </c>
      <c r="O144" s="51" t="s">
        <v>93</v>
      </c>
      <c r="P144" s="51" t="s">
        <v>93</v>
      </c>
      <c r="Q144" s="5"/>
      <c r="R144" s="1"/>
      <c r="S144" s="14" t="s">
        <v>401</v>
      </c>
      <c r="T144" s="51"/>
      <c r="U144" s="51" t="s">
        <v>93</v>
      </c>
      <c r="V144" s="51" t="s">
        <v>93</v>
      </c>
      <c r="W144" s="51" t="s">
        <v>93</v>
      </c>
      <c r="X144" s="51" t="s">
        <v>93</v>
      </c>
      <c r="Y144" s="51" t="s">
        <v>93</v>
      </c>
      <c r="Z144" s="5"/>
      <c r="AA144" s="1"/>
      <c r="AB144" s="14" t="s">
        <v>401</v>
      </c>
      <c r="AC144" s="51" t="s">
        <v>93</v>
      </c>
      <c r="AD144" s="51"/>
      <c r="AE144" s="51"/>
      <c r="AF144" s="51"/>
      <c r="AG144" s="51" t="s">
        <v>93</v>
      </c>
      <c r="AH144" s="51" t="s">
        <v>93</v>
      </c>
      <c r="AI144" s="22" t="s">
        <v>93</v>
      </c>
      <c r="AJ144" s="1"/>
      <c r="AK144" s="14" t="s">
        <v>401</v>
      </c>
      <c r="AL144" s="51"/>
      <c r="AM144" s="51" t="s">
        <v>93</v>
      </c>
      <c r="AN144" s="51" t="s">
        <v>93</v>
      </c>
      <c r="AO144" s="51" t="s">
        <v>93</v>
      </c>
      <c r="AP144" s="51" t="s">
        <v>93</v>
      </c>
      <c r="AQ144" s="51" t="s">
        <v>93</v>
      </c>
      <c r="AR144" s="22"/>
      <c r="AS144" s="1"/>
      <c r="AT144" s="14" t="s">
        <v>401</v>
      </c>
      <c r="AU144" s="51" t="s">
        <v>93</v>
      </c>
      <c r="AV144" s="51" t="s">
        <v>93</v>
      </c>
      <c r="AW144" s="51" t="s">
        <v>93</v>
      </c>
      <c r="AX144" s="51" t="s">
        <v>73</v>
      </c>
      <c r="AY144" s="51"/>
      <c r="AZ144" s="51"/>
      <c r="BA144" s="5" t="s">
        <v>93</v>
      </c>
    </row>
    <row r="145" spans="10:53">
      <c r="J145" s="14" t="s">
        <v>365</v>
      </c>
      <c r="K145" s="51"/>
      <c r="L145" s="51" t="s">
        <v>93</v>
      </c>
      <c r="M145" s="51" t="s">
        <v>93</v>
      </c>
      <c r="N145" s="51" t="s">
        <v>93</v>
      </c>
      <c r="O145" s="51" t="s">
        <v>93</v>
      </c>
      <c r="P145" s="51" t="s">
        <v>93</v>
      </c>
      <c r="Q145" s="5"/>
      <c r="R145" s="1"/>
      <c r="S145" s="14" t="s">
        <v>365</v>
      </c>
      <c r="T145" s="51"/>
      <c r="U145" s="51" t="s">
        <v>93</v>
      </c>
      <c r="V145" s="51" t="s">
        <v>93</v>
      </c>
      <c r="W145" s="51" t="s">
        <v>93</v>
      </c>
      <c r="X145" s="51" t="s">
        <v>93</v>
      </c>
      <c r="Y145" s="51" t="s">
        <v>93</v>
      </c>
      <c r="Z145" s="5"/>
      <c r="AA145" s="1"/>
      <c r="AB145" s="14" t="s">
        <v>365</v>
      </c>
      <c r="AC145" s="51"/>
      <c r="AD145" s="51" t="s">
        <v>93</v>
      </c>
      <c r="AE145" s="51" t="s">
        <v>93</v>
      </c>
      <c r="AF145" s="51" t="s">
        <v>93</v>
      </c>
      <c r="AG145" s="51" t="s">
        <v>93</v>
      </c>
      <c r="AH145" s="51" t="s">
        <v>93</v>
      </c>
      <c r="AI145" s="22"/>
      <c r="AJ145" s="1"/>
      <c r="AK145" s="14" t="s">
        <v>365</v>
      </c>
      <c r="AL145" s="51"/>
      <c r="AM145" s="51" t="s">
        <v>93</v>
      </c>
      <c r="AN145" s="51" t="s">
        <v>93</v>
      </c>
      <c r="AO145" s="51" t="s">
        <v>93</v>
      </c>
      <c r="AP145" s="51" t="s">
        <v>93</v>
      </c>
      <c r="AQ145" s="51" t="s">
        <v>93</v>
      </c>
      <c r="AR145" s="22"/>
      <c r="AS145" s="1"/>
      <c r="AT145" s="14" t="s">
        <v>365</v>
      </c>
      <c r="AU145" s="51" t="s">
        <v>93</v>
      </c>
      <c r="AV145" s="51" t="s">
        <v>93</v>
      </c>
      <c r="AW145" s="51" t="s">
        <v>73</v>
      </c>
      <c r="AX145" s="51"/>
      <c r="AY145" s="51"/>
      <c r="AZ145" s="51" t="s">
        <v>93</v>
      </c>
      <c r="BA145" s="5" t="s">
        <v>93</v>
      </c>
    </row>
    <row r="146" spans="10:53">
      <c r="J146" s="14" t="s">
        <v>385</v>
      </c>
      <c r="K146" s="51"/>
      <c r="L146" s="51" t="s">
        <v>93</v>
      </c>
      <c r="M146" s="51" t="s">
        <v>93</v>
      </c>
      <c r="N146" s="51" t="s">
        <v>93</v>
      </c>
      <c r="O146" s="51" t="s">
        <v>93</v>
      </c>
      <c r="P146" s="51" t="s">
        <v>93</v>
      </c>
      <c r="Q146" s="5"/>
      <c r="R146" s="1"/>
      <c r="S146" s="14" t="s">
        <v>385</v>
      </c>
      <c r="T146" s="51"/>
      <c r="U146" s="51" t="s">
        <v>93</v>
      </c>
      <c r="V146" s="51" t="s">
        <v>93</v>
      </c>
      <c r="W146" s="51" t="s">
        <v>93</v>
      </c>
      <c r="X146" s="51" t="s">
        <v>93</v>
      </c>
      <c r="Y146" s="51" t="s">
        <v>93</v>
      </c>
      <c r="Z146" s="5"/>
      <c r="AA146" s="1"/>
      <c r="AB146" s="14" t="s">
        <v>385</v>
      </c>
      <c r="AC146" s="51"/>
      <c r="AD146" s="51" t="s">
        <v>93</v>
      </c>
      <c r="AE146" s="51" t="s">
        <v>93</v>
      </c>
      <c r="AF146" s="51" t="s">
        <v>93</v>
      </c>
      <c r="AG146" s="51" t="s">
        <v>93</v>
      </c>
      <c r="AH146" s="51" t="s">
        <v>93</v>
      </c>
      <c r="AI146" s="22"/>
      <c r="AJ146" s="1"/>
      <c r="AK146" s="14" t="s">
        <v>385</v>
      </c>
      <c r="AL146" s="51"/>
      <c r="AM146" s="51" t="s">
        <v>93</v>
      </c>
      <c r="AN146" s="51" t="s">
        <v>93</v>
      </c>
      <c r="AO146" s="51" t="s">
        <v>93</v>
      </c>
      <c r="AP146" s="51" t="s">
        <v>93</v>
      </c>
      <c r="AQ146" s="51" t="s">
        <v>93</v>
      </c>
      <c r="AR146" s="22"/>
      <c r="AS146" s="1"/>
      <c r="AT146" s="14" t="s">
        <v>385</v>
      </c>
      <c r="AU146" s="51" t="s">
        <v>93</v>
      </c>
      <c r="AV146" s="51" t="s">
        <v>73</v>
      </c>
      <c r="AW146" s="51"/>
      <c r="AX146" s="51"/>
      <c r="AY146" s="51" t="s">
        <v>93</v>
      </c>
      <c r="AZ146" s="51" t="s">
        <v>93</v>
      </c>
      <c r="BA146" s="5" t="s">
        <v>93</v>
      </c>
    </row>
    <row r="147" spans="10:53">
      <c r="J147" s="14" t="s">
        <v>410</v>
      </c>
      <c r="K147" s="51"/>
      <c r="L147" s="51" t="s">
        <v>93</v>
      </c>
      <c r="M147" s="51" t="s">
        <v>93</v>
      </c>
      <c r="N147" s="51" t="s">
        <v>93</v>
      </c>
      <c r="O147" s="51" t="s">
        <v>93</v>
      </c>
      <c r="P147" s="51" t="s">
        <v>93</v>
      </c>
      <c r="Q147" s="5"/>
      <c r="R147" s="1"/>
      <c r="S147" s="14" t="s">
        <v>410</v>
      </c>
      <c r="T147" s="51"/>
      <c r="U147" s="51" t="s">
        <v>93</v>
      </c>
      <c r="V147" s="51" t="s">
        <v>93</v>
      </c>
      <c r="W147" s="51" t="s">
        <v>93</v>
      </c>
      <c r="X147" s="51" t="s">
        <v>93</v>
      </c>
      <c r="Y147" s="51" t="s">
        <v>93</v>
      </c>
      <c r="Z147" s="5"/>
      <c r="AA147" s="1"/>
      <c r="AB147" s="14" t="s">
        <v>410</v>
      </c>
      <c r="AC147" s="51"/>
      <c r="AD147" s="51" t="s">
        <v>93</v>
      </c>
      <c r="AE147" s="51" t="s">
        <v>93</v>
      </c>
      <c r="AF147" s="51" t="s">
        <v>93</v>
      </c>
      <c r="AG147" s="51" t="s">
        <v>93</v>
      </c>
      <c r="AH147" s="51" t="s">
        <v>93</v>
      </c>
      <c r="AI147" s="22"/>
      <c r="AJ147" s="1"/>
      <c r="AK147" s="14" t="s">
        <v>410</v>
      </c>
      <c r="AL147" s="51"/>
      <c r="AM147" s="51" t="s">
        <v>93</v>
      </c>
      <c r="AN147" s="51" t="s">
        <v>93</v>
      </c>
      <c r="AO147" s="51" t="s">
        <v>93</v>
      </c>
      <c r="AP147" s="51" t="s">
        <v>93</v>
      </c>
      <c r="AQ147" s="51" t="s">
        <v>93</v>
      </c>
      <c r="AR147" s="22"/>
      <c r="AS147" s="1"/>
      <c r="AT147" s="14" t="s">
        <v>410</v>
      </c>
      <c r="AU147" s="51"/>
      <c r="AV147" s="51" t="s">
        <v>93</v>
      </c>
      <c r="AW147" s="51" t="s">
        <v>93</v>
      </c>
      <c r="AX147" s="51" t="s">
        <v>93</v>
      </c>
      <c r="AY147" s="51" t="s">
        <v>93</v>
      </c>
      <c r="AZ147" s="51" t="s">
        <v>93</v>
      </c>
      <c r="BA147" s="22"/>
    </row>
    <row r="148" spans="10:53">
      <c r="J148" s="121" t="s">
        <v>164</v>
      </c>
      <c r="K148" s="91" t="s">
        <v>212</v>
      </c>
      <c r="L148" s="12" t="s">
        <v>418</v>
      </c>
      <c r="M148" s="12" t="s">
        <v>418</v>
      </c>
      <c r="N148" s="12" t="s">
        <v>418</v>
      </c>
      <c r="O148" s="12" t="s">
        <v>418</v>
      </c>
      <c r="P148" s="12" t="s">
        <v>418</v>
      </c>
      <c r="Q148" s="92" t="s">
        <v>212</v>
      </c>
      <c r="R148" s="1"/>
      <c r="S148" s="121" t="s">
        <v>164</v>
      </c>
      <c r="T148" s="133" t="s">
        <v>219</v>
      </c>
      <c r="U148" s="65" t="s">
        <v>196</v>
      </c>
      <c r="V148" s="65" t="s">
        <v>196</v>
      </c>
      <c r="W148" s="65" t="s">
        <v>196</v>
      </c>
      <c r="X148" s="65" t="s">
        <v>196</v>
      </c>
      <c r="Y148" s="65" t="s">
        <v>196</v>
      </c>
      <c r="Z148" s="130" t="s">
        <v>219</v>
      </c>
      <c r="AA148" s="1"/>
      <c r="AB148" s="69" t="s">
        <v>210</v>
      </c>
      <c r="AC148" s="91" t="s">
        <v>220</v>
      </c>
      <c r="AD148" s="12" t="s">
        <v>207</v>
      </c>
      <c r="AE148" s="12" t="s">
        <v>207</v>
      </c>
      <c r="AF148" s="12" t="s">
        <v>207</v>
      </c>
      <c r="AG148" s="12" t="s">
        <v>207</v>
      </c>
      <c r="AH148" s="12" t="s">
        <v>207</v>
      </c>
      <c r="AI148" s="92" t="s">
        <v>220</v>
      </c>
      <c r="AJ148" s="1"/>
      <c r="AK148" s="69" t="s">
        <v>210</v>
      </c>
      <c r="AL148" s="91" t="s">
        <v>214</v>
      </c>
      <c r="AM148" s="12" t="s">
        <v>203</v>
      </c>
      <c r="AN148" s="12" t="s">
        <v>203</v>
      </c>
      <c r="AO148" s="12" t="s">
        <v>203</v>
      </c>
      <c r="AP148" s="12" t="s">
        <v>203</v>
      </c>
      <c r="AQ148" s="12" t="s">
        <v>203</v>
      </c>
      <c r="AR148" s="92" t="s">
        <v>214</v>
      </c>
      <c r="AS148" s="1"/>
      <c r="AT148" s="121" t="s">
        <v>164</v>
      </c>
      <c r="AU148" s="91" t="s">
        <v>185</v>
      </c>
      <c r="AV148" s="12" t="s">
        <v>174</v>
      </c>
      <c r="AW148" s="12" t="s">
        <v>174</v>
      </c>
      <c r="AX148" s="12" t="s">
        <v>174</v>
      </c>
      <c r="AY148" s="12" t="s">
        <v>174</v>
      </c>
      <c r="AZ148" s="12" t="s">
        <v>174</v>
      </c>
      <c r="BA148" s="92" t="s">
        <v>185</v>
      </c>
    </row>
    <row r="149" spans="10:53">
      <c r="J149" s="132" t="s">
        <v>27</v>
      </c>
      <c r="S149" s="132" t="s">
        <v>253</v>
      </c>
      <c r="AB149" s="132" t="s">
        <v>232</v>
      </c>
      <c r="AK149" s="132" t="s">
        <v>27</v>
      </c>
    </row>
    <row r="150" spans="10:53">
      <c r="J150" s="438" t="s">
        <v>463</v>
      </c>
      <c r="S150" s="438" t="s">
        <v>463</v>
      </c>
      <c r="AB150" s="438" t="s">
        <v>463</v>
      </c>
      <c r="AK150" s="438" t="s">
        <v>463</v>
      </c>
    </row>
    <row r="151" spans="10:53">
      <c r="J151" s="438"/>
    </row>
    <row r="153" spans="10:53">
      <c r="J153" s="21" t="s">
        <v>414</v>
      </c>
      <c r="K153" s="20"/>
      <c r="L153" s="19"/>
      <c r="M153" s="7"/>
      <c r="N153" s="8"/>
      <c r="O153" s="7"/>
      <c r="P153" s="6"/>
      <c r="Q153" s="7"/>
      <c r="R153" s="1"/>
      <c r="S153" s="21" t="s">
        <v>414</v>
      </c>
      <c r="T153" s="20"/>
      <c r="U153" s="19"/>
      <c r="V153" s="7"/>
      <c r="W153" s="8"/>
      <c r="X153" s="7"/>
      <c r="Y153" s="6"/>
      <c r="Z153" s="7"/>
      <c r="AA153" s="1"/>
      <c r="AB153" s="21" t="s">
        <v>414</v>
      </c>
      <c r="AC153" s="89" t="s">
        <v>409</v>
      </c>
      <c r="AD153" s="19"/>
      <c r="AE153" s="7"/>
      <c r="AF153" s="8"/>
      <c r="AG153" s="7"/>
      <c r="AH153" s="6"/>
      <c r="AI153" s="7"/>
      <c r="AJ153" s="1"/>
      <c r="AK153" s="21" t="s">
        <v>414</v>
      </c>
      <c r="AL153" s="89" t="s">
        <v>409</v>
      </c>
      <c r="AM153" s="19"/>
      <c r="AN153" s="7"/>
      <c r="AO153" s="8"/>
      <c r="AP153" s="7"/>
      <c r="AQ153" s="6"/>
      <c r="AR153" s="7"/>
      <c r="AS153" s="1"/>
      <c r="AT153" s="21" t="s">
        <v>414</v>
      </c>
      <c r="AU153" s="89" t="s">
        <v>409</v>
      </c>
      <c r="AV153" s="90" t="s">
        <v>451</v>
      </c>
      <c r="AW153" s="7"/>
      <c r="AX153" s="8"/>
      <c r="AY153" s="7"/>
      <c r="AZ153" s="6"/>
      <c r="BA153" s="7"/>
    </row>
    <row r="154" spans="10:53">
      <c r="J154" s="122" t="s">
        <v>83</v>
      </c>
      <c r="K154" s="17" t="s">
        <v>96</v>
      </c>
      <c r="L154" s="16" t="s">
        <v>104</v>
      </c>
      <c r="M154" s="16" t="s">
        <v>82</v>
      </c>
      <c r="N154" s="16" t="s">
        <v>112</v>
      </c>
      <c r="O154" s="16" t="s">
        <v>97</v>
      </c>
      <c r="P154" s="16" t="s">
        <v>117</v>
      </c>
      <c r="Q154" s="15" t="s">
        <v>132</v>
      </c>
      <c r="R154" s="1"/>
      <c r="S154" s="122" t="s">
        <v>83</v>
      </c>
      <c r="T154" s="17" t="s">
        <v>96</v>
      </c>
      <c r="U154" s="16" t="s">
        <v>104</v>
      </c>
      <c r="V154" s="16" t="s">
        <v>82</v>
      </c>
      <c r="W154" s="16" t="s">
        <v>112</v>
      </c>
      <c r="X154" s="16" t="s">
        <v>97</v>
      </c>
      <c r="Y154" s="16" t="s">
        <v>117</v>
      </c>
      <c r="Z154" s="15" t="s">
        <v>132</v>
      </c>
      <c r="AA154" s="1"/>
      <c r="AB154" s="122" t="s">
        <v>83</v>
      </c>
      <c r="AC154" s="17" t="s">
        <v>96</v>
      </c>
      <c r="AD154" s="16" t="s">
        <v>104</v>
      </c>
      <c r="AE154" s="16" t="s">
        <v>82</v>
      </c>
      <c r="AF154" s="16" t="s">
        <v>112</v>
      </c>
      <c r="AG154" s="16" t="s">
        <v>97</v>
      </c>
      <c r="AH154" s="16" t="s">
        <v>117</v>
      </c>
      <c r="AI154" s="15" t="s">
        <v>132</v>
      </c>
      <c r="AJ154" s="1"/>
      <c r="AK154" s="122" t="s">
        <v>83</v>
      </c>
      <c r="AL154" s="17" t="s">
        <v>96</v>
      </c>
      <c r="AM154" s="16" t="s">
        <v>104</v>
      </c>
      <c r="AN154" s="16" t="s">
        <v>82</v>
      </c>
      <c r="AO154" s="16" t="s">
        <v>112</v>
      </c>
      <c r="AP154" s="16" t="s">
        <v>97</v>
      </c>
      <c r="AQ154" s="16" t="s">
        <v>117</v>
      </c>
      <c r="AR154" s="15" t="s">
        <v>132</v>
      </c>
      <c r="AS154" s="1"/>
      <c r="AT154" s="18" t="s">
        <v>83</v>
      </c>
      <c r="AU154" s="17" t="s">
        <v>96</v>
      </c>
      <c r="AV154" s="16" t="s">
        <v>104</v>
      </c>
      <c r="AW154" s="16" t="s">
        <v>82</v>
      </c>
      <c r="AX154" s="16" t="s">
        <v>112</v>
      </c>
      <c r="AY154" s="16" t="s">
        <v>97</v>
      </c>
      <c r="AZ154" s="16" t="s">
        <v>117</v>
      </c>
      <c r="BA154" s="15" t="s">
        <v>132</v>
      </c>
    </row>
    <row r="155" spans="10:53">
      <c r="J155" s="14" t="s">
        <v>79</v>
      </c>
      <c r="K155" s="51" t="s">
        <v>73</v>
      </c>
      <c r="L155" s="51"/>
      <c r="M155" s="51"/>
      <c r="N155" s="51" t="s">
        <v>93</v>
      </c>
      <c r="O155" s="51" t="s">
        <v>93</v>
      </c>
      <c r="P155" s="51" t="s">
        <v>93</v>
      </c>
      <c r="Q155" s="5" t="s">
        <v>73</v>
      </c>
      <c r="R155" s="1"/>
      <c r="S155" s="14" t="s">
        <v>79</v>
      </c>
      <c r="T155" s="51" t="s">
        <v>73</v>
      </c>
      <c r="U155" s="51"/>
      <c r="V155" s="51"/>
      <c r="W155" s="51" t="s">
        <v>93</v>
      </c>
      <c r="X155" s="51"/>
      <c r="Y155" s="51" t="s">
        <v>93</v>
      </c>
      <c r="Z155" s="5" t="s">
        <v>93</v>
      </c>
      <c r="AA155" s="1"/>
      <c r="AB155" s="14" t="s">
        <v>79</v>
      </c>
      <c r="AC155" s="51" t="s">
        <v>73</v>
      </c>
      <c r="AD155" s="51"/>
      <c r="AE155" s="51" t="s">
        <v>93</v>
      </c>
      <c r="AF155" s="51" t="s">
        <v>93</v>
      </c>
      <c r="AG155" s="51" t="s">
        <v>73</v>
      </c>
      <c r="AH155" s="51"/>
      <c r="AI155" s="5" t="s">
        <v>93</v>
      </c>
      <c r="AJ155" s="1"/>
      <c r="AK155" s="14" t="s">
        <v>79</v>
      </c>
      <c r="AL155" s="51" t="s">
        <v>93</v>
      </c>
      <c r="AM155" s="51" t="s">
        <v>93</v>
      </c>
      <c r="AN155" s="51" t="s">
        <v>73</v>
      </c>
      <c r="AO155" s="51" t="s">
        <v>73</v>
      </c>
      <c r="AP155" s="51"/>
      <c r="AQ155" s="51"/>
      <c r="AR155" s="5" t="s">
        <v>93</v>
      </c>
      <c r="AS155" s="1"/>
      <c r="AT155" s="14" t="s">
        <v>79</v>
      </c>
      <c r="AU155" s="51" t="s">
        <v>73</v>
      </c>
      <c r="AV155" s="51"/>
      <c r="AW155" s="51"/>
      <c r="AX155" s="51" t="s">
        <v>93</v>
      </c>
      <c r="AY155" s="51" t="s">
        <v>93</v>
      </c>
      <c r="AZ155" s="51" t="s">
        <v>93</v>
      </c>
      <c r="BA155" s="5" t="s">
        <v>73</v>
      </c>
    </row>
    <row r="156" spans="10:53">
      <c r="J156" s="14" t="s">
        <v>180</v>
      </c>
      <c r="K156" s="51"/>
      <c r="L156" s="51"/>
      <c r="M156" s="51" t="s">
        <v>93</v>
      </c>
      <c r="N156" s="51" t="s">
        <v>93</v>
      </c>
      <c r="O156" s="51" t="s">
        <v>93</v>
      </c>
      <c r="P156" s="51" t="s">
        <v>73</v>
      </c>
      <c r="Q156" s="5"/>
      <c r="R156" s="1"/>
      <c r="S156" s="14" t="s">
        <v>180</v>
      </c>
      <c r="T156" s="51" t="s">
        <v>93</v>
      </c>
      <c r="U156" s="51" t="s">
        <v>73</v>
      </c>
      <c r="V156" s="51"/>
      <c r="W156" s="51"/>
      <c r="X156" s="51" t="s">
        <v>93</v>
      </c>
      <c r="Y156" s="51"/>
      <c r="Z156" s="5" t="s">
        <v>93</v>
      </c>
      <c r="AA156" s="1"/>
      <c r="AB156" s="14" t="s">
        <v>180</v>
      </c>
      <c r="AC156" s="51" t="s">
        <v>93</v>
      </c>
      <c r="AD156" s="51" t="s">
        <v>73</v>
      </c>
      <c r="AE156" s="51"/>
      <c r="AF156" s="51" t="s">
        <v>93</v>
      </c>
      <c r="AG156" s="51" t="s">
        <v>93</v>
      </c>
      <c r="AH156" s="51" t="s">
        <v>73</v>
      </c>
      <c r="AI156" s="5"/>
      <c r="AJ156" s="1"/>
      <c r="AK156" s="14" t="s">
        <v>180</v>
      </c>
      <c r="AL156" s="51" t="s">
        <v>93</v>
      </c>
      <c r="AM156" s="51" t="s">
        <v>73</v>
      </c>
      <c r="AN156" s="51" t="s">
        <v>73</v>
      </c>
      <c r="AO156" s="51"/>
      <c r="AP156" s="51"/>
      <c r="AQ156" s="51" t="s">
        <v>93</v>
      </c>
      <c r="AR156" s="5" t="s">
        <v>93</v>
      </c>
      <c r="AS156" s="1"/>
      <c r="AT156" s="14" t="s">
        <v>180</v>
      </c>
      <c r="AU156" s="51"/>
      <c r="AV156" s="51"/>
      <c r="AW156" s="51" t="s">
        <v>93</v>
      </c>
      <c r="AX156" s="51" t="s">
        <v>93</v>
      </c>
      <c r="AY156" s="51" t="s">
        <v>93</v>
      </c>
      <c r="AZ156" s="51" t="s">
        <v>73</v>
      </c>
      <c r="BA156" s="5"/>
    </row>
    <row r="157" spans="10:53">
      <c r="J157" s="14" t="s">
        <v>110</v>
      </c>
      <c r="K157" s="51"/>
      <c r="L157" s="51" t="s">
        <v>93</v>
      </c>
      <c r="M157" s="51" t="s">
        <v>93</v>
      </c>
      <c r="N157" s="51" t="s">
        <v>93</v>
      </c>
      <c r="O157" s="51" t="s">
        <v>73</v>
      </c>
      <c r="P157" s="51"/>
      <c r="Q157" s="5"/>
      <c r="R157" s="1"/>
      <c r="S157" s="14" t="s">
        <v>110</v>
      </c>
      <c r="T157" s="51" t="s">
        <v>93</v>
      </c>
      <c r="U157" s="51" t="s">
        <v>93</v>
      </c>
      <c r="V157" s="51" t="s">
        <v>73</v>
      </c>
      <c r="W157" s="51"/>
      <c r="X157" s="51"/>
      <c r="Y157" s="51" t="s">
        <v>93</v>
      </c>
      <c r="Z157" s="5"/>
      <c r="AA157" s="1"/>
      <c r="AB157" s="14" t="s">
        <v>110</v>
      </c>
      <c r="AC157" s="51" t="s">
        <v>93</v>
      </c>
      <c r="AD157" s="51" t="s">
        <v>93</v>
      </c>
      <c r="AE157" s="51" t="s">
        <v>73</v>
      </c>
      <c r="AF157" s="51"/>
      <c r="AG157" s="51"/>
      <c r="AH157" s="51" t="s">
        <v>93</v>
      </c>
      <c r="AI157" s="22" t="s">
        <v>73</v>
      </c>
      <c r="AJ157" s="1"/>
      <c r="AK157" s="14" t="s">
        <v>110</v>
      </c>
      <c r="AL157" s="51" t="s">
        <v>73</v>
      </c>
      <c r="AM157" s="51" t="s">
        <v>73</v>
      </c>
      <c r="AN157" s="51"/>
      <c r="AO157" s="51"/>
      <c r="AP157" s="51" t="s">
        <v>93</v>
      </c>
      <c r="AQ157" s="51" t="s">
        <v>93</v>
      </c>
      <c r="AR157" s="22" t="s">
        <v>73</v>
      </c>
      <c r="AS157" s="1"/>
      <c r="AT157" s="14" t="s">
        <v>110</v>
      </c>
      <c r="AU157" s="51"/>
      <c r="AV157" s="51" t="s">
        <v>93</v>
      </c>
      <c r="AW157" s="51" t="s">
        <v>93</v>
      </c>
      <c r="AX157" s="51" t="s">
        <v>93</v>
      </c>
      <c r="AY157" s="51" t="s">
        <v>73</v>
      </c>
      <c r="AZ157" s="51"/>
      <c r="BA157" s="5"/>
    </row>
    <row r="158" spans="10:53">
      <c r="J158" s="14" t="s">
        <v>114</v>
      </c>
      <c r="K158" s="51" t="s">
        <v>93</v>
      </c>
      <c r="L158" s="51" t="s">
        <v>93</v>
      </c>
      <c r="M158" s="51" t="s">
        <v>93</v>
      </c>
      <c r="N158" s="51" t="s">
        <v>73</v>
      </c>
      <c r="O158" s="51"/>
      <c r="P158" s="51"/>
      <c r="Q158" s="5" t="s">
        <v>93</v>
      </c>
      <c r="R158" s="1"/>
      <c r="S158" s="14" t="s">
        <v>114</v>
      </c>
      <c r="T158" s="51" t="s">
        <v>93</v>
      </c>
      <c r="U158" s="51" t="s">
        <v>93</v>
      </c>
      <c r="V158" s="51" t="s">
        <v>93</v>
      </c>
      <c r="W158" s="51" t="s">
        <v>73</v>
      </c>
      <c r="X158" s="51"/>
      <c r="Y158" s="51"/>
      <c r="Z158" s="5" t="s">
        <v>93</v>
      </c>
      <c r="AA158" s="1"/>
      <c r="AB158" s="14" t="s">
        <v>114</v>
      </c>
      <c r="AC158" s="23"/>
      <c r="AD158" s="51" t="s">
        <v>93</v>
      </c>
      <c r="AE158" s="51" t="s">
        <v>93</v>
      </c>
      <c r="AF158" s="51" t="s">
        <v>73</v>
      </c>
      <c r="AG158" s="51"/>
      <c r="AH158" s="51" t="s">
        <v>93</v>
      </c>
      <c r="AI158" s="5" t="s">
        <v>93</v>
      </c>
      <c r="AJ158" s="1"/>
      <c r="AK158" s="14" t="s">
        <v>114</v>
      </c>
      <c r="AL158" s="23" t="s">
        <v>73</v>
      </c>
      <c r="AM158" s="51"/>
      <c r="AN158" s="51"/>
      <c r="AO158" s="51" t="s">
        <v>93</v>
      </c>
      <c r="AP158" s="51" t="s">
        <v>93</v>
      </c>
      <c r="AQ158" s="51" t="s">
        <v>73</v>
      </c>
      <c r="AR158" s="5" t="s">
        <v>73</v>
      </c>
      <c r="AS158" s="1"/>
      <c r="AT158" s="14" t="s">
        <v>114</v>
      </c>
      <c r="AU158" s="51" t="s">
        <v>93</v>
      </c>
      <c r="AV158" s="51" t="s">
        <v>93</v>
      </c>
      <c r="AW158" s="51" t="s">
        <v>93</v>
      </c>
      <c r="AX158" s="51" t="s">
        <v>73</v>
      </c>
      <c r="AY158" s="51"/>
      <c r="AZ158" s="51"/>
      <c r="BA158" s="5" t="s">
        <v>93</v>
      </c>
    </row>
    <row r="159" spans="10:53">
      <c r="J159" s="14" t="s">
        <v>127</v>
      </c>
      <c r="K159" s="51" t="s">
        <v>93</v>
      </c>
      <c r="L159" s="51" t="s">
        <v>93</v>
      </c>
      <c r="M159" s="51" t="s">
        <v>73</v>
      </c>
      <c r="N159" s="51"/>
      <c r="O159" s="51"/>
      <c r="P159" s="51" t="s">
        <v>93</v>
      </c>
      <c r="Q159" s="5" t="s">
        <v>93</v>
      </c>
      <c r="R159" s="1"/>
      <c r="S159" s="14" t="s">
        <v>127</v>
      </c>
      <c r="T159" s="51"/>
      <c r="U159" s="51" t="s">
        <v>93</v>
      </c>
      <c r="V159" s="51" t="s">
        <v>93</v>
      </c>
      <c r="W159" s="51" t="s">
        <v>93</v>
      </c>
      <c r="X159" s="51" t="s">
        <v>73</v>
      </c>
      <c r="Y159" s="51"/>
      <c r="Z159" s="5"/>
      <c r="AA159" s="1"/>
      <c r="AB159" s="14" t="s">
        <v>127</v>
      </c>
      <c r="AC159" s="23" t="s">
        <v>73</v>
      </c>
      <c r="AD159" s="51"/>
      <c r="AE159" s="51" t="s">
        <v>93</v>
      </c>
      <c r="AF159" s="51" t="s">
        <v>93</v>
      </c>
      <c r="AG159" s="51" t="s">
        <v>73</v>
      </c>
      <c r="AH159" s="51"/>
      <c r="AI159" s="5" t="s">
        <v>93</v>
      </c>
      <c r="AJ159" s="1"/>
      <c r="AK159" s="14" t="s">
        <v>127</v>
      </c>
      <c r="AL159" s="24"/>
      <c r="AM159" s="51"/>
      <c r="AN159" s="51" t="s">
        <v>93</v>
      </c>
      <c r="AO159" s="51" t="s">
        <v>93</v>
      </c>
      <c r="AP159" s="51" t="s">
        <v>73</v>
      </c>
      <c r="AQ159" s="51" t="s">
        <v>73</v>
      </c>
      <c r="AR159" s="5"/>
      <c r="AS159" s="1"/>
      <c r="AT159" s="14" t="s">
        <v>127</v>
      </c>
      <c r="AU159" s="51" t="s">
        <v>93</v>
      </c>
      <c r="AV159" s="51" t="s">
        <v>93</v>
      </c>
      <c r="AW159" s="51" t="s">
        <v>73</v>
      </c>
      <c r="AX159" s="51"/>
      <c r="AY159" s="51"/>
      <c r="AZ159" s="51" t="s">
        <v>93</v>
      </c>
      <c r="BA159" s="5" t="s">
        <v>93</v>
      </c>
    </row>
    <row r="160" spans="10:53">
      <c r="J160" s="14" t="s">
        <v>94</v>
      </c>
      <c r="K160" s="51" t="s">
        <v>93</v>
      </c>
      <c r="L160" s="51" t="s">
        <v>73</v>
      </c>
      <c r="M160" s="51"/>
      <c r="N160" s="51"/>
      <c r="O160" s="51" t="s">
        <v>93</v>
      </c>
      <c r="P160" s="51" t="s">
        <v>93</v>
      </c>
      <c r="Q160" s="5" t="s">
        <v>93</v>
      </c>
      <c r="R160" s="1"/>
      <c r="S160" s="14" t="s">
        <v>94</v>
      </c>
      <c r="T160" s="51" t="s">
        <v>93</v>
      </c>
      <c r="U160" s="51"/>
      <c r="V160" s="51" t="s">
        <v>93</v>
      </c>
      <c r="W160" s="51" t="s">
        <v>93</v>
      </c>
      <c r="X160" s="51" t="s">
        <v>93</v>
      </c>
      <c r="Y160" s="51" t="s">
        <v>73</v>
      </c>
      <c r="Z160" s="5"/>
      <c r="AA160" s="1"/>
      <c r="AB160" s="14" t="s">
        <v>94</v>
      </c>
      <c r="AC160" s="23" t="s">
        <v>93</v>
      </c>
      <c r="AD160" s="51" t="s">
        <v>73</v>
      </c>
      <c r="AE160" s="51"/>
      <c r="AF160" s="51" t="s">
        <v>93</v>
      </c>
      <c r="AG160" s="51" t="s">
        <v>93</v>
      </c>
      <c r="AH160" s="51" t="s">
        <v>73</v>
      </c>
      <c r="AI160" s="5"/>
      <c r="AJ160" s="1"/>
      <c r="AK160" s="14" t="s">
        <v>94</v>
      </c>
      <c r="AL160" s="23"/>
      <c r="AM160" s="51" t="s">
        <v>93</v>
      </c>
      <c r="AN160" s="51" t="s">
        <v>93</v>
      </c>
      <c r="AO160" s="51" t="s">
        <v>73</v>
      </c>
      <c r="AP160" s="51" t="s">
        <v>73</v>
      </c>
      <c r="AQ160" s="51"/>
      <c r="AR160" s="5"/>
      <c r="AS160" s="1"/>
      <c r="AT160" s="14" t="s">
        <v>94</v>
      </c>
      <c r="AU160" s="51" t="s">
        <v>93</v>
      </c>
      <c r="AV160" s="51" t="s">
        <v>73</v>
      </c>
      <c r="AW160" s="51"/>
      <c r="AX160" s="51"/>
      <c r="AY160" s="51" t="s">
        <v>93</v>
      </c>
      <c r="AZ160" s="51" t="s">
        <v>93</v>
      </c>
      <c r="BA160" s="5" t="s">
        <v>93</v>
      </c>
    </row>
    <row r="161" spans="10:53">
      <c r="J161" s="14" t="s">
        <v>111</v>
      </c>
      <c r="K161" s="51"/>
      <c r="L161" s="51" t="s">
        <v>93</v>
      </c>
      <c r="M161" s="51" t="s">
        <v>93</v>
      </c>
      <c r="N161" s="51" t="s">
        <v>93</v>
      </c>
      <c r="O161" s="51" t="s">
        <v>93</v>
      </c>
      <c r="P161" s="51" t="s">
        <v>93</v>
      </c>
      <c r="Q161" s="5"/>
      <c r="R161" s="1"/>
      <c r="S161" s="14" t="s">
        <v>111</v>
      </c>
      <c r="T161" s="51"/>
      <c r="U161" s="51" t="s">
        <v>93</v>
      </c>
      <c r="V161" s="51"/>
      <c r="W161" s="51" t="s">
        <v>93</v>
      </c>
      <c r="X161" s="51" t="s">
        <v>93</v>
      </c>
      <c r="Y161" s="51" t="s">
        <v>93</v>
      </c>
      <c r="Z161" s="5" t="s">
        <v>73</v>
      </c>
      <c r="AA161" s="1"/>
      <c r="AB161" s="14" t="s">
        <v>111</v>
      </c>
      <c r="AC161" s="51" t="s">
        <v>93</v>
      </c>
      <c r="AD161" s="51" t="s">
        <v>93</v>
      </c>
      <c r="AE161" s="51" t="s">
        <v>73</v>
      </c>
      <c r="AF161" s="51"/>
      <c r="AG161" s="51" t="s">
        <v>93</v>
      </c>
      <c r="AH161" s="51"/>
      <c r="AI161" s="22" t="s">
        <v>73</v>
      </c>
      <c r="AJ161" s="1"/>
      <c r="AK161" s="14" t="s">
        <v>111</v>
      </c>
      <c r="AL161" s="51"/>
      <c r="AM161" s="51" t="s">
        <v>93</v>
      </c>
      <c r="AN161" s="51" t="s">
        <v>93</v>
      </c>
      <c r="AO161" s="51" t="s">
        <v>93</v>
      </c>
      <c r="AP161" s="51" t="s">
        <v>93</v>
      </c>
      <c r="AQ161" s="51" t="s">
        <v>93</v>
      </c>
      <c r="AR161" s="22"/>
      <c r="AS161" s="1"/>
      <c r="AT161" s="14" t="s">
        <v>111</v>
      </c>
      <c r="AU161" s="51" t="s">
        <v>73</v>
      </c>
      <c r="AV161" s="51"/>
      <c r="AW161" s="51"/>
      <c r="AX161" s="51" t="s">
        <v>93</v>
      </c>
      <c r="AY161" s="51" t="s">
        <v>93</v>
      </c>
      <c r="AZ161" s="51" t="s">
        <v>93</v>
      </c>
      <c r="BA161" s="5" t="s">
        <v>73</v>
      </c>
    </row>
    <row r="162" spans="10:53">
      <c r="J162" s="14" t="s">
        <v>80</v>
      </c>
      <c r="K162" s="51"/>
      <c r="L162" s="51" t="s">
        <v>93</v>
      </c>
      <c r="M162" s="51" t="s">
        <v>93</v>
      </c>
      <c r="N162" s="51" t="s">
        <v>93</v>
      </c>
      <c r="O162" s="51" t="s">
        <v>93</v>
      </c>
      <c r="P162" s="51" t="s">
        <v>93</v>
      </c>
      <c r="Q162" s="5"/>
      <c r="R162" s="1"/>
      <c r="S162" s="14" t="s">
        <v>80</v>
      </c>
      <c r="T162" s="51"/>
      <c r="U162" s="51"/>
      <c r="V162" s="51" t="s">
        <v>93</v>
      </c>
      <c r="W162" s="51"/>
      <c r="X162" s="51" t="s">
        <v>93</v>
      </c>
      <c r="Y162" s="51" t="s">
        <v>93</v>
      </c>
      <c r="Z162" s="5" t="s">
        <v>93</v>
      </c>
      <c r="AA162" s="1"/>
      <c r="AB162" s="14" t="s">
        <v>80</v>
      </c>
      <c r="AC162" s="51"/>
      <c r="AD162" s="51" t="s">
        <v>93</v>
      </c>
      <c r="AE162" s="51" t="s">
        <v>93</v>
      </c>
      <c r="AF162" s="51" t="s">
        <v>73</v>
      </c>
      <c r="AG162" s="51"/>
      <c r="AH162" s="51" t="s">
        <v>93</v>
      </c>
      <c r="AI162" s="22" t="s">
        <v>93</v>
      </c>
      <c r="AJ162" s="1"/>
      <c r="AK162" s="14" t="s">
        <v>80</v>
      </c>
      <c r="AL162" s="51"/>
      <c r="AM162" s="51" t="s">
        <v>93</v>
      </c>
      <c r="AN162" s="51" t="s">
        <v>93</v>
      </c>
      <c r="AO162" s="51" t="s">
        <v>93</v>
      </c>
      <c r="AP162" s="51" t="s">
        <v>93</v>
      </c>
      <c r="AQ162" s="51" t="s">
        <v>93</v>
      </c>
      <c r="AR162" s="22"/>
      <c r="AS162" s="1"/>
      <c r="AT162" s="14" t="s">
        <v>80</v>
      </c>
      <c r="AU162" s="51"/>
      <c r="AV162" s="51"/>
      <c r="AW162" s="51" t="s">
        <v>93</v>
      </c>
      <c r="AX162" s="51" t="s">
        <v>93</v>
      </c>
      <c r="AY162" s="51" t="s">
        <v>93</v>
      </c>
      <c r="AZ162" s="51" t="s">
        <v>73</v>
      </c>
      <c r="BA162" s="5"/>
    </row>
    <row r="163" spans="10:53">
      <c r="J163" s="14" t="s">
        <v>121</v>
      </c>
      <c r="K163" s="51"/>
      <c r="L163" s="51" t="s">
        <v>93</v>
      </c>
      <c r="M163" s="51" t="s">
        <v>93</v>
      </c>
      <c r="N163" s="51" t="s">
        <v>93</v>
      </c>
      <c r="O163" s="51" t="s">
        <v>93</v>
      </c>
      <c r="P163" s="51" t="s">
        <v>93</v>
      </c>
      <c r="Q163" s="5"/>
      <c r="R163" s="1"/>
      <c r="S163" s="14" t="s">
        <v>121</v>
      </c>
      <c r="T163" s="51"/>
      <c r="U163" s="51" t="s">
        <v>93</v>
      </c>
      <c r="V163" s="51" t="s">
        <v>93</v>
      </c>
      <c r="W163" s="51" t="s">
        <v>93</v>
      </c>
      <c r="X163" s="51" t="s">
        <v>93</v>
      </c>
      <c r="Y163" s="51" t="s">
        <v>93</v>
      </c>
      <c r="Z163" s="5"/>
      <c r="AA163" s="1"/>
      <c r="AB163" s="14" t="s">
        <v>121</v>
      </c>
      <c r="AC163" s="51"/>
      <c r="AD163" s="51" t="s">
        <v>93</v>
      </c>
      <c r="AE163" s="51" t="s">
        <v>93</v>
      </c>
      <c r="AF163" s="51" t="s">
        <v>93</v>
      </c>
      <c r="AG163" s="51" t="s">
        <v>93</v>
      </c>
      <c r="AH163" s="51" t="s">
        <v>93</v>
      </c>
      <c r="AI163" s="22"/>
      <c r="AJ163" s="1"/>
      <c r="AK163" s="14" t="s">
        <v>121</v>
      </c>
      <c r="AL163" s="51"/>
      <c r="AM163" s="51" t="s">
        <v>93</v>
      </c>
      <c r="AN163" s="51" t="s">
        <v>93</v>
      </c>
      <c r="AO163" s="51" t="s">
        <v>93</v>
      </c>
      <c r="AP163" s="51" t="s">
        <v>93</v>
      </c>
      <c r="AQ163" s="51" t="s">
        <v>93</v>
      </c>
      <c r="AR163" s="22"/>
      <c r="AS163" s="1"/>
      <c r="AT163" s="14" t="s">
        <v>121</v>
      </c>
      <c r="AU163" s="51"/>
      <c r="AV163" s="51" t="s">
        <v>93</v>
      </c>
      <c r="AW163" s="51" t="s">
        <v>93</v>
      </c>
      <c r="AX163" s="51" t="s">
        <v>93</v>
      </c>
      <c r="AY163" s="51" t="s">
        <v>73</v>
      </c>
      <c r="AZ163" s="51"/>
      <c r="BA163" s="5"/>
    </row>
    <row r="164" spans="10:53">
      <c r="J164" s="14" t="s">
        <v>401</v>
      </c>
      <c r="K164" s="51"/>
      <c r="L164" s="51" t="s">
        <v>93</v>
      </c>
      <c r="M164" s="51" t="s">
        <v>93</v>
      </c>
      <c r="N164" s="51" t="s">
        <v>93</v>
      </c>
      <c r="O164" s="51" t="s">
        <v>93</v>
      </c>
      <c r="P164" s="51" t="s">
        <v>93</v>
      </c>
      <c r="Q164" s="5"/>
      <c r="R164" s="1"/>
      <c r="S164" s="14" t="s">
        <v>401</v>
      </c>
      <c r="T164" s="51"/>
      <c r="U164" s="51" t="s">
        <v>93</v>
      </c>
      <c r="V164" s="51" t="s">
        <v>93</v>
      </c>
      <c r="W164" s="51" t="s">
        <v>93</v>
      </c>
      <c r="X164" s="51" t="s">
        <v>93</v>
      </c>
      <c r="Y164" s="51" t="s">
        <v>93</v>
      </c>
      <c r="Z164" s="5"/>
      <c r="AA164" s="1"/>
      <c r="AB164" s="14" t="s">
        <v>401</v>
      </c>
      <c r="AC164" s="51" t="s">
        <v>93</v>
      </c>
      <c r="AD164" s="51"/>
      <c r="AE164" s="51"/>
      <c r="AF164" s="51"/>
      <c r="AG164" s="51" t="s">
        <v>93</v>
      </c>
      <c r="AH164" s="51" t="s">
        <v>93</v>
      </c>
      <c r="AI164" s="22" t="s">
        <v>93</v>
      </c>
      <c r="AJ164" s="1"/>
      <c r="AK164" s="14" t="s">
        <v>401</v>
      </c>
      <c r="AL164" s="51"/>
      <c r="AM164" s="51" t="s">
        <v>93</v>
      </c>
      <c r="AN164" s="51" t="s">
        <v>93</v>
      </c>
      <c r="AO164" s="51" t="s">
        <v>93</v>
      </c>
      <c r="AP164" s="51" t="s">
        <v>93</v>
      </c>
      <c r="AQ164" s="51" t="s">
        <v>93</v>
      </c>
      <c r="AR164" s="22"/>
      <c r="AS164" s="1"/>
      <c r="AT164" s="14" t="s">
        <v>401</v>
      </c>
      <c r="AU164" s="51" t="s">
        <v>93</v>
      </c>
      <c r="AV164" s="51" t="s">
        <v>93</v>
      </c>
      <c r="AW164" s="51" t="s">
        <v>93</v>
      </c>
      <c r="AX164" s="51" t="s">
        <v>73</v>
      </c>
      <c r="AY164" s="51"/>
      <c r="AZ164" s="51"/>
      <c r="BA164" s="5" t="s">
        <v>93</v>
      </c>
    </row>
    <row r="165" spans="10:53">
      <c r="J165" s="14" t="s">
        <v>365</v>
      </c>
      <c r="K165" s="51"/>
      <c r="L165" s="51" t="s">
        <v>93</v>
      </c>
      <c r="M165" s="51" t="s">
        <v>93</v>
      </c>
      <c r="N165" s="51" t="s">
        <v>93</v>
      </c>
      <c r="O165" s="51" t="s">
        <v>93</v>
      </c>
      <c r="P165" s="51" t="s">
        <v>93</v>
      </c>
      <c r="Q165" s="5"/>
      <c r="R165" s="1"/>
      <c r="S165" s="14" t="s">
        <v>365</v>
      </c>
      <c r="T165" s="51"/>
      <c r="U165" s="51" t="s">
        <v>93</v>
      </c>
      <c r="V165" s="51" t="s">
        <v>93</v>
      </c>
      <c r="W165" s="51" t="s">
        <v>93</v>
      </c>
      <c r="X165" s="51" t="s">
        <v>93</v>
      </c>
      <c r="Y165" s="51" t="s">
        <v>93</v>
      </c>
      <c r="Z165" s="5"/>
      <c r="AA165" s="1"/>
      <c r="AB165" s="14" t="s">
        <v>365</v>
      </c>
      <c r="AC165" s="51"/>
      <c r="AD165" s="51" t="s">
        <v>93</v>
      </c>
      <c r="AE165" s="51" t="s">
        <v>93</v>
      </c>
      <c r="AF165" s="51" t="s">
        <v>93</v>
      </c>
      <c r="AG165" s="51" t="s">
        <v>93</v>
      </c>
      <c r="AH165" s="51" t="s">
        <v>93</v>
      </c>
      <c r="AI165" s="22"/>
      <c r="AJ165" s="1"/>
      <c r="AK165" s="14" t="s">
        <v>365</v>
      </c>
      <c r="AL165" s="51"/>
      <c r="AM165" s="51" t="s">
        <v>93</v>
      </c>
      <c r="AN165" s="51" t="s">
        <v>93</v>
      </c>
      <c r="AO165" s="51" t="s">
        <v>93</v>
      </c>
      <c r="AP165" s="51" t="s">
        <v>93</v>
      </c>
      <c r="AQ165" s="51" t="s">
        <v>93</v>
      </c>
      <c r="AR165" s="22"/>
      <c r="AS165" s="1"/>
      <c r="AT165" s="14" t="s">
        <v>365</v>
      </c>
      <c r="AU165" s="51" t="s">
        <v>93</v>
      </c>
      <c r="AV165" s="51" t="s">
        <v>93</v>
      </c>
      <c r="AW165" s="51" t="s">
        <v>73</v>
      </c>
      <c r="AX165" s="51"/>
      <c r="AY165" s="51"/>
      <c r="AZ165" s="51" t="s">
        <v>93</v>
      </c>
      <c r="BA165" s="5" t="s">
        <v>93</v>
      </c>
    </row>
    <row r="166" spans="10:53">
      <c r="J166" s="14" t="s">
        <v>385</v>
      </c>
      <c r="K166" s="51"/>
      <c r="L166" s="51" t="s">
        <v>93</v>
      </c>
      <c r="M166" s="51" t="s">
        <v>93</v>
      </c>
      <c r="N166" s="51" t="s">
        <v>93</v>
      </c>
      <c r="O166" s="51" t="s">
        <v>93</v>
      </c>
      <c r="P166" s="51" t="s">
        <v>93</v>
      </c>
      <c r="Q166" s="5"/>
      <c r="R166" s="1"/>
      <c r="S166" s="14" t="s">
        <v>385</v>
      </c>
      <c r="T166" s="51"/>
      <c r="U166" s="51" t="s">
        <v>93</v>
      </c>
      <c r="V166" s="51" t="s">
        <v>93</v>
      </c>
      <c r="W166" s="51" t="s">
        <v>93</v>
      </c>
      <c r="X166" s="51" t="s">
        <v>93</v>
      </c>
      <c r="Y166" s="51" t="s">
        <v>93</v>
      </c>
      <c r="Z166" s="5"/>
      <c r="AA166" s="1"/>
      <c r="AB166" s="14" t="s">
        <v>385</v>
      </c>
      <c r="AC166" s="51"/>
      <c r="AD166" s="51" t="s">
        <v>93</v>
      </c>
      <c r="AE166" s="51" t="s">
        <v>93</v>
      </c>
      <c r="AF166" s="51" t="s">
        <v>93</v>
      </c>
      <c r="AG166" s="51" t="s">
        <v>93</v>
      </c>
      <c r="AH166" s="51" t="s">
        <v>93</v>
      </c>
      <c r="AI166" s="22"/>
      <c r="AJ166" s="1"/>
      <c r="AK166" s="14" t="s">
        <v>385</v>
      </c>
      <c r="AL166" s="51"/>
      <c r="AM166" s="51" t="s">
        <v>93</v>
      </c>
      <c r="AN166" s="51" t="s">
        <v>93</v>
      </c>
      <c r="AO166" s="51" t="s">
        <v>93</v>
      </c>
      <c r="AP166" s="51" t="s">
        <v>93</v>
      </c>
      <c r="AQ166" s="51" t="s">
        <v>93</v>
      </c>
      <c r="AR166" s="22"/>
      <c r="AS166" s="1"/>
      <c r="AT166" s="14" t="s">
        <v>385</v>
      </c>
      <c r="AU166" s="51" t="s">
        <v>93</v>
      </c>
      <c r="AV166" s="51" t="s">
        <v>73</v>
      </c>
      <c r="AW166" s="51"/>
      <c r="AX166" s="51"/>
      <c r="AY166" s="51" t="s">
        <v>93</v>
      </c>
      <c r="AZ166" s="51" t="s">
        <v>93</v>
      </c>
      <c r="BA166" s="5" t="s">
        <v>93</v>
      </c>
    </row>
    <row r="167" spans="10:53">
      <c r="J167" s="14" t="s">
        <v>410</v>
      </c>
      <c r="K167" s="51"/>
      <c r="L167" s="51" t="s">
        <v>93</v>
      </c>
      <c r="M167" s="51" t="s">
        <v>93</v>
      </c>
      <c r="N167" s="51" t="s">
        <v>93</v>
      </c>
      <c r="O167" s="51" t="s">
        <v>93</v>
      </c>
      <c r="P167" s="51" t="s">
        <v>93</v>
      </c>
      <c r="Q167" s="5"/>
      <c r="R167" s="1"/>
      <c r="S167" s="14" t="s">
        <v>410</v>
      </c>
      <c r="T167" s="51"/>
      <c r="U167" s="51" t="s">
        <v>93</v>
      </c>
      <c r="V167" s="51" t="s">
        <v>93</v>
      </c>
      <c r="W167" s="51" t="s">
        <v>93</v>
      </c>
      <c r="X167" s="51" t="s">
        <v>93</v>
      </c>
      <c r="Y167" s="51" t="s">
        <v>93</v>
      </c>
      <c r="Z167" s="5"/>
      <c r="AA167" s="1"/>
      <c r="AB167" s="14" t="s">
        <v>410</v>
      </c>
      <c r="AC167" s="51"/>
      <c r="AD167" s="51" t="s">
        <v>93</v>
      </c>
      <c r="AE167" s="51" t="s">
        <v>93</v>
      </c>
      <c r="AF167" s="51" t="s">
        <v>93</v>
      </c>
      <c r="AG167" s="51" t="s">
        <v>93</v>
      </c>
      <c r="AH167" s="51" t="s">
        <v>93</v>
      </c>
      <c r="AI167" s="22"/>
      <c r="AJ167" s="1"/>
      <c r="AK167" s="14" t="s">
        <v>410</v>
      </c>
      <c r="AL167" s="51"/>
      <c r="AM167" s="51" t="s">
        <v>93</v>
      </c>
      <c r="AN167" s="51" t="s">
        <v>93</v>
      </c>
      <c r="AO167" s="51" t="s">
        <v>93</v>
      </c>
      <c r="AP167" s="51" t="s">
        <v>93</v>
      </c>
      <c r="AQ167" s="51" t="s">
        <v>93</v>
      </c>
      <c r="AR167" s="22"/>
      <c r="AS167" s="1"/>
      <c r="AT167" s="14" t="s">
        <v>410</v>
      </c>
      <c r="AU167" s="51"/>
      <c r="AV167" s="51" t="s">
        <v>93</v>
      </c>
      <c r="AW167" s="51" t="s">
        <v>93</v>
      </c>
      <c r="AX167" s="51" t="s">
        <v>93</v>
      </c>
      <c r="AY167" s="51" t="s">
        <v>93</v>
      </c>
      <c r="AZ167" s="51" t="s">
        <v>93</v>
      </c>
      <c r="BA167" s="22"/>
    </row>
    <row r="168" spans="10:53">
      <c r="J168" s="14" t="s">
        <v>392</v>
      </c>
      <c r="K168" s="51"/>
      <c r="L168" s="51" t="s">
        <v>93</v>
      </c>
      <c r="M168" s="51" t="s">
        <v>93</v>
      </c>
      <c r="N168" s="51" t="s">
        <v>93</v>
      </c>
      <c r="O168" s="51" t="s">
        <v>93</v>
      </c>
      <c r="P168" s="51" t="s">
        <v>93</v>
      </c>
      <c r="Q168" s="5"/>
      <c r="R168" s="1"/>
      <c r="S168" s="14" t="s">
        <v>392</v>
      </c>
      <c r="T168" s="51"/>
      <c r="U168" s="51" t="s">
        <v>93</v>
      </c>
      <c r="V168" s="51" t="s">
        <v>93</v>
      </c>
      <c r="W168" s="51" t="s">
        <v>93</v>
      </c>
      <c r="X168" s="51" t="s">
        <v>93</v>
      </c>
      <c r="Y168" s="51" t="s">
        <v>93</v>
      </c>
      <c r="Z168" s="5"/>
      <c r="AA168" s="1"/>
      <c r="AB168" s="14" t="s">
        <v>392</v>
      </c>
      <c r="AC168" s="51"/>
      <c r="AD168" s="51" t="s">
        <v>93</v>
      </c>
      <c r="AE168" s="51" t="s">
        <v>93</v>
      </c>
      <c r="AF168" s="51" t="s">
        <v>93</v>
      </c>
      <c r="AG168" s="51" t="s">
        <v>93</v>
      </c>
      <c r="AH168" s="51" t="s">
        <v>93</v>
      </c>
      <c r="AI168" s="22"/>
      <c r="AJ168" s="1"/>
      <c r="AK168" s="14" t="s">
        <v>392</v>
      </c>
      <c r="AL168" s="51"/>
      <c r="AM168" s="51" t="s">
        <v>93</v>
      </c>
      <c r="AN168" s="51" t="s">
        <v>93</v>
      </c>
      <c r="AO168" s="51" t="s">
        <v>93</v>
      </c>
      <c r="AP168" s="51" t="s">
        <v>93</v>
      </c>
      <c r="AQ168" s="51" t="s">
        <v>93</v>
      </c>
      <c r="AR168" s="22"/>
      <c r="AS168" s="1"/>
      <c r="AT168" s="14" t="s">
        <v>392</v>
      </c>
      <c r="AU168" s="51"/>
      <c r="AV168" s="51" t="s">
        <v>93</v>
      </c>
      <c r="AW168" s="51" t="s">
        <v>93</v>
      </c>
      <c r="AX168" s="51" t="s">
        <v>93</v>
      </c>
      <c r="AY168" s="51" t="s">
        <v>93</v>
      </c>
      <c r="AZ168" s="51" t="s">
        <v>93</v>
      </c>
      <c r="BA168" s="22"/>
    </row>
    <row r="169" spans="10:53">
      <c r="J169" s="121" t="s">
        <v>164</v>
      </c>
      <c r="K169" s="91" t="s">
        <v>212</v>
      </c>
      <c r="L169" s="12" t="s">
        <v>416</v>
      </c>
      <c r="M169" s="12" t="s">
        <v>416</v>
      </c>
      <c r="N169" s="12" t="s">
        <v>416</v>
      </c>
      <c r="O169" s="12" t="s">
        <v>416</v>
      </c>
      <c r="P169" s="12" t="s">
        <v>416</v>
      </c>
      <c r="Q169" s="92" t="s">
        <v>212</v>
      </c>
      <c r="R169" s="1"/>
      <c r="S169" s="121" t="s">
        <v>164</v>
      </c>
      <c r="T169" s="133" t="s">
        <v>219</v>
      </c>
      <c r="U169" s="65" t="s">
        <v>418</v>
      </c>
      <c r="V169" s="65" t="s">
        <v>418</v>
      </c>
      <c r="W169" s="65" t="s">
        <v>418</v>
      </c>
      <c r="X169" s="65" t="s">
        <v>418</v>
      </c>
      <c r="Y169" s="65" t="s">
        <v>418</v>
      </c>
      <c r="Z169" s="130" t="s">
        <v>219</v>
      </c>
      <c r="AA169" s="1"/>
      <c r="AB169" s="69" t="s">
        <v>210</v>
      </c>
      <c r="AC169" s="91" t="s">
        <v>220</v>
      </c>
      <c r="AD169" s="12" t="s">
        <v>203</v>
      </c>
      <c r="AE169" s="12" t="s">
        <v>203</v>
      </c>
      <c r="AF169" s="12" t="s">
        <v>203</v>
      </c>
      <c r="AG169" s="12" t="s">
        <v>203</v>
      </c>
      <c r="AH169" s="12" t="s">
        <v>203</v>
      </c>
      <c r="AI169" s="92" t="s">
        <v>220</v>
      </c>
      <c r="AJ169" s="1"/>
      <c r="AK169" s="69" t="s">
        <v>210</v>
      </c>
      <c r="AL169" s="91" t="s">
        <v>214</v>
      </c>
      <c r="AM169" s="12" t="s">
        <v>438</v>
      </c>
      <c r="AN169" s="12" t="s">
        <v>438</v>
      </c>
      <c r="AO169" s="12" t="s">
        <v>438</v>
      </c>
      <c r="AP169" s="12" t="s">
        <v>438</v>
      </c>
      <c r="AQ169" s="12" t="s">
        <v>438</v>
      </c>
      <c r="AR169" s="92" t="s">
        <v>214</v>
      </c>
      <c r="AS169" s="1"/>
      <c r="AT169" s="121" t="s">
        <v>164</v>
      </c>
      <c r="AU169" s="91" t="s">
        <v>185</v>
      </c>
      <c r="AV169" s="12" t="s">
        <v>207</v>
      </c>
      <c r="AW169" s="12" t="s">
        <v>207</v>
      </c>
      <c r="AX169" s="12" t="s">
        <v>207</v>
      </c>
      <c r="AY169" s="12" t="s">
        <v>207</v>
      </c>
      <c r="AZ169" s="12" t="s">
        <v>207</v>
      </c>
      <c r="BA169" s="92" t="s">
        <v>185</v>
      </c>
    </row>
    <row r="170" spans="10:53">
      <c r="J170" s="132" t="s">
        <v>244</v>
      </c>
      <c r="S170" s="132" t="s">
        <v>247</v>
      </c>
      <c r="AB170" s="132" t="s">
        <v>230</v>
      </c>
      <c r="AK170" s="132" t="s">
        <v>244</v>
      </c>
    </row>
    <row r="171" spans="10:53">
      <c r="J171" s="438" t="s">
        <v>463</v>
      </c>
      <c r="S171" s="438" t="s">
        <v>463</v>
      </c>
      <c r="AB171" s="438" t="s">
        <v>463</v>
      </c>
      <c r="AK171" s="438" t="s">
        <v>463</v>
      </c>
    </row>
    <row r="172" spans="10:53">
      <c r="J172" s="438"/>
    </row>
    <row r="174" spans="10:53">
      <c r="J174" s="21" t="s">
        <v>413</v>
      </c>
      <c r="K174" s="20"/>
      <c r="L174" s="19"/>
      <c r="M174" s="7"/>
      <c r="N174" s="8"/>
      <c r="O174" s="7"/>
      <c r="P174" s="6"/>
      <c r="Q174" s="7"/>
      <c r="R174" s="1"/>
      <c r="S174" s="21" t="s">
        <v>413</v>
      </c>
      <c r="T174" s="20"/>
      <c r="U174" s="19"/>
      <c r="V174" s="7"/>
      <c r="W174" s="8"/>
      <c r="X174" s="7"/>
      <c r="Y174" s="6"/>
      <c r="Z174" s="7"/>
      <c r="AA174" s="1"/>
      <c r="AB174" s="21" t="s">
        <v>413</v>
      </c>
      <c r="AC174" s="89" t="s">
        <v>409</v>
      </c>
      <c r="AD174" s="19"/>
      <c r="AE174" s="7"/>
      <c r="AF174" s="8"/>
      <c r="AG174" s="7"/>
      <c r="AH174" s="6"/>
      <c r="AI174" s="7"/>
      <c r="AJ174" s="1"/>
      <c r="AK174" s="21" t="s">
        <v>413</v>
      </c>
      <c r="AL174" s="89" t="s">
        <v>409</v>
      </c>
      <c r="AM174" s="19"/>
      <c r="AN174" s="7"/>
      <c r="AO174" s="8"/>
      <c r="AP174" s="7"/>
      <c r="AQ174" s="6"/>
      <c r="AR174" s="7"/>
      <c r="AS174" s="1"/>
      <c r="AT174" s="21" t="s">
        <v>413</v>
      </c>
      <c r="AU174" s="89" t="s">
        <v>409</v>
      </c>
      <c r="AV174" s="90" t="s">
        <v>458</v>
      </c>
      <c r="AW174" s="7"/>
      <c r="AX174" s="8"/>
      <c r="AY174" s="7"/>
      <c r="AZ174" s="6"/>
      <c r="BA174" s="7"/>
    </row>
    <row r="175" spans="10:53">
      <c r="J175" s="122" t="s">
        <v>83</v>
      </c>
      <c r="K175" s="17" t="s">
        <v>96</v>
      </c>
      <c r="L175" s="16" t="s">
        <v>104</v>
      </c>
      <c r="M175" s="16" t="s">
        <v>82</v>
      </c>
      <c r="N175" s="16" t="s">
        <v>112</v>
      </c>
      <c r="O175" s="16" t="s">
        <v>97</v>
      </c>
      <c r="P175" s="16" t="s">
        <v>117</v>
      </c>
      <c r="Q175" s="15" t="s">
        <v>132</v>
      </c>
      <c r="R175" s="1"/>
      <c r="S175" s="122" t="s">
        <v>83</v>
      </c>
      <c r="T175" s="17" t="s">
        <v>96</v>
      </c>
      <c r="U175" s="16" t="s">
        <v>104</v>
      </c>
      <c r="V175" s="16" t="s">
        <v>82</v>
      </c>
      <c r="W175" s="16" t="s">
        <v>112</v>
      </c>
      <c r="X175" s="16" t="s">
        <v>97</v>
      </c>
      <c r="Y175" s="16" t="s">
        <v>117</v>
      </c>
      <c r="Z175" s="15" t="s">
        <v>132</v>
      </c>
      <c r="AA175" s="1"/>
      <c r="AB175" s="122" t="s">
        <v>83</v>
      </c>
      <c r="AC175" s="17" t="s">
        <v>96</v>
      </c>
      <c r="AD175" s="16" t="s">
        <v>104</v>
      </c>
      <c r="AE175" s="16" t="s">
        <v>82</v>
      </c>
      <c r="AF175" s="16" t="s">
        <v>112</v>
      </c>
      <c r="AG175" s="16" t="s">
        <v>97</v>
      </c>
      <c r="AH175" s="16" t="s">
        <v>117</v>
      </c>
      <c r="AI175" s="15" t="s">
        <v>132</v>
      </c>
      <c r="AJ175" s="1"/>
      <c r="AK175" s="122" t="s">
        <v>83</v>
      </c>
      <c r="AL175" s="17" t="s">
        <v>96</v>
      </c>
      <c r="AM175" s="16" t="s">
        <v>104</v>
      </c>
      <c r="AN175" s="16" t="s">
        <v>82</v>
      </c>
      <c r="AO175" s="16" t="s">
        <v>112</v>
      </c>
      <c r="AP175" s="16" t="s">
        <v>97</v>
      </c>
      <c r="AQ175" s="16" t="s">
        <v>117</v>
      </c>
      <c r="AR175" s="15" t="s">
        <v>132</v>
      </c>
      <c r="AS175" s="1"/>
      <c r="AT175" s="18" t="s">
        <v>83</v>
      </c>
      <c r="AU175" s="17" t="s">
        <v>96</v>
      </c>
      <c r="AV175" s="16" t="s">
        <v>104</v>
      </c>
      <c r="AW175" s="16" t="s">
        <v>82</v>
      </c>
      <c r="AX175" s="16" t="s">
        <v>112</v>
      </c>
      <c r="AY175" s="16" t="s">
        <v>97</v>
      </c>
      <c r="AZ175" s="16" t="s">
        <v>117</v>
      </c>
      <c r="BA175" s="15" t="s">
        <v>132</v>
      </c>
    </row>
    <row r="176" spans="10:53">
      <c r="J176" s="14" t="s">
        <v>79</v>
      </c>
      <c r="K176" s="51" t="s">
        <v>73</v>
      </c>
      <c r="L176" s="51"/>
      <c r="M176" s="51"/>
      <c r="N176" s="51" t="s">
        <v>93</v>
      </c>
      <c r="O176" s="51" t="s">
        <v>93</v>
      </c>
      <c r="P176" s="51" t="s">
        <v>93</v>
      </c>
      <c r="Q176" s="5" t="s">
        <v>73</v>
      </c>
      <c r="R176" s="1"/>
      <c r="S176" s="14" t="s">
        <v>79</v>
      </c>
      <c r="T176" s="51" t="s">
        <v>73</v>
      </c>
      <c r="U176" s="51"/>
      <c r="V176" s="51"/>
      <c r="W176" s="51" t="s">
        <v>93</v>
      </c>
      <c r="X176" s="51"/>
      <c r="Y176" s="51" t="s">
        <v>93</v>
      </c>
      <c r="Z176" s="5" t="s">
        <v>93</v>
      </c>
      <c r="AA176" s="1"/>
      <c r="AB176" s="14" t="s">
        <v>79</v>
      </c>
      <c r="AC176" s="51" t="s">
        <v>73</v>
      </c>
      <c r="AD176" s="51"/>
      <c r="AE176" s="51" t="s">
        <v>93</v>
      </c>
      <c r="AF176" s="51" t="s">
        <v>93</v>
      </c>
      <c r="AG176" s="51" t="s">
        <v>73</v>
      </c>
      <c r="AH176" s="51"/>
      <c r="AI176" s="5" t="s">
        <v>93</v>
      </c>
      <c r="AJ176" s="1"/>
      <c r="AK176" s="14" t="s">
        <v>79</v>
      </c>
      <c r="AL176" s="51" t="s">
        <v>93</v>
      </c>
      <c r="AM176" s="51" t="s">
        <v>93</v>
      </c>
      <c r="AN176" s="51" t="s">
        <v>73</v>
      </c>
      <c r="AO176" s="51" t="s">
        <v>73</v>
      </c>
      <c r="AP176" s="51"/>
      <c r="AQ176" s="51"/>
      <c r="AR176" s="5" t="s">
        <v>93</v>
      </c>
      <c r="AS176" s="1"/>
      <c r="AT176" s="14" t="s">
        <v>79</v>
      </c>
      <c r="AU176" s="51" t="s">
        <v>73</v>
      </c>
      <c r="AV176" s="51"/>
      <c r="AW176" s="51"/>
      <c r="AX176" s="51" t="s">
        <v>93</v>
      </c>
      <c r="AY176" s="51" t="s">
        <v>93</v>
      </c>
      <c r="AZ176" s="51" t="s">
        <v>93</v>
      </c>
      <c r="BA176" s="5" t="s">
        <v>73</v>
      </c>
    </row>
    <row r="177" spans="10:53">
      <c r="J177" s="14" t="s">
        <v>180</v>
      </c>
      <c r="K177" s="51"/>
      <c r="L177" s="51"/>
      <c r="M177" s="51" t="s">
        <v>93</v>
      </c>
      <c r="N177" s="51" t="s">
        <v>93</v>
      </c>
      <c r="O177" s="51" t="s">
        <v>93</v>
      </c>
      <c r="P177" s="51" t="s">
        <v>73</v>
      </c>
      <c r="Q177" s="5"/>
      <c r="R177" s="1"/>
      <c r="S177" s="14" t="s">
        <v>180</v>
      </c>
      <c r="T177" s="51" t="s">
        <v>93</v>
      </c>
      <c r="U177" s="51" t="s">
        <v>73</v>
      </c>
      <c r="V177" s="51"/>
      <c r="W177" s="51"/>
      <c r="X177" s="51" t="s">
        <v>93</v>
      </c>
      <c r="Y177" s="51"/>
      <c r="Z177" s="5" t="s">
        <v>93</v>
      </c>
      <c r="AA177" s="1"/>
      <c r="AB177" s="14" t="s">
        <v>180</v>
      </c>
      <c r="AC177" s="51" t="s">
        <v>93</v>
      </c>
      <c r="AD177" s="51" t="s">
        <v>73</v>
      </c>
      <c r="AE177" s="51"/>
      <c r="AF177" s="51" t="s">
        <v>93</v>
      </c>
      <c r="AG177" s="51" t="s">
        <v>93</v>
      </c>
      <c r="AH177" s="51" t="s">
        <v>73</v>
      </c>
      <c r="AI177" s="5"/>
      <c r="AJ177" s="1"/>
      <c r="AK177" s="14" t="s">
        <v>180</v>
      </c>
      <c r="AL177" s="51" t="s">
        <v>93</v>
      </c>
      <c r="AM177" s="51" t="s">
        <v>73</v>
      </c>
      <c r="AN177" s="51" t="s">
        <v>73</v>
      </c>
      <c r="AO177" s="51"/>
      <c r="AP177" s="51"/>
      <c r="AQ177" s="51" t="s">
        <v>93</v>
      </c>
      <c r="AR177" s="5" t="s">
        <v>93</v>
      </c>
      <c r="AS177" s="1"/>
      <c r="AT177" s="14" t="s">
        <v>180</v>
      </c>
      <c r="AU177" s="51"/>
      <c r="AV177" s="51"/>
      <c r="AW177" s="51" t="s">
        <v>93</v>
      </c>
      <c r="AX177" s="51" t="s">
        <v>93</v>
      </c>
      <c r="AY177" s="51" t="s">
        <v>93</v>
      </c>
      <c r="AZ177" s="51" t="s">
        <v>73</v>
      </c>
      <c r="BA177" s="5"/>
    </row>
    <row r="178" spans="10:53">
      <c r="J178" s="14" t="s">
        <v>110</v>
      </c>
      <c r="K178" s="51"/>
      <c r="L178" s="51" t="s">
        <v>93</v>
      </c>
      <c r="M178" s="51" t="s">
        <v>93</v>
      </c>
      <c r="N178" s="51" t="s">
        <v>93</v>
      </c>
      <c r="O178" s="51" t="s">
        <v>73</v>
      </c>
      <c r="P178" s="51"/>
      <c r="Q178" s="5"/>
      <c r="R178" s="1"/>
      <c r="S178" s="14" t="s">
        <v>110</v>
      </c>
      <c r="T178" s="51" t="s">
        <v>93</v>
      </c>
      <c r="U178" s="51" t="s">
        <v>93</v>
      </c>
      <c r="V178" s="51" t="s">
        <v>73</v>
      </c>
      <c r="W178" s="51"/>
      <c r="X178" s="51"/>
      <c r="Y178" s="51" t="s">
        <v>93</v>
      </c>
      <c r="Z178" s="5"/>
      <c r="AA178" s="1"/>
      <c r="AB178" s="14" t="s">
        <v>110</v>
      </c>
      <c r="AC178" s="51" t="s">
        <v>93</v>
      </c>
      <c r="AD178" s="51" t="s">
        <v>93</v>
      </c>
      <c r="AE178" s="51" t="s">
        <v>73</v>
      </c>
      <c r="AF178" s="51"/>
      <c r="AG178" s="51"/>
      <c r="AH178" s="51" t="s">
        <v>93</v>
      </c>
      <c r="AI178" s="22" t="s">
        <v>73</v>
      </c>
      <c r="AJ178" s="1"/>
      <c r="AK178" s="14" t="s">
        <v>110</v>
      </c>
      <c r="AL178" s="51" t="s">
        <v>73</v>
      </c>
      <c r="AM178" s="51" t="s">
        <v>73</v>
      </c>
      <c r="AN178" s="51"/>
      <c r="AO178" s="51"/>
      <c r="AP178" s="51" t="s">
        <v>93</v>
      </c>
      <c r="AQ178" s="51" t="s">
        <v>93</v>
      </c>
      <c r="AR178" s="22" t="s">
        <v>73</v>
      </c>
      <c r="AS178" s="1"/>
      <c r="AT178" s="14" t="s">
        <v>110</v>
      </c>
      <c r="AU178" s="51"/>
      <c r="AV178" s="51" t="s">
        <v>93</v>
      </c>
      <c r="AW178" s="51" t="s">
        <v>93</v>
      </c>
      <c r="AX178" s="51" t="s">
        <v>93</v>
      </c>
      <c r="AY178" s="51" t="s">
        <v>73</v>
      </c>
      <c r="AZ178" s="51"/>
      <c r="BA178" s="5"/>
    </row>
    <row r="179" spans="10:53">
      <c r="J179" s="14" t="s">
        <v>114</v>
      </c>
      <c r="K179" s="51" t="s">
        <v>93</v>
      </c>
      <c r="L179" s="51" t="s">
        <v>93</v>
      </c>
      <c r="M179" s="51" t="s">
        <v>93</v>
      </c>
      <c r="N179" s="51" t="s">
        <v>73</v>
      </c>
      <c r="O179" s="51"/>
      <c r="P179" s="51"/>
      <c r="Q179" s="5" t="s">
        <v>93</v>
      </c>
      <c r="R179" s="1"/>
      <c r="S179" s="14" t="s">
        <v>114</v>
      </c>
      <c r="T179" s="51" t="s">
        <v>93</v>
      </c>
      <c r="U179" s="51" t="s">
        <v>93</v>
      </c>
      <c r="V179" s="51" t="s">
        <v>93</v>
      </c>
      <c r="W179" s="51" t="s">
        <v>73</v>
      </c>
      <c r="X179" s="51"/>
      <c r="Y179" s="51"/>
      <c r="Z179" s="5" t="s">
        <v>93</v>
      </c>
      <c r="AA179" s="1"/>
      <c r="AB179" s="14" t="s">
        <v>114</v>
      </c>
      <c r="AC179" s="23"/>
      <c r="AD179" s="51" t="s">
        <v>93</v>
      </c>
      <c r="AE179" s="51" t="s">
        <v>93</v>
      </c>
      <c r="AF179" s="51" t="s">
        <v>73</v>
      </c>
      <c r="AG179" s="51"/>
      <c r="AH179" s="51" t="s">
        <v>93</v>
      </c>
      <c r="AI179" s="5" t="s">
        <v>93</v>
      </c>
      <c r="AJ179" s="1"/>
      <c r="AK179" s="14" t="s">
        <v>114</v>
      </c>
      <c r="AL179" s="23" t="s">
        <v>73</v>
      </c>
      <c r="AM179" s="51"/>
      <c r="AN179" s="51"/>
      <c r="AO179" s="51" t="s">
        <v>93</v>
      </c>
      <c r="AP179" s="51" t="s">
        <v>93</v>
      </c>
      <c r="AQ179" s="51" t="s">
        <v>73</v>
      </c>
      <c r="AR179" s="5" t="s">
        <v>73</v>
      </c>
      <c r="AS179" s="1"/>
      <c r="AT179" s="14" t="s">
        <v>114</v>
      </c>
      <c r="AU179" s="51" t="s">
        <v>93</v>
      </c>
      <c r="AV179" s="51" t="s">
        <v>93</v>
      </c>
      <c r="AW179" s="51" t="s">
        <v>93</v>
      </c>
      <c r="AX179" s="51" t="s">
        <v>73</v>
      </c>
      <c r="AY179" s="51"/>
      <c r="AZ179" s="51"/>
      <c r="BA179" s="5" t="s">
        <v>93</v>
      </c>
    </row>
    <row r="180" spans="10:53">
      <c r="J180" s="14" t="s">
        <v>127</v>
      </c>
      <c r="K180" s="51" t="s">
        <v>93</v>
      </c>
      <c r="L180" s="51" t="s">
        <v>93</v>
      </c>
      <c r="M180" s="51" t="s">
        <v>73</v>
      </c>
      <c r="N180" s="51"/>
      <c r="O180" s="51"/>
      <c r="P180" s="51" t="s">
        <v>93</v>
      </c>
      <c r="Q180" s="5" t="s">
        <v>93</v>
      </c>
      <c r="R180" s="1"/>
      <c r="S180" s="14" t="s">
        <v>127</v>
      </c>
      <c r="T180" s="51"/>
      <c r="U180" s="51" t="s">
        <v>93</v>
      </c>
      <c r="V180" s="51" t="s">
        <v>93</v>
      </c>
      <c r="W180" s="51" t="s">
        <v>93</v>
      </c>
      <c r="X180" s="51" t="s">
        <v>73</v>
      </c>
      <c r="Y180" s="51"/>
      <c r="Z180" s="5"/>
      <c r="AA180" s="1"/>
      <c r="AB180" s="14" t="s">
        <v>127</v>
      </c>
      <c r="AC180" s="23" t="s">
        <v>73</v>
      </c>
      <c r="AD180" s="51"/>
      <c r="AE180" s="51" t="s">
        <v>93</v>
      </c>
      <c r="AF180" s="51" t="s">
        <v>93</v>
      </c>
      <c r="AG180" s="51" t="s">
        <v>73</v>
      </c>
      <c r="AH180" s="51"/>
      <c r="AI180" s="5" t="s">
        <v>93</v>
      </c>
      <c r="AJ180" s="1"/>
      <c r="AK180" s="14" t="s">
        <v>127</v>
      </c>
      <c r="AL180" s="24"/>
      <c r="AM180" s="51"/>
      <c r="AN180" s="51" t="s">
        <v>93</v>
      </c>
      <c r="AO180" s="51" t="s">
        <v>93</v>
      </c>
      <c r="AP180" s="51" t="s">
        <v>73</v>
      </c>
      <c r="AQ180" s="51" t="s">
        <v>73</v>
      </c>
      <c r="AR180" s="5"/>
      <c r="AS180" s="1"/>
      <c r="AT180" s="14" t="s">
        <v>127</v>
      </c>
      <c r="AU180" s="51" t="s">
        <v>93</v>
      </c>
      <c r="AV180" s="51" t="s">
        <v>93</v>
      </c>
      <c r="AW180" s="51" t="s">
        <v>73</v>
      </c>
      <c r="AX180" s="51"/>
      <c r="AY180" s="51"/>
      <c r="AZ180" s="51" t="s">
        <v>93</v>
      </c>
      <c r="BA180" s="5" t="s">
        <v>93</v>
      </c>
    </row>
    <row r="181" spans="10:53">
      <c r="J181" s="14" t="s">
        <v>94</v>
      </c>
      <c r="K181" s="51" t="s">
        <v>93</v>
      </c>
      <c r="L181" s="51" t="s">
        <v>73</v>
      </c>
      <c r="M181" s="51"/>
      <c r="N181" s="51"/>
      <c r="O181" s="51" t="s">
        <v>93</v>
      </c>
      <c r="P181" s="51" t="s">
        <v>93</v>
      </c>
      <c r="Q181" s="5" t="s">
        <v>93</v>
      </c>
      <c r="R181" s="1"/>
      <c r="S181" s="14" t="s">
        <v>94</v>
      </c>
      <c r="T181" s="51" t="s">
        <v>93</v>
      </c>
      <c r="U181" s="51"/>
      <c r="V181" s="51" t="s">
        <v>93</v>
      </c>
      <c r="W181" s="51" t="s">
        <v>93</v>
      </c>
      <c r="X181" s="51" t="s">
        <v>93</v>
      </c>
      <c r="Y181" s="51" t="s">
        <v>73</v>
      </c>
      <c r="Z181" s="5"/>
      <c r="AA181" s="1"/>
      <c r="AB181" s="14" t="s">
        <v>94</v>
      </c>
      <c r="AC181" s="23" t="s">
        <v>93</v>
      </c>
      <c r="AD181" s="51" t="s">
        <v>73</v>
      </c>
      <c r="AE181" s="51"/>
      <c r="AF181" s="51" t="s">
        <v>93</v>
      </c>
      <c r="AG181" s="51" t="s">
        <v>93</v>
      </c>
      <c r="AH181" s="51" t="s">
        <v>73</v>
      </c>
      <c r="AI181" s="5"/>
      <c r="AJ181" s="1"/>
      <c r="AK181" s="14" t="s">
        <v>94</v>
      </c>
      <c r="AL181" s="23"/>
      <c r="AM181" s="51" t="s">
        <v>93</v>
      </c>
      <c r="AN181" s="51" t="s">
        <v>93</v>
      </c>
      <c r="AO181" s="51" t="s">
        <v>73</v>
      </c>
      <c r="AP181" s="51" t="s">
        <v>73</v>
      </c>
      <c r="AQ181" s="51"/>
      <c r="AR181" s="5"/>
      <c r="AS181" s="1"/>
      <c r="AT181" s="14" t="s">
        <v>94</v>
      </c>
      <c r="AU181" s="51" t="s">
        <v>93</v>
      </c>
      <c r="AV181" s="51" t="s">
        <v>73</v>
      </c>
      <c r="AW181" s="51"/>
      <c r="AX181" s="51"/>
      <c r="AY181" s="51" t="s">
        <v>93</v>
      </c>
      <c r="AZ181" s="51" t="s">
        <v>93</v>
      </c>
      <c r="BA181" s="5" t="s">
        <v>93</v>
      </c>
    </row>
    <row r="182" spans="10:53">
      <c r="J182" s="14" t="s">
        <v>111</v>
      </c>
      <c r="K182" s="51"/>
      <c r="L182" s="51" t="s">
        <v>93</v>
      </c>
      <c r="M182" s="51" t="s">
        <v>93</v>
      </c>
      <c r="N182" s="51" t="s">
        <v>93</v>
      </c>
      <c r="O182" s="51" t="s">
        <v>93</v>
      </c>
      <c r="P182" s="51" t="s">
        <v>93</v>
      </c>
      <c r="Q182" s="5"/>
      <c r="R182" s="1"/>
      <c r="S182" s="14" t="s">
        <v>111</v>
      </c>
      <c r="T182" s="51"/>
      <c r="U182" s="51" t="s">
        <v>93</v>
      </c>
      <c r="V182" s="51"/>
      <c r="W182" s="51" t="s">
        <v>93</v>
      </c>
      <c r="X182" s="51" t="s">
        <v>93</v>
      </c>
      <c r="Y182" s="51" t="s">
        <v>93</v>
      </c>
      <c r="Z182" s="5" t="s">
        <v>73</v>
      </c>
      <c r="AA182" s="1"/>
      <c r="AB182" s="14" t="s">
        <v>111</v>
      </c>
      <c r="AC182" s="51" t="s">
        <v>93</v>
      </c>
      <c r="AD182" s="51" t="s">
        <v>93</v>
      </c>
      <c r="AE182" s="51" t="s">
        <v>73</v>
      </c>
      <c r="AF182" s="51"/>
      <c r="AG182" s="51" t="s">
        <v>93</v>
      </c>
      <c r="AH182" s="51"/>
      <c r="AI182" s="22" t="s">
        <v>73</v>
      </c>
      <c r="AJ182" s="1"/>
      <c r="AK182" s="14" t="s">
        <v>111</v>
      </c>
      <c r="AL182" s="51"/>
      <c r="AM182" s="51" t="s">
        <v>93</v>
      </c>
      <c r="AN182" s="51" t="s">
        <v>93</v>
      </c>
      <c r="AO182" s="51" t="s">
        <v>93</v>
      </c>
      <c r="AP182" s="51" t="s">
        <v>93</v>
      </c>
      <c r="AQ182" s="51" t="s">
        <v>93</v>
      </c>
      <c r="AR182" s="22"/>
      <c r="AS182" s="1"/>
      <c r="AT182" s="14" t="s">
        <v>111</v>
      </c>
      <c r="AU182" s="51" t="s">
        <v>73</v>
      </c>
      <c r="AV182" s="51"/>
      <c r="AW182" s="51"/>
      <c r="AX182" s="51" t="s">
        <v>93</v>
      </c>
      <c r="AY182" s="51" t="s">
        <v>93</v>
      </c>
      <c r="AZ182" s="51" t="s">
        <v>93</v>
      </c>
      <c r="BA182" s="5" t="s">
        <v>73</v>
      </c>
    </row>
    <row r="183" spans="10:53">
      <c r="J183" s="14" t="s">
        <v>80</v>
      </c>
      <c r="K183" s="51"/>
      <c r="L183" s="51" t="s">
        <v>93</v>
      </c>
      <c r="M183" s="51" t="s">
        <v>93</v>
      </c>
      <c r="N183" s="51" t="s">
        <v>93</v>
      </c>
      <c r="O183" s="51" t="s">
        <v>93</v>
      </c>
      <c r="P183" s="51" t="s">
        <v>93</v>
      </c>
      <c r="Q183" s="5"/>
      <c r="R183" s="1"/>
      <c r="S183" s="14" t="s">
        <v>80</v>
      </c>
      <c r="T183" s="51"/>
      <c r="U183" s="51"/>
      <c r="V183" s="51" t="s">
        <v>93</v>
      </c>
      <c r="W183" s="51"/>
      <c r="X183" s="51" t="s">
        <v>93</v>
      </c>
      <c r="Y183" s="51" t="s">
        <v>93</v>
      </c>
      <c r="Z183" s="5" t="s">
        <v>93</v>
      </c>
      <c r="AA183" s="1"/>
      <c r="AB183" s="14" t="s">
        <v>80</v>
      </c>
      <c r="AC183" s="51"/>
      <c r="AD183" s="51" t="s">
        <v>93</v>
      </c>
      <c r="AE183" s="51" t="s">
        <v>93</v>
      </c>
      <c r="AF183" s="51" t="s">
        <v>73</v>
      </c>
      <c r="AG183" s="51"/>
      <c r="AH183" s="51" t="s">
        <v>93</v>
      </c>
      <c r="AI183" s="22" t="s">
        <v>93</v>
      </c>
      <c r="AJ183" s="1"/>
      <c r="AK183" s="14" t="s">
        <v>80</v>
      </c>
      <c r="AL183" s="51"/>
      <c r="AM183" s="51" t="s">
        <v>93</v>
      </c>
      <c r="AN183" s="51" t="s">
        <v>93</v>
      </c>
      <c r="AO183" s="51" t="s">
        <v>93</v>
      </c>
      <c r="AP183" s="51" t="s">
        <v>93</v>
      </c>
      <c r="AQ183" s="51" t="s">
        <v>93</v>
      </c>
      <c r="AR183" s="22"/>
      <c r="AS183" s="1"/>
      <c r="AT183" s="14" t="s">
        <v>80</v>
      </c>
      <c r="AU183" s="51"/>
      <c r="AV183" s="51"/>
      <c r="AW183" s="51" t="s">
        <v>93</v>
      </c>
      <c r="AX183" s="51" t="s">
        <v>93</v>
      </c>
      <c r="AY183" s="51" t="s">
        <v>93</v>
      </c>
      <c r="AZ183" s="51" t="s">
        <v>73</v>
      </c>
      <c r="BA183" s="5"/>
    </row>
    <row r="184" spans="10:53">
      <c r="J184" s="14" t="s">
        <v>121</v>
      </c>
      <c r="K184" s="51"/>
      <c r="L184" s="51" t="s">
        <v>93</v>
      </c>
      <c r="M184" s="51" t="s">
        <v>93</v>
      </c>
      <c r="N184" s="51" t="s">
        <v>93</v>
      </c>
      <c r="O184" s="51" t="s">
        <v>93</v>
      </c>
      <c r="P184" s="51" t="s">
        <v>93</v>
      </c>
      <c r="Q184" s="5"/>
      <c r="R184" s="1"/>
      <c r="S184" s="14" t="s">
        <v>121</v>
      </c>
      <c r="T184" s="51"/>
      <c r="U184" s="51" t="s">
        <v>93</v>
      </c>
      <c r="V184" s="51" t="s">
        <v>93</v>
      </c>
      <c r="W184" s="51" t="s">
        <v>93</v>
      </c>
      <c r="X184" s="51" t="s">
        <v>93</v>
      </c>
      <c r="Y184" s="51" t="s">
        <v>93</v>
      </c>
      <c r="Z184" s="5"/>
      <c r="AA184" s="1"/>
      <c r="AB184" s="14" t="s">
        <v>121</v>
      </c>
      <c r="AC184" s="51"/>
      <c r="AD184" s="51" t="s">
        <v>93</v>
      </c>
      <c r="AE184" s="51" t="s">
        <v>93</v>
      </c>
      <c r="AF184" s="51" t="s">
        <v>93</v>
      </c>
      <c r="AG184" s="51" t="s">
        <v>93</v>
      </c>
      <c r="AH184" s="51" t="s">
        <v>93</v>
      </c>
      <c r="AI184" s="22"/>
      <c r="AJ184" s="1"/>
      <c r="AK184" s="14" t="s">
        <v>121</v>
      </c>
      <c r="AL184" s="51"/>
      <c r="AM184" s="51" t="s">
        <v>93</v>
      </c>
      <c r="AN184" s="51" t="s">
        <v>93</v>
      </c>
      <c r="AO184" s="51" t="s">
        <v>93</v>
      </c>
      <c r="AP184" s="51" t="s">
        <v>93</v>
      </c>
      <c r="AQ184" s="51" t="s">
        <v>93</v>
      </c>
      <c r="AR184" s="22"/>
      <c r="AS184" s="1"/>
      <c r="AT184" s="14" t="s">
        <v>121</v>
      </c>
      <c r="AU184" s="51"/>
      <c r="AV184" s="51" t="s">
        <v>93</v>
      </c>
      <c r="AW184" s="51" t="s">
        <v>93</v>
      </c>
      <c r="AX184" s="51" t="s">
        <v>93</v>
      </c>
      <c r="AY184" s="51" t="s">
        <v>73</v>
      </c>
      <c r="AZ184" s="51"/>
      <c r="BA184" s="5"/>
    </row>
    <row r="185" spans="10:53">
      <c r="J185" s="14" t="s">
        <v>401</v>
      </c>
      <c r="K185" s="51"/>
      <c r="L185" s="51" t="s">
        <v>93</v>
      </c>
      <c r="M185" s="51" t="s">
        <v>93</v>
      </c>
      <c r="N185" s="51" t="s">
        <v>93</v>
      </c>
      <c r="O185" s="51" t="s">
        <v>93</v>
      </c>
      <c r="P185" s="51" t="s">
        <v>93</v>
      </c>
      <c r="Q185" s="5"/>
      <c r="R185" s="1"/>
      <c r="S185" s="14" t="s">
        <v>401</v>
      </c>
      <c r="T185" s="51"/>
      <c r="U185" s="51" t="s">
        <v>93</v>
      </c>
      <c r="V185" s="51" t="s">
        <v>93</v>
      </c>
      <c r="W185" s="51" t="s">
        <v>93</v>
      </c>
      <c r="X185" s="51" t="s">
        <v>93</v>
      </c>
      <c r="Y185" s="51" t="s">
        <v>93</v>
      </c>
      <c r="Z185" s="5"/>
      <c r="AA185" s="1"/>
      <c r="AB185" s="14" t="s">
        <v>401</v>
      </c>
      <c r="AC185" s="51" t="s">
        <v>93</v>
      </c>
      <c r="AD185" s="51"/>
      <c r="AE185" s="51"/>
      <c r="AF185" s="51"/>
      <c r="AG185" s="51" t="s">
        <v>93</v>
      </c>
      <c r="AH185" s="51" t="s">
        <v>93</v>
      </c>
      <c r="AI185" s="22" t="s">
        <v>93</v>
      </c>
      <c r="AJ185" s="1"/>
      <c r="AK185" s="14" t="s">
        <v>401</v>
      </c>
      <c r="AL185" s="51"/>
      <c r="AM185" s="51" t="s">
        <v>93</v>
      </c>
      <c r="AN185" s="51" t="s">
        <v>93</v>
      </c>
      <c r="AO185" s="51" t="s">
        <v>93</v>
      </c>
      <c r="AP185" s="51" t="s">
        <v>93</v>
      </c>
      <c r="AQ185" s="51" t="s">
        <v>93</v>
      </c>
      <c r="AR185" s="22"/>
      <c r="AS185" s="1"/>
      <c r="AT185" s="14" t="s">
        <v>401</v>
      </c>
      <c r="AU185" s="51" t="s">
        <v>93</v>
      </c>
      <c r="AV185" s="51" t="s">
        <v>93</v>
      </c>
      <c r="AW185" s="51" t="s">
        <v>93</v>
      </c>
      <c r="AX185" s="51" t="s">
        <v>73</v>
      </c>
      <c r="AY185" s="51"/>
      <c r="AZ185" s="51"/>
      <c r="BA185" s="5" t="s">
        <v>93</v>
      </c>
    </row>
    <row r="186" spans="10:53">
      <c r="J186" s="14" t="s">
        <v>365</v>
      </c>
      <c r="K186" s="51"/>
      <c r="L186" s="51" t="s">
        <v>93</v>
      </c>
      <c r="M186" s="51" t="s">
        <v>93</v>
      </c>
      <c r="N186" s="51" t="s">
        <v>93</v>
      </c>
      <c r="O186" s="51" t="s">
        <v>93</v>
      </c>
      <c r="P186" s="51" t="s">
        <v>93</v>
      </c>
      <c r="Q186" s="5"/>
      <c r="R186" s="1"/>
      <c r="S186" s="14" t="s">
        <v>365</v>
      </c>
      <c r="T186" s="51"/>
      <c r="U186" s="51" t="s">
        <v>93</v>
      </c>
      <c r="V186" s="51" t="s">
        <v>93</v>
      </c>
      <c r="W186" s="51" t="s">
        <v>93</v>
      </c>
      <c r="X186" s="51" t="s">
        <v>93</v>
      </c>
      <c r="Y186" s="51" t="s">
        <v>93</v>
      </c>
      <c r="Z186" s="5"/>
      <c r="AA186" s="1"/>
      <c r="AB186" s="14" t="s">
        <v>365</v>
      </c>
      <c r="AC186" s="51"/>
      <c r="AD186" s="51" t="s">
        <v>93</v>
      </c>
      <c r="AE186" s="51" t="s">
        <v>93</v>
      </c>
      <c r="AF186" s="51" t="s">
        <v>93</v>
      </c>
      <c r="AG186" s="51" t="s">
        <v>93</v>
      </c>
      <c r="AH186" s="51" t="s">
        <v>93</v>
      </c>
      <c r="AI186" s="22"/>
      <c r="AJ186" s="1"/>
      <c r="AK186" s="14" t="s">
        <v>365</v>
      </c>
      <c r="AL186" s="51"/>
      <c r="AM186" s="51" t="s">
        <v>93</v>
      </c>
      <c r="AN186" s="51" t="s">
        <v>93</v>
      </c>
      <c r="AO186" s="51" t="s">
        <v>93</v>
      </c>
      <c r="AP186" s="51" t="s">
        <v>93</v>
      </c>
      <c r="AQ186" s="51" t="s">
        <v>93</v>
      </c>
      <c r="AR186" s="22"/>
      <c r="AS186" s="1"/>
      <c r="AT186" s="14" t="s">
        <v>365</v>
      </c>
      <c r="AU186" s="51" t="s">
        <v>93</v>
      </c>
      <c r="AV186" s="51" t="s">
        <v>93</v>
      </c>
      <c r="AW186" s="51" t="s">
        <v>73</v>
      </c>
      <c r="AX186" s="51"/>
      <c r="AY186" s="51"/>
      <c r="AZ186" s="51" t="s">
        <v>93</v>
      </c>
      <c r="BA186" s="5" t="s">
        <v>93</v>
      </c>
    </row>
    <row r="187" spans="10:53">
      <c r="J187" s="14" t="s">
        <v>385</v>
      </c>
      <c r="K187" s="51"/>
      <c r="L187" s="51" t="s">
        <v>93</v>
      </c>
      <c r="M187" s="51" t="s">
        <v>93</v>
      </c>
      <c r="N187" s="51" t="s">
        <v>93</v>
      </c>
      <c r="O187" s="51" t="s">
        <v>93</v>
      </c>
      <c r="P187" s="51" t="s">
        <v>93</v>
      </c>
      <c r="Q187" s="5"/>
      <c r="R187" s="1"/>
      <c r="S187" s="14" t="s">
        <v>385</v>
      </c>
      <c r="T187" s="51"/>
      <c r="U187" s="51" t="s">
        <v>93</v>
      </c>
      <c r="V187" s="51" t="s">
        <v>93</v>
      </c>
      <c r="W187" s="51" t="s">
        <v>93</v>
      </c>
      <c r="X187" s="51" t="s">
        <v>93</v>
      </c>
      <c r="Y187" s="51" t="s">
        <v>93</v>
      </c>
      <c r="Z187" s="5"/>
      <c r="AA187" s="1"/>
      <c r="AB187" s="14" t="s">
        <v>385</v>
      </c>
      <c r="AC187" s="51"/>
      <c r="AD187" s="51" t="s">
        <v>93</v>
      </c>
      <c r="AE187" s="51" t="s">
        <v>93</v>
      </c>
      <c r="AF187" s="51" t="s">
        <v>93</v>
      </c>
      <c r="AG187" s="51" t="s">
        <v>93</v>
      </c>
      <c r="AH187" s="51" t="s">
        <v>93</v>
      </c>
      <c r="AI187" s="22"/>
      <c r="AJ187" s="1"/>
      <c r="AK187" s="14" t="s">
        <v>385</v>
      </c>
      <c r="AL187" s="51"/>
      <c r="AM187" s="51" t="s">
        <v>93</v>
      </c>
      <c r="AN187" s="51" t="s">
        <v>93</v>
      </c>
      <c r="AO187" s="51" t="s">
        <v>93</v>
      </c>
      <c r="AP187" s="51" t="s">
        <v>93</v>
      </c>
      <c r="AQ187" s="51" t="s">
        <v>93</v>
      </c>
      <c r="AR187" s="22"/>
      <c r="AS187" s="1"/>
      <c r="AT187" s="14" t="s">
        <v>385</v>
      </c>
      <c r="AU187" s="51" t="s">
        <v>93</v>
      </c>
      <c r="AV187" s="51" t="s">
        <v>73</v>
      </c>
      <c r="AW187" s="51"/>
      <c r="AX187" s="51"/>
      <c r="AY187" s="51" t="s">
        <v>93</v>
      </c>
      <c r="AZ187" s="51" t="s">
        <v>93</v>
      </c>
      <c r="BA187" s="5" t="s">
        <v>93</v>
      </c>
    </row>
    <row r="188" spans="10:53">
      <c r="J188" s="14" t="s">
        <v>410</v>
      </c>
      <c r="K188" s="51"/>
      <c r="L188" s="51" t="s">
        <v>93</v>
      </c>
      <c r="M188" s="51" t="s">
        <v>93</v>
      </c>
      <c r="N188" s="51" t="s">
        <v>93</v>
      </c>
      <c r="O188" s="51" t="s">
        <v>93</v>
      </c>
      <c r="P188" s="51" t="s">
        <v>93</v>
      </c>
      <c r="Q188" s="5"/>
      <c r="R188" s="1"/>
      <c r="S188" s="14" t="s">
        <v>410</v>
      </c>
      <c r="T188" s="51"/>
      <c r="U188" s="51" t="s">
        <v>93</v>
      </c>
      <c r="V188" s="51" t="s">
        <v>93</v>
      </c>
      <c r="W188" s="51" t="s">
        <v>93</v>
      </c>
      <c r="X188" s="51" t="s">
        <v>93</v>
      </c>
      <c r="Y188" s="51" t="s">
        <v>93</v>
      </c>
      <c r="Z188" s="5"/>
      <c r="AA188" s="1"/>
      <c r="AB188" s="14" t="s">
        <v>410</v>
      </c>
      <c r="AC188" s="51"/>
      <c r="AD188" s="51" t="s">
        <v>93</v>
      </c>
      <c r="AE188" s="51" t="s">
        <v>93</v>
      </c>
      <c r="AF188" s="51" t="s">
        <v>93</v>
      </c>
      <c r="AG188" s="51" t="s">
        <v>93</v>
      </c>
      <c r="AH188" s="51" t="s">
        <v>93</v>
      </c>
      <c r="AI188" s="22"/>
      <c r="AJ188" s="1"/>
      <c r="AK188" s="14" t="s">
        <v>410</v>
      </c>
      <c r="AL188" s="51"/>
      <c r="AM188" s="51" t="s">
        <v>93</v>
      </c>
      <c r="AN188" s="51" t="s">
        <v>93</v>
      </c>
      <c r="AO188" s="51" t="s">
        <v>93</v>
      </c>
      <c r="AP188" s="51" t="s">
        <v>93</v>
      </c>
      <c r="AQ188" s="51" t="s">
        <v>93</v>
      </c>
      <c r="AR188" s="22"/>
      <c r="AS188" s="1"/>
      <c r="AT188" s="14" t="s">
        <v>410</v>
      </c>
      <c r="AU188" s="51"/>
      <c r="AV188" s="51" t="s">
        <v>93</v>
      </c>
      <c r="AW188" s="51" t="s">
        <v>93</v>
      </c>
      <c r="AX188" s="51" t="s">
        <v>93</v>
      </c>
      <c r="AY188" s="51" t="s">
        <v>93</v>
      </c>
      <c r="AZ188" s="51" t="s">
        <v>93</v>
      </c>
      <c r="BA188" s="22"/>
    </row>
    <row r="189" spans="10:53">
      <c r="J189" s="14" t="s">
        <v>392</v>
      </c>
      <c r="K189" s="51"/>
      <c r="L189" s="51" t="s">
        <v>93</v>
      </c>
      <c r="M189" s="51" t="s">
        <v>93</v>
      </c>
      <c r="N189" s="51" t="s">
        <v>93</v>
      </c>
      <c r="O189" s="51" t="s">
        <v>93</v>
      </c>
      <c r="P189" s="51" t="s">
        <v>93</v>
      </c>
      <c r="Q189" s="5"/>
      <c r="R189" s="1"/>
      <c r="S189" s="14" t="s">
        <v>392</v>
      </c>
      <c r="T189" s="51"/>
      <c r="U189" s="51" t="s">
        <v>93</v>
      </c>
      <c r="V189" s="51" t="s">
        <v>93</v>
      </c>
      <c r="W189" s="51" t="s">
        <v>93</v>
      </c>
      <c r="X189" s="51" t="s">
        <v>93</v>
      </c>
      <c r="Y189" s="51" t="s">
        <v>93</v>
      </c>
      <c r="Z189" s="5"/>
      <c r="AA189" s="1"/>
      <c r="AB189" s="14" t="s">
        <v>392</v>
      </c>
      <c r="AC189" s="51"/>
      <c r="AD189" s="51" t="s">
        <v>93</v>
      </c>
      <c r="AE189" s="51" t="s">
        <v>93</v>
      </c>
      <c r="AF189" s="51" t="s">
        <v>93</v>
      </c>
      <c r="AG189" s="51" t="s">
        <v>93</v>
      </c>
      <c r="AH189" s="51" t="s">
        <v>93</v>
      </c>
      <c r="AI189" s="22"/>
      <c r="AJ189" s="1"/>
      <c r="AK189" s="14" t="s">
        <v>392</v>
      </c>
      <c r="AL189" s="51"/>
      <c r="AM189" s="51" t="s">
        <v>93</v>
      </c>
      <c r="AN189" s="51" t="s">
        <v>93</v>
      </c>
      <c r="AO189" s="51" t="s">
        <v>93</v>
      </c>
      <c r="AP189" s="51" t="s">
        <v>93</v>
      </c>
      <c r="AQ189" s="51" t="s">
        <v>93</v>
      </c>
      <c r="AR189" s="22"/>
      <c r="AS189" s="1"/>
      <c r="AT189" s="14" t="s">
        <v>392</v>
      </c>
      <c r="AU189" s="51"/>
      <c r="AV189" s="51" t="s">
        <v>93</v>
      </c>
      <c r="AW189" s="51" t="s">
        <v>93</v>
      </c>
      <c r="AX189" s="51" t="s">
        <v>93</v>
      </c>
      <c r="AY189" s="51" t="s">
        <v>93</v>
      </c>
      <c r="AZ189" s="51" t="s">
        <v>93</v>
      </c>
      <c r="BA189" s="22"/>
    </row>
    <row r="190" spans="10:53">
      <c r="J190" s="14" t="s">
        <v>384</v>
      </c>
      <c r="K190" s="51"/>
      <c r="L190" s="51" t="s">
        <v>93</v>
      </c>
      <c r="M190" s="51" t="s">
        <v>93</v>
      </c>
      <c r="N190" s="51" t="s">
        <v>93</v>
      </c>
      <c r="O190" s="51" t="s">
        <v>93</v>
      </c>
      <c r="P190" s="51" t="s">
        <v>93</v>
      </c>
      <c r="Q190" s="5"/>
      <c r="R190" s="1"/>
      <c r="S190" s="14" t="s">
        <v>384</v>
      </c>
      <c r="T190" s="51"/>
      <c r="U190" s="51" t="s">
        <v>93</v>
      </c>
      <c r="V190" s="51" t="s">
        <v>93</v>
      </c>
      <c r="W190" s="51" t="s">
        <v>93</v>
      </c>
      <c r="X190" s="51" t="s">
        <v>93</v>
      </c>
      <c r="Y190" s="51" t="s">
        <v>93</v>
      </c>
      <c r="Z190" s="5"/>
      <c r="AA190" s="1"/>
      <c r="AB190" s="14" t="s">
        <v>384</v>
      </c>
      <c r="AC190" s="51"/>
      <c r="AD190" s="51" t="s">
        <v>93</v>
      </c>
      <c r="AE190" s="51" t="s">
        <v>93</v>
      </c>
      <c r="AF190" s="51" t="s">
        <v>93</v>
      </c>
      <c r="AG190" s="51" t="s">
        <v>93</v>
      </c>
      <c r="AH190" s="51" t="s">
        <v>93</v>
      </c>
      <c r="AI190" s="22"/>
      <c r="AJ190" s="1"/>
      <c r="AK190" s="14" t="s">
        <v>384</v>
      </c>
      <c r="AL190" s="51"/>
      <c r="AM190" s="51" t="s">
        <v>93</v>
      </c>
      <c r="AN190" s="51" t="s">
        <v>93</v>
      </c>
      <c r="AO190" s="51" t="s">
        <v>93</v>
      </c>
      <c r="AP190" s="51" t="s">
        <v>93</v>
      </c>
      <c r="AQ190" s="51" t="s">
        <v>93</v>
      </c>
      <c r="AR190" s="22"/>
      <c r="AS190" s="1"/>
      <c r="AT190" s="14" t="s">
        <v>384</v>
      </c>
      <c r="AU190" s="51"/>
      <c r="AV190" s="51" t="s">
        <v>93</v>
      </c>
      <c r="AW190" s="51" t="s">
        <v>93</v>
      </c>
      <c r="AX190" s="51" t="s">
        <v>93</v>
      </c>
      <c r="AY190" s="51" t="s">
        <v>93</v>
      </c>
      <c r="AZ190" s="51" t="s">
        <v>93</v>
      </c>
      <c r="BA190" s="22"/>
    </row>
    <row r="191" spans="10:53">
      <c r="J191" s="121" t="s">
        <v>164</v>
      </c>
      <c r="K191" s="91" t="s">
        <v>212</v>
      </c>
      <c r="L191" s="12" t="s">
        <v>426</v>
      </c>
      <c r="M191" s="12" t="s">
        <v>426</v>
      </c>
      <c r="N191" s="12" t="s">
        <v>426</v>
      </c>
      <c r="O191" s="12" t="s">
        <v>426</v>
      </c>
      <c r="P191" s="12" t="s">
        <v>426</v>
      </c>
      <c r="Q191" s="92" t="s">
        <v>212</v>
      </c>
      <c r="R191" s="1"/>
      <c r="S191" s="121" t="s">
        <v>164</v>
      </c>
      <c r="T191" s="133" t="s">
        <v>219</v>
      </c>
      <c r="U191" s="65" t="s">
        <v>416</v>
      </c>
      <c r="V191" s="65" t="s">
        <v>416</v>
      </c>
      <c r="W191" s="65" t="s">
        <v>416</v>
      </c>
      <c r="X191" s="65" t="s">
        <v>416</v>
      </c>
      <c r="Y191" s="65" t="s">
        <v>416</v>
      </c>
      <c r="Z191" s="130" t="s">
        <v>219</v>
      </c>
      <c r="AA191" s="1"/>
      <c r="AB191" s="69" t="s">
        <v>210</v>
      </c>
      <c r="AC191" s="91" t="s">
        <v>220</v>
      </c>
      <c r="AD191" s="12" t="s">
        <v>438</v>
      </c>
      <c r="AE191" s="12" t="s">
        <v>438</v>
      </c>
      <c r="AF191" s="12" t="s">
        <v>438</v>
      </c>
      <c r="AG191" s="12" t="s">
        <v>438</v>
      </c>
      <c r="AH191" s="12" t="s">
        <v>438</v>
      </c>
      <c r="AI191" s="92" t="s">
        <v>220</v>
      </c>
      <c r="AJ191" s="1"/>
      <c r="AK191" s="69" t="s">
        <v>210</v>
      </c>
      <c r="AL191" s="91" t="s">
        <v>214</v>
      </c>
      <c r="AM191" s="12" t="s">
        <v>396</v>
      </c>
      <c r="AN191" s="12" t="s">
        <v>396</v>
      </c>
      <c r="AO191" s="12" t="s">
        <v>396</v>
      </c>
      <c r="AP191" s="12" t="s">
        <v>396</v>
      </c>
      <c r="AQ191" s="12" t="s">
        <v>396</v>
      </c>
      <c r="AR191" s="92" t="s">
        <v>214</v>
      </c>
      <c r="AS191" s="1"/>
      <c r="AT191" s="121" t="s">
        <v>164</v>
      </c>
      <c r="AU191" s="91" t="s">
        <v>185</v>
      </c>
      <c r="AV191" s="12" t="s">
        <v>203</v>
      </c>
      <c r="AW191" s="12" t="s">
        <v>203</v>
      </c>
      <c r="AX191" s="12" t="s">
        <v>203</v>
      </c>
      <c r="AY191" s="12" t="s">
        <v>203</v>
      </c>
      <c r="AZ191" s="12" t="s">
        <v>203</v>
      </c>
      <c r="BA191" s="92" t="s">
        <v>185</v>
      </c>
    </row>
    <row r="192" spans="10:53">
      <c r="J192" s="132" t="s">
        <v>31</v>
      </c>
      <c r="S192" s="132" t="s">
        <v>24</v>
      </c>
      <c r="AB192" s="132" t="s">
        <v>231</v>
      </c>
      <c r="AK192" s="132" t="s">
        <v>31</v>
      </c>
    </row>
    <row r="193" spans="10:37">
      <c r="J193" s="438" t="s">
        <v>463</v>
      </c>
      <c r="S193" s="438" t="s">
        <v>463</v>
      </c>
      <c r="AB193" s="438" t="s">
        <v>463</v>
      </c>
      <c r="AK193" s="438" t="s">
        <v>463</v>
      </c>
    </row>
    <row r="194" spans="10:37">
      <c r="J194" s="438"/>
    </row>
  </sheetData>
  <phoneticPr fontId="22" type="noConversion"/>
  <conditionalFormatting sqref="A46:XFD59 A62:XFD74 A75:R75 T75:XFD75 A78:XFD78 A79:AA92 A95:AA110 A113:AA129 A132:AA149 A152:AA170 A173:AA192 AT79:XFD92 AT95:XFD110 AT113:XFD129 AT132:XFD149 AT152:XFD170 AT173:XFD192 A195:XFD1048576 A36:AA45 AK36:XFD45 A1:XFD2 A6:XFD35">
    <cfRule type="cellIs" dxfId="238" priority="115" operator="equal">
      <formula>"토"</formula>
    </cfRule>
    <cfRule type="cellIs" dxfId="237" priority="116" operator="equal">
      <formula>"일"</formula>
    </cfRule>
    <cfRule type="cellIs" dxfId="236" priority="117" operator="equal">
      <formula>"야"</formula>
    </cfRule>
  </conditionalFormatting>
  <conditionalFormatting sqref="AB36:AJ44 AB45:AD45 AJ45">
    <cfRule type="cellIs" dxfId="235" priority="112" operator="equal">
      <formula>"일"</formula>
    </cfRule>
    <cfRule type="cellIs" dxfId="234" priority="113" operator="equal">
      <formula>"야"</formula>
    </cfRule>
    <cfRule type="cellIs" dxfId="233" priority="114" operator="equal">
      <formula>"토"</formula>
    </cfRule>
  </conditionalFormatting>
  <conditionalFormatting sqref="AE45:AI45">
    <cfRule type="cellIs" dxfId="232" priority="109" operator="equal">
      <formula>"토"</formula>
    </cfRule>
    <cfRule type="cellIs" dxfId="231" priority="110" operator="equal">
      <formula>"일"</formula>
    </cfRule>
    <cfRule type="cellIs" dxfId="230" priority="111" operator="equal">
      <formula>"야"</formula>
    </cfRule>
  </conditionalFormatting>
  <conditionalFormatting sqref="AB79:AJ90 AC91:AJ91 AB92:AJ92 AB95:AJ108 AC109:AJ109 AB110:AJ110 AB113:AJ127 AC128:AJ128 AB129:AJ129 AB132:AJ147 AC148:AJ148 AB149:AJ149 AB152:AJ168 AC169:AJ169 AB170:AJ170 AB173:AJ190 AC191:AJ191 AB192:AJ192">
    <cfRule type="cellIs" dxfId="229" priority="106" operator="equal">
      <formula>"일"</formula>
    </cfRule>
    <cfRule type="cellIs" dxfId="228" priority="107" operator="equal">
      <formula>"야"</formula>
    </cfRule>
    <cfRule type="cellIs" dxfId="227" priority="108" operator="equal">
      <formula>"토"</formula>
    </cfRule>
  </conditionalFormatting>
  <conditionalFormatting sqref="AB91">
    <cfRule type="cellIs" dxfId="226" priority="103" operator="equal">
      <formula>"토"</formula>
    </cfRule>
    <cfRule type="cellIs" dxfId="225" priority="104" operator="equal">
      <formula>"일"</formula>
    </cfRule>
    <cfRule type="cellIs" dxfId="224" priority="105" operator="equal">
      <formula>"야"</formula>
    </cfRule>
  </conditionalFormatting>
  <conditionalFormatting sqref="AB109">
    <cfRule type="cellIs" dxfId="223" priority="100" operator="equal">
      <formula>"토"</formula>
    </cfRule>
    <cfRule type="cellIs" dxfId="222" priority="101" operator="equal">
      <formula>"일"</formula>
    </cfRule>
    <cfRule type="cellIs" dxfId="221" priority="102" operator="equal">
      <formula>"야"</formula>
    </cfRule>
  </conditionalFormatting>
  <conditionalFormatting sqref="AB128">
    <cfRule type="cellIs" dxfId="220" priority="97" operator="equal">
      <formula>"토"</formula>
    </cfRule>
    <cfRule type="cellIs" dxfId="219" priority="98" operator="equal">
      <formula>"일"</formula>
    </cfRule>
    <cfRule type="cellIs" dxfId="218" priority="99" operator="equal">
      <formula>"야"</formula>
    </cfRule>
  </conditionalFormatting>
  <conditionalFormatting sqref="AB148">
    <cfRule type="cellIs" dxfId="217" priority="94" operator="equal">
      <formula>"토"</formula>
    </cfRule>
    <cfRule type="cellIs" dxfId="216" priority="95" operator="equal">
      <formula>"일"</formula>
    </cfRule>
    <cfRule type="cellIs" dxfId="215" priority="96" operator="equal">
      <formula>"야"</formula>
    </cfRule>
  </conditionalFormatting>
  <conditionalFormatting sqref="AB169">
    <cfRule type="cellIs" dxfId="214" priority="91" operator="equal">
      <formula>"토"</formula>
    </cfRule>
    <cfRule type="cellIs" dxfId="213" priority="92" operator="equal">
      <formula>"일"</formula>
    </cfRule>
    <cfRule type="cellIs" dxfId="212" priority="93" operator="equal">
      <formula>"야"</formula>
    </cfRule>
  </conditionalFormatting>
  <conditionalFormatting sqref="AB191">
    <cfRule type="cellIs" dxfId="211" priority="88" operator="equal">
      <formula>"토"</formula>
    </cfRule>
    <cfRule type="cellIs" dxfId="210" priority="89" operator="equal">
      <formula>"일"</formula>
    </cfRule>
    <cfRule type="cellIs" dxfId="209" priority="90" operator="equal">
      <formula>"야"</formula>
    </cfRule>
  </conditionalFormatting>
  <conditionalFormatting sqref="AK79:AS90 AL91:AS92">
    <cfRule type="cellIs" dxfId="208" priority="85" operator="equal">
      <formula>"일"</formula>
    </cfRule>
    <cfRule type="cellIs" dxfId="207" priority="86" operator="equal">
      <formula>"야"</formula>
    </cfRule>
    <cfRule type="cellIs" dxfId="206" priority="87" operator="equal">
      <formula>"토"</formula>
    </cfRule>
  </conditionalFormatting>
  <conditionalFormatting sqref="AK91">
    <cfRule type="cellIs" dxfId="205" priority="82" operator="equal">
      <formula>"토"</formula>
    </cfRule>
    <cfRule type="cellIs" dxfId="204" priority="83" operator="equal">
      <formula>"일"</formula>
    </cfRule>
    <cfRule type="cellIs" dxfId="203" priority="84" operator="equal">
      <formula>"야"</formula>
    </cfRule>
  </conditionalFormatting>
  <conditionalFormatting sqref="A60:XEU60">
    <cfRule type="cellIs" dxfId="202" priority="79" operator="equal">
      <formula>"일"</formula>
    </cfRule>
    <cfRule type="cellIs" dxfId="201" priority="80" operator="equal">
      <formula>"야"</formula>
    </cfRule>
    <cfRule type="cellIs" dxfId="200" priority="81" operator="equal">
      <formula>"토"</formula>
    </cfRule>
  </conditionalFormatting>
  <conditionalFormatting sqref="A76:XEU76">
    <cfRule type="cellIs" dxfId="199" priority="76" operator="equal">
      <formula>"일"</formula>
    </cfRule>
    <cfRule type="cellIs" dxfId="198" priority="77" operator="equal">
      <formula>"야"</formula>
    </cfRule>
    <cfRule type="cellIs" dxfId="197" priority="78" operator="equal">
      <formula>"토"</formula>
    </cfRule>
  </conditionalFormatting>
  <conditionalFormatting sqref="A93:R93 T93:XEU93">
    <cfRule type="cellIs" dxfId="196" priority="73" operator="equal">
      <formula>"일"</formula>
    </cfRule>
    <cfRule type="cellIs" dxfId="195" priority="74" operator="equal">
      <formula>"야"</formula>
    </cfRule>
    <cfRule type="cellIs" dxfId="194" priority="75" operator="equal">
      <formula>"토"</formula>
    </cfRule>
  </conditionalFormatting>
  <conditionalFormatting sqref="A111:R111 T111:AA111 AC111:AJ111 AL111:XEU111">
    <cfRule type="cellIs" dxfId="193" priority="70" operator="equal">
      <formula>"일"</formula>
    </cfRule>
    <cfRule type="cellIs" dxfId="192" priority="71" operator="equal">
      <formula>"야"</formula>
    </cfRule>
    <cfRule type="cellIs" dxfId="191" priority="72" operator="equal">
      <formula>"토"</formula>
    </cfRule>
  </conditionalFormatting>
  <conditionalFormatting sqref="A130:R130 T130:AA130 AC130:AJ130 AL130:XEU130">
    <cfRule type="cellIs" dxfId="190" priority="67" operator="equal">
      <formula>"일"</formula>
    </cfRule>
    <cfRule type="cellIs" dxfId="189" priority="68" operator="equal">
      <formula>"야"</formula>
    </cfRule>
    <cfRule type="cellIs" dxfId="188" priority="69" operator="equal">
      <formula>"토"</formula>
    </cfRule>
  </conditionalFormatting>
  <conditionalFormatting sqref="A150:R150 T150:AA150 AC150:AJ150 AL150:XEU150">
    <cfRule type="cellIs" dxfId="187" priority="64" operator="equal">
      <formula>"일"</formula>
    </cfRule>
    <cfRule type="cellIs" dxfId="186" priority="65" operator="equal">
      <formula>"야"</formula>
    </cfRule>
    <cfRule type="cellIs" dxfId="185" priority="66" operator="equal">
      <formula>"토"</formula>
    </cfRule>
  </conditionalFormatting>
  <conditionalFormatting sqref="A171:R171 T171:AA171 AC171:AJ171 AL171:XEU171">
    <cfRule type="cellIs" dxfId="184" priority="61" operator="equal">
      <formula>"일"</formula>
    </cfRule>
    <cfRule type="cellIs" dxfId="183" priority="62" operator="equal">
      <formula>"야"</formula>
    </cfRule>
    <cfRule type="cellIs" dxfId="182" priority="63" operator="equal">
      <formula>"토"</formula>
    </cfRule>
  </conditionalFormatting>
  <conditionalFormatting sqref="A193:R193 T193:AA193 AC193:AJ193 AL193:XEU193">
    <cfRule type="cellIs" dxfId="181" priority="58" operator="equal">
      <formula>"일"</formula>
    </cfRule>
    <cfRule type="cellIs" dxfId="180" priority="59" operator="equal">
      <formula>"야"</formula>
    </cfRule>
    <cfRule type="cellIs" dxfId="179" priority="60" operator="equal">
      <formula>"토"</formula>
    </cfRule>
  </conditionalFormatting>
  <conditionalFormatting sqref="S75">
    <cfRule type="cellIs" dxfId="178" priority="55" operator="equal">
      <formula>"일"</formula>
    </cfRule>
    <cfRule type="cellIs" dxfId="177" priority="56" operator="equal">
      <formula>"야"</formula>
    </cfRule>
    <cfRule type="cellIs" dxfId="176" priority="57" operator="equal">
      <formula>"토"</formula>
    </cfRule>
  </conditionalFormatting>
  <conditionalFormatting sqref="S93">
    <cfRule type="cellIs" dxfId="175" priority="52" operator="equal">
      <formula>"일"</formula>
    </cfRule>
    <cfRule type="cellIs" dxfId="174" priority="53" operator="equal">
      <formula>"야"</formula>
    </cfRule>
    <cfRule type="cellIs" dxfId="173" priority="54" operator="equal">
      <formula>"토"</formula>
    </cfRule>
  </conditionalFormatting>
  <conditionalFormatting sqref="AK92">
    <cfRule type="cellIs" dxfId="172" priority="49" operator="equal">
      <formula>"일"</formula>
    </cfRule>
    <cfRule type="cellIs" dxfId="171" priority="50" operator="equal">
      <formula>"야"</formula>
    </cfRule>
    <cfRule type="cellIs" dxfId="170" priority="51" operator="equal">
      <formula>"토"</formula>
    </cfRule>
  </conditionalFormatting>
  <conditionalFormatting sqref="S111">
    <cfRule type="cellIs" dxfId="169" priority="46" operator="equal">
      <formula>"일"</formula>
    </cfRule>
    <cfRule type="cellIs" dxfId="168" priority="47" operator="equal">
      <formula>"야"</formula>
    </cfRule>
    <cfRule type="cellIs" dxfId="167" priority="48" operator="equal">
      <formula>"토"</formula>
    </cfRule>
  </conditionalFormatting>
  <conditionalFormatting sqref="AB111">
    <cfRule type="cellIs" dxfId="166" priority="43" operator="equal">
      <formula>"일"</formula>
    </cfRule>
    <cfRule type="cellIs" dxfId="165" priority="44" operator="equal">
      <formula>"야"</formula>
    </cfRule>
    <cfRule type="cellIs" dxfId="164" priority="45" operator="equal">
      <formula>"토"</formula>
    </cfRule>
  </conditionalFormatting>
  <conditionalFormatting sqref="AK111">
    <cfRule type="cellIs" dxfId="163" priority="40" operator="equal">
      <formula>"일"</formula>
    </cfRule>
    <cfRule type="cellIs" dxfId="162" priority="41" operator="equal">
      <formula>"야"</formula>
    </cfRule>
    <cfRule type="cellIs" dxfId="161" priority="42" operator="equal">
      <formula>"토"</formula>
    </cfRule>
  </conditionalFormatting>
  <conditionalFormatting sqref="S130">
    <cfRule type="cellIs" dxfId="160" priority="37" operator="equal">
      <formula>"일"</formula>
    </cfRule>
    <cfRule type="cellIs" dxfId="159" priority="38" operator="equal">
      <formula>"야"</formula>
    </cfRule>
    <cfRule type="cellIs" dxfId="158" priority="39" operator="equal">
      <formula>"토"</formula>
    </cfRule>
  </conditionalFormatting>
  <conditionalFormatting sqref="AB130">
    <cfRule type="cellIs" dxfId="157" priority="34" operator="equal">
      <formula>"일"</formula>
    </cfRule>
    <cfRule type="cellIs" dxfId="156" priority="35" operator="equal">
      <formula>"야"</formula>
    </cfRule>
    <cfRule type="cellIs" dxfId="155" priority="36" operator="equal">
      <formula>"토"</formula>
    </cfRule>
  </conditionalFormatting>
  <conditionalFormatting sqref="AK130">
    <cfRule type="cellIs" dxfId="154" priority="31" operator="equal">
      <formula>"일"</formula>
    </cfRule>
    <cfRule type="cellIs" dxfId="153" priority="32" operator="equal">
      <formula>"야"</formula>
    </cfRule>
    <cfRule type="cellIs" dxfId="152" priority="33" operator="equal">
      <formula>"토"</formula>
    </cfRule>
  </conditionalFormatting>
  <conditionalFormatting sqref="AK150">
    <cfRule type="cellIs" dxfId="151" priority="28" operator="equal">
      <formula>"일"</formula>
    </cfRule>
    <cfRule type="cellIs" dxfId="150" priority="29" operator="equal">
      <formula>"야"</formula>
    </cfRule>
    <cfRule type="cellIs" dxfId="149" priority="30" operator="equal">
      <formula>"토"</formula>
    </cfRule>
  </conditionalFormatting>
  <conditionalFormatting sqref="AB150">
    <cfRule type="cellIs" dxfId="148" priority="25" operator="equal">
      <formula>"일"</formula>
    </cfRule>
    <cfRule type="cellIs" dxfId="147" priority="26" operator="equal">
      <formula>"야"</formula>
    </cfRule>
    <cfRule type="cellIs" dxfId="146" priority="27" operator="equal">
      <formula>"토"</formula>
    </cfRule>
  </conditionalFormatting>
  <conditionalFormatting sqref="S150">
    <cfRule type="cellIs" dxfId="145" priority="22" operator="equal">
      <formula>"일"</formula>
    </cfRule>
    <cfRule type="cellIs" dxfId="144" priority="23" operator="equal">
      <formula>"야"</formula>
    </cfRule>
    <cfRule type="cellIs" dxfId="143" priority="24" operator="equal">
      <formula>"토"</formula>
    </cfRule>
  </conditionalFormatting>
  <conditionalFormatting sqref="S171">
    <cfRule type="cellIs" dxfId="142" priority="19" operator="equal">
      <formula>"일"</formula>
    </cfRule>
    <cfRule type="cellIs" dxfId="141" priority="20" operator="equal">
      <formula>"야"</formula>
    </cfRule>
    <cfRule type="cellIs" dxfId="140" priority="21" operator="equal">
      <formula>"토"</formula>
    </cfRule>
  </conditionalFormatting>
  <conditionalFormatting sqref="AB171">
    <cfRule type="cellIs" dxfId="139" priority="16" operator="equal">
      <formula>"일"</formula>
    </cfRule>
    <cfRule type="cellIs" dxfId="138" priority="17" operator="equal">
      <formula>"야"</formula>
    </cfRule>
    <cfRule type="cellIs" dxfId="137" priority="18" operator="equal">
      <formula>"토"</formula>
    </cfRule>
  </conditionalFormatting>
  <conditionalFormatting sqref="AK171">
    <cfRule type="cellIs" dxfId="136" priority="13" operator="equal">
      <formula>"일"</formula>
    </cfRule>
    <cfRule type="cellIs" dxfId="135" priority="14" operator="equal">
      <formula>"야"</formula>
    </cfRule>
    <cfRule type="cellIs" dxfId="134" priority="15" operator="equal">
      <formula>"토"</formula>
    </cfRule>
  </conditionalFormatting>
  <conditionalFormatting sqref="AK193">
    <cfRule type="cellIs" dxfId="133" priority="10" operator="equal">
      <formula>"일"</formula>
    </cfRule>
    <cfRule type="cellIs" dxfId="132" priority="11" operator="equal">
      <formula>"야"</formula>
    </cfRule>
    <cfRule type="cellIs" dxfId="131" priority="12" operator="equal">
      <formula>"토"</formula>
    </cfRule>
  </conditionalFormatting>
  <conditionalFormatting sqref="AB193">
    <cfRule type="cellIs" dxfId="130" priority="7" operator="equal">
      <formula>"일"</formula>
    </cfRule>
    <cfRule type="cellIs" dxfId="129" priority="8" operator="equal">
      <formula>"야"</formula>
    </cfRule>
    <cfRule type="cellIs" dxfId="128" priority="9" operator="equal">
      <formula>"토"</formula>
    </cfRule>
  </conditionalFormatting>
  <conditionalFormatting sqref="S193">
    <cfRule type="cellIs" dxfId="127" priority="4" operator="equal">
      <formula>"일"</formula>
    </cfRule>
    <cfRule type="cellIs" dxfId="126" priority="5" operator="equal">
      <formula>"야"</formula>
    </cfRule>
    <cfRule type="cellIs" dxfId="125" priority="6" operator="equal">
      <formula>"토"</formula>
    </cfRule>
  </conditionalFormatting>
  <conditionalFormatting sqref="A3:XFD5">
    <cfRule type="cellIs" dxfId="124" priority="1" operator="equal">
      <formula>"일"</formula>
    </cfRule>
    <cfRule type="cellIs" dxfId="123" priority="2" operator="equal">
      <formula>"야"</formula>
    </cfRule>
    <cfRule type="cellIs" dxfId="122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0" tint="-4.9989318521683403E-2"/>
  </sheetPr>
  <dimension ref="A2:BP112"/>
  <sheetViews>
    <sheetView showGridLines="0" showRowColHeaders="0" zoomScaleNormal="100" zoomScaleSheetLayoutView="75" workbookViewId="0">
      <selection activeCell="B4" sqref="B4"/>
    </sheetView>
  </sheetViews>
  <sheetFormatPr defaultColWidth="4.625" defaultRowHeight="17.100000000000001" customHeight="1"/>
  <cols>
    <col min="1" max="1" width="4.625" style="2"/>
    <col min="2" max="2" width="6.625" style="2" customWidth="1"/>
    <col min="3" max="10" width="4.625" style="2"/>
    <col min="11" max="11" width="6.625" style="2" customWidth="1"/>
    <col min="12" max="19" width="4.625" style="2"/>
    <col min="20" max="20" width="6.625" style="2" customWidth="1"/>
    <col min="21" max="24" width="4.75" style="2" bestFit="1" customWidth="1"/>
    <col min="25" max="29" width="4.75" style="113" bestFit="1" customWidth="1"/>
    <col min="30" max="41" width="4.875" style="113" bestFit="1" customWidth="1"/>
    <col min="42" max="51" width="4.875" style="2" bestFit="1" customWidth="1"/>
    <col min="52" max="16384" width="4.625" style="2"/>
  </cols>
  <sheetData>
    <row r="2" spans="2:52" s="32" customFormat="1" ht="17.100000000000001" customHeight="1">
      <c r="B2" s="135" t="s">
        <v>351</v>
      </c>
    </row>
    <row r="3" spans="2:52" ht="17.100000000000001" customHeight="1">
      <c r="B3" s="113"/>
      <c r="C3" s="113"/>
      <c r="D3" s="113"/>
      <c r="E3" s="113"/>
      <c r="F3" s="113"/>
      <c r="G3" s="113"/>
      <c r="H3" s="113"/>
      <c r="I3" s="113"/>
      <c r="N3" s="113"/>
      <c r="O3" s="113"/>
      <c r="P3" s="113"/>
      <c r="Q3" s="113"/>
      <c r="X3" s="113"/>
    </row>
    <row r="4" spans="2:52" ht="17.100000000000001" customHeight="1">
      <c r="B4" s="315" t="s">
        <v>65</v>
      </c>
      <c r="C4" s="194" t="s">
        <v>129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</row>
    <row r="5" spans="2:52" s="316" customFormat="1" ht="17.100000000000001" customHeight="1">
      <c r="B5" s="43" t="s">
        <v>83</v>
      </c>
      <c r="C5" s="44" t="s">
        <v>96</v>
      </c>
      <c r="D5" s="45" t="s">
        <v>104</v>
      </c>
      <c r="E5" s="45" t="s">
        <v>82</v>
      </c>
      <c r="F5" s="45" t="s">
        <v>112</v>
      </c>
      <c r="G5" s="45" t="s">
        <v>97</v>
      </c>
      <c r="H5" s="45" t="s">
        <v>117</v>
      </c>
      <c r="I5" s="46" t="s">
        <v>132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</row>
    <row r="6" spans="2:52" ht="17.100000000000001" hidden="1" customHeight="1">
      <c r="B6" s="317" t="s">
        <v>159</v>
      </c>
      <c r="C6" s="309" t="s">
        <v>98</v>
      </c>
      <c r="D6" s="309" t="s">
        <v>93</v>
      </c>
      <c r="E6" s="309" t="s">
        <v>93</v>
      </c>
      <c r="F6" s="309" t="s">
        <v>93</v>
      </c>
      <c r="G6" s="309" t="s">
        <v>93</v>
      </c>
      <c r="H6" s="309" t="s">
        <v>93</v>
      </c>
      <c r="I6" s="310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</row>
    <row r="7" spans="2:52" ht="17.100000000000001" hidden="1" customHeight="1">
      <c r="B7" s="317" t="s">
        <v>221</v>
      </c>
      <c r="C7" s="309"/>
      <c r="D7" s="309" t="s">
        <v>93</v>
      </c>
      <c r="E7" s="309" t="s">
        <v>93</v>
      </c>
      <c r="F7" s="309" t="s">
        <v>93</v>
      </c>
      <c r="G7" s="309" t="s">
        <v>93</v>
      </c>
      <c r="H7" s="309" t="s">
        <v>93</v>
      </c>
      <c r="I7" s="310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</row>
    <row r="8" spans="2:52" ht="17.100000000000001" customHeight="1">
      <c r="B8" s="317" t="s">
        <v>85</v>
      </c>
      <c r="C8" s="309"/>
      <c r="D8" s="309" t="s">
        <v>184</v>
      </c>
      <c r="E8" s="309" t="s">
        <v>93</v>
      </c>
      <c r="F8" s="309" t="s">
        <v>93</v>
      </c>
      <c r="G8" s="309" t="s">
        <v>93</v>
      </c>
      <c r="H8" s="309" t="s">
        <v>93</v>
      </c>
      <c r="I8" s="310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</row>
    <row r="9" spans="2:52" ht="17.100000000000001" customHeight="1">
      <c r="B9" s="317" t="s">
        <v>190</v>
      </c>
      <c r="C9" s="309"/>
      <c r="D9" s="309" t="s">
        <v>93</v>
      </c>
      <c r="E9" s="309" t="s">
        <v>184</v>
      </c>
      <c r="F9" s="309" t="s">
        <v>93</v>
      </c>
      <c r="G9" s="309" t="s">
        <v>93</v>
      </c>
      <c r="H9" s="309" t="s">
        <v>93</v>
      </c>
      <c r="I9" s="310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2:52" ht="17.100000000000001" customHeight="1">
      <c r="B10" s="317" t="s">
        <v>139</v>
      </c>
      <c r="C10" s="309"/>
      <c r="D10" s="309" t="s">
        <v>93</v>
      </c>
      <c r="E10" s="309" t="s">
        <v>93</v>
      </c>
      <c r="F10" s="309" t="s">
        <v>184</v>
      </c>
      <c r="G10" s="309" t="s">
        <v>93</v>
      </c>
      <c r="H10" s="309" t="s">
        <v>93</v>
      </c>
      <c r="I10" s="310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2:52" ht="17.100000000000001" customHeight="1">
      <c r="B11" s="317" t="s">
        <v>163</v>
      </c>
      <c r="C11" s="309"/>
      <c r="D11" s="309" t="s">
        <v>93</v>
      </c>
      <c r="E11" s="309" t="s">
        <v>93</v>
      </c>
      <c r="F11" s="309" t="s">
        <v>93</v>
      </c>
      <c r="G11" s="309" t="s">
        <v>93</v>
      </c>
      <c r="H11" s="309" t="s">
        <v>93</v>
      </c>
      <c r="I11" s="310" t="s">
        <v>98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2:52" ht="17.100000000000001" customHeight="1">
      <c r="B12" s="317" t="s">
        <v>194</v>
      </c>
      <c r="C12" s="309"/>
      <c r="D12" s="309" t="s">
        <v>93</v>
      </c>
      <c r="E12" s="309" t="s">
        <v>93</v>
      </c>
      <c r="F12" s="309" t="s">
        <v>93</v>
      </c>
      <c r="G12" s="309" t="s">
        <v>184</v>
      </c>
      <c r="H12" s="309" t="s">
        <v>93</v>
      </c>
      <c r="I12" s="310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2:52" ht="17.100000000000001" customHeight="1">
      <c r="B13" s="317" t="s">
        <v>176</v>
      </c>
      <c r="C13" s="309"/>
      <c r="D13" s="309" t="s">
        <v>93</v>
      </c>
      <c r="E13" s="309" t="s">
        <v>93</v>
      </c>
      <c r="F13" s="309" t="s">
        <v>93</v>
      </c>
      <c r="G13" s="309" t="s">
        <v>93</v>
      </c>
      <c r="H13" s="309" t="s">
        <v>184</v>
      </c>
      <c r="I13" s="310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2:52" ht="17.100000000000001" customHeight="1">
      <c r="B14" s="318" t="s">
        <v>148</v>
      </c>
      <c r="C14" s="312"/>
      <c r="D14" s="312" t="s">
        <v>93</v>
      </c>
      <c r="E14" s="312" t="s">
        <v>93</v>
      </c>
      <c r="F14" s="312" t="s">
        <v>93</v>
      </c>
      <c r="G14" s="312" t="s">
        <v>93</v>
      </c>
      <c r="H14" s="312" t="s">
        <v>93</v>
      </c>
      <c r="I14" s="3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2:52" ht="17.100000000000001" customHeight="1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2:52" ht="17.100000000000001" customHeight="1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8" spans="2:51" s="32" customFormat="1" ht="17.100000000000001" customHeight="1">
      <c r="B18" s="135" t="s">
        <v>32</v>
      </c>
    </row>
    <row r="20" spans="2:51" s="316" customFormat="1" ht="17.100000000000001" customHeight="1">
      <c r="B20" s="319" t="s">
        <v>457</v>
      </c>
      <c r="D20" s="320"/>
      <c r="E20" s="321"/>
      <c r="F20" s="322"/>
      <c r="G20" s="323"/>
      <c r="H20" s="322"/>
      <c r="I20" s="324"/>
      <c r="K20" s="319" t="s">
        <v>260</v>
      </c>
      <c r="M20" s="320"/>
      <c r="N20" s="321"/>
      <c r="O20" s="322"/>
      <c r="P20" s="323"/>
      <c r="Q20" s="322"/>
      <c r="R20" s="324"/>
      <c r="T20" s="325" t="s">
        <v>274</v>
      </c>
      <c r="AB20" s="326"/>
      <c r="AC20" s="326"/>
      <c r="AD20" s="326"/>
      <c r="AE20" s="326"/>
      <c r="AF20" s="326"/>
    </row>
    <row r="21" spans="2:51" ht="17.100000000000001" customHeight="1">
      <c r="B21" s="43" t="s">
        <v>83</v>
      </c>
      <c r="C21" s="44" t="s">
        <v>96</v>
      </c>
      <c r="D21" s="45" t="s">
        <v>104</v>
      </c>
      <c r="E21" s="45" t="s">
        <v>82</v>
      </c>
      <c r="F21" s="45" t="s">
        <v>112</v>
      </c>
      <c r="G21" s="45" t="s">
        <v>97</v>
      </c>
      <c r="H21" s="45" t="s">
        <v>117</v>
      </c>
      <c r="I21" s="46" t="s">
        <v>132</v>
      </c>
      <c r="K21" s="43" t="s">
        <v>83</v>
      </c>
      <c r="L21" s="44" t="s">
        <v>96</v>
      </c>
      <c r="M21" s="45" t="s">
        <v>104</v>
      </c>
      <c r="N21" s="45" t="s">
        <v>82</v>
      </c>
      <c r="O21" s="45" t="s">
        <v>112</v>
      </c>
      <c r="P21" s="45" t="s">
        <v>97</v>
      </c>
      <c r="Q21" s="45" t="s">
        <v>117</v>
      </c>
      <c r="R21" s="46" t="s">
        <v>132</v>
      </c>
      <c r="T21" s="140" t="s">
        <v>125</v>
      </c>
      <c r="U21" s="228">
        <v>42736</v>
      </c>
      <c r="V21" s="327">
        <v>42737</v>
      </c>
      <c r="W21" s="327">
        <v>42738</v>
      </c>
      <c r="X21" s="327">
        <v>42739</v>
      </c>
      <c r="Y21" s="327">
        <v>42740</v>
      </c>
      <c r="Z21" s="327">
        <v>42741</v>
      </c>
      <c r="AA21" s="327">
        <v>42742</v>
      </c>
      <c r="AB21" s="327">
        <v>42743</v>
      </c>
      <c r="AC21" s="327">
        <v>42744</v>
      </c>
      <c r="AD21" s="327">
        <v>42745</v>
      </c>
      <c r="AE21" s="327">
        <v>42746</v>
      </c>
      <c r="AF21" s="327">
        <v>42747</v>
      </c>
      <c r="AG21" s="327">
        <v>42748</v>
      </c>
      <c r="AH21" s="327">
        <v>42749</v>
      </c>
      <c r="AI21" s="327">
        <v>42750</v>
      </c>
      <c r="AJ21" s="327">
        <v>42751</v>
      </c>
      <c r="AK21" s="327">
        <v>42752</v>
      </c>
      <c r="AL21" s="327">
        <v>42753</v>
      </c>
      <c r="AM21" s="327">
        <v>42754</v>
      </c>
      <c r="AN21" s="327">
        <v>42755</v>
      </c>
      <c r="AO21" s="327">
        <v>42756</v>
      </c>
      <c r="AP21" s="327">
        <v>42757</v>
      </c>
      <c r="AQ21" s="327">
        <v>42758</v>
      </c>
      <c r="AR21" s="327">
        <v>42759</v>
      </c>
      <c r="AS21" s="327">
        <v>42760</v>
      </c>
      <c r="AT21" s="327">
        <v>42761</v>
      </c>
      <c r="AU21" s="327">
        <v>42762</v>
      </c>
      <c r="AV21" s="327">
        <v>42763</v>
      </c>
      <c r="AW21" s="327">
        <v>42764</v>
      </c>
      <c r="AX21" s="327">
        <v>42765</v>
      </c>
      <c r="AY21" s="328">
        <v>42766</v>
      </c>
    </row>
    <row r="22" spans="2:51" ht="17.100000000000001" customHeight="1">
      <c r="B22" s="329" t="s">
        <v>221</v>
      </c>
      <c r="C22" s="35"/>
      <c r="D22" s="35" t="s">
        <v>93</v>
      </c>
      <c r="E22" s="35" t="s">
        <v>184</v>
      </c>
      <c r="F22" s="35" t="s">
        <v>93</v>
      </c>
      <c r="G22" s="35" t="s">
        <v>93</v>
      </c>
      <c r="H22" s="35" t="s">
        <v>93</v>
      </c>
      <c r="I22" s="47"/>
      <c r="K22" s="330" t="s">
        <v>100</v>
      </c>
      <c r="L22" s="103"/>
      <c r="M22" s="103" t="s">
        <v>93</v>
      </c>
      <c r="N22" s="103" t="s">
        <v>93</v>
      </c>
      <c r="O22" s="103" t="s">
        <v>184</v>
      </c>
      <c r="P22" s="103" t="s">
        <v>93</v>
      </c>
      <c r="Q22" s="103" t="s">
        <v>93</v>
      </c>
      <c r="R22" s="104"/>
      <c r="T22" s="141" t="s">
        <v>101</v>
      </c>
      <c r="U22" s="331" t="s">
        <v>96</v>
      </c>
      <c r="V22" s="332" t="s">
        <v>104</v>
      </c>
      <c r="W22" s="332" t="s">
        <v>82</v>
      </c>
      <c r="X22" s="332" t="s">
        <v>112</v>
      </c>
      <c r="Y22" s="332" t="s">
        <v>97</v>
      </c>
      <c r="Z22" s="332" t="s">
        <v>117</v>
      </c>
      <c r="AA22" s="332" t="s">
        <v>132</v>
      </c>
      <c r="AB22" s="332" t="s">
        <v>96</v>
      </c>
      <c r="AC22" s="332" t="s">
        <v>104</v>
      </c>
      <c r="AD22" s="332" t="s">
        <v>82</v>
      </c>
      <c r="AE22" s="332" t="s">
        <v>112</v>
      </c>
      <c r="AF22" s="332" t="s">
        <v>97</v>
      </c>
      <c r="AG22" s="332" t="s">
        <v>117</v>
      </c>
      <c r="AH22" s="332" t="s">
        <v>132</v>
      </c>
      <c r="AI22" s="332" t="s">
        <v>96</v>
      </c>
      <c r="AJ22" s="332" t="s">
        <v>104</v>
      </c>
      <c r="AK22" s="332" t="s">
        <v>82</v>
      </c>
      <c r="AL22" s="332" t="s">
        <v>112</v>
      </c>
      <c r="AM22" s="332" t="s">
        <v>97</v>
      </c>
      <c r="AN22" s="332" t="s">
        <v>117</v>
      </c>
      <c r="AO22" s="332" t="s">
        <v>132</v>
      </c>
      <c r="AP22" s="332" t="s">
        <v>96</v>
      </c>
      <c r="AQ22" s="332" t="s">
        <v>104</v>
      </c>
      <c r="AR22" s="332" t="s">
        <v>82</v>
      </c>
      <c r="AS22" s="332" t="s">
        <v>112</v>
      </c>
      <c r="AT22" s="332" t="s">
        <v>97</v>
      </c>
      <c r="AU22" s="332" t="s">
        <v>117</v>
      </c>
      <c r="AV22" s="332" t="s">
        <v>132</v>
      </c>
      <c r="AW22" s="332" t="s">
        <v>96</v>
      </c>
      <c r="AX22" s="332" t="s">
        <v>104</v>
      </c>
      <c r="AY22" s="333" t="s">
        <v>82</v>
      </c>
    </row>
    <row r="23" spans="2:51" ht="17.100000000000001" customHeight="1">
      <c r="B23" s="329" t="s">
        <v>85</v>
      </c>
      <c r="C23" s="35"/>
      <c r="D23" s="35" t="s">
        <v>93</v>
      </c>
      <c r="E23" s="35" t="s">
        <v>93</v>
      </c>
      <c r="F23" s="35" t="s">
        <v>93</v>
      </c>
      <c r="G23" s="35" t="s">
        <v>184</v>
      </c>
      <c r="H23" s="35" t="s">
        <v>93</v>
      </c>
      <c r="I23" s="47"/>
      <c r="T23" s="334" t="s">
        <v>221</v>
      </c>
      <c r="U23" s="335" t="s">
        <v>105</v>
      </c>
      <c r="V23" s="336" t="s">
        <v>93</v>
      </c>
      <c r="W23" s="336" t="s">
        <v>184</v>
      </c>
      <c r="X23" s="336" t="s">
        <v>93</v>
      </c>
      <c r="Y23" s="336" t="s">
        <v>93</v>
      </c>
      <c r="Z23" s="336" t="s">
        <v>93</v>
      </c>
      <c r="AA23" s="336" t="s">
        <v>105</v>
      </c>
      <c r="AB23" s="337" t="s">
        <v>105</v>
      </c>
      <c r="AC23" s="337" t="s">
        <v>93</v>
      </c>
      <c r="AD23" s="337" t="s">
        <v>93</v>
      </c>
      <c r="AE23" s="337" t="s">
        <v>93</v>
      </c>
      <c r="AF23" s="337" t="s">
        <v>184</v>
      </c>
      <c r="AG23" s="337" t="s">
        <v>93</v>
      </c>
      <c r="AH23" s="337" t="s">
        <v>105</v>
      </c>
      <c r="AI23" s="337" t="s">
        <v>98</v>
      </c>
      <c r="AJ23" s="337" t="s">
        <v>93</v>
      </c>
      <c r="AK23" s="337" t="s">
        <v>93</v>
      </c>
      <c r="AL23" s="337" t="s">
        <v>93</v>
      </c>
      <c r="AM23" s="337" t="s">
        <v>93</v>
      </c>
      <c r="AN23" s="337" t="s">
        <v>184</v>
      </c>
      <c r="AO23" s="337" t="s">
        <v>105</v>
      </c>
      <c r="AP23" s="337" t="s">
        <v>105</v>
      </c>
      <c r="AQ23" s="337" t="s">
        <v>93</v>
      </c>
      <c r="AR23" s="337" t="s">
        <v>93</v>
      </c>
      <c r="AS23" s="337" t="s">
        <v>93</v>
      </c>
      <c r="AT23" s="337" t="s">
        <v>93</v>
      </c>
      <c r="AU23" s="337" t="s">
        <v>93</v>
      </c>
      <c r="AV23" s="337" t="s">
        <v>105</v>
      </c>
      <c r="AW23" s="337" t="s">
        <v>105</v>
      </c>
      <c r="AX23" s="337" t="s">
        <v>184</v>
      </c>
      <c r="AY23" s="338" t="s">
        <v>93</v>
      </c>
    </row>
    <row r="24" spans="2:51" ht="17.100000000000001" customHeight="1">
      <c r="B24" s="329" t="s">
        <v>211</v>
      </c>
      <c r="C24" s="35"/>
      <c r="D24" s="35" t="s">
        <v>93</v>
      </c>
      <c r="E24" s="35" t="s">
        <v>93</v>
      </c>
      <c r="F24" s="35" t="s">
        <v>93</v>
      </c>
      <c r="G24" s="35" t="s">
        <v>93</v>
      </c>
      <c r="H24" s="35" t="s">
        <v>184</v>
      </c>
      <c r="I24" s="47"/>
      <c r="K24" s="319" t="s">
        <v>459</v>
      </c>
      <c r="L24" s="316"/>
      <c r="M24" s="316"/>
      <c r="N24" s="321"/>
      <c r="O24" s="322"/>
      <c r="P24" s="323"/>
      <c r="Q24" s="322"/>
      <c r="R24" s="324"/>
      <c r="T24" s="142" t="s">
        <v>85</v>
      </c>
      <c r="U24" s="339" t="s">
        <v>105</v>
      </c>
      <c r="V24" s="340" t="s">
        <v>93</v>
      </c>
      <c r="W24" s="340" t="s">
        <v>93</v>
      </c>
      <c r="X24" s="340" t="s">
        <v>93</v>
      </c>
      <c r="Y24" s="340" t="s">
        <v>184</v>
      </c>
      <c r="Z24" s="340" t="s">
        <v>93</v>
      </c>
      <c r="AA24" s="340" t="s">
        <v>105</v>
      </c>
      <c r="AB24" s="341" t="s">
        <v>98</v>
      </c>
      <c r="AC24" s="341" t="s">
        <v>93</v>
      </c>
      <c r="AD24" s="341" t="s">
        <v>93</v>
      </c>
      <c r="AE24" s="341" t="s">
        <v>93</v>
      </c>
      <c r="AF24" s="341" t="s">
        <v>93</v>
      </c>
      <c r="AG24" s="341" t="s">
        <v>184</v>
      </c>
      <c r="AH24" s="341" t="s">
        <v>105</v>
      </c>
      <c r="AI24" s="341" t="s">
        <v>105</v>
      </c>
      <c r="AJ24" s="341" t="s">
        <v>93</v>
      </c>
      <c r="AK24" s="341" t="s">
        <v>93</v>
      </c>
      <c r="AL24" s="341" t="s">
        <v>93</v>
      </c>
      <c r="AM24" s="341" t="s">
        <v>93</v>
      </c>
      <c r="AN24" s="341" t="s">
        <v>93</v>
      </c>
      <c r="AO24" s="341" t="s">
        <v>105</v>
      </c>
      <c r="AP24" s="341" t="s">
        <v>105</v>
      </c>
      <c r="AQ24" s="341" t="s">
        <v>184</v>
      </c>
      <c r="AR24" s="341" t="s">
        <v>93</v>
      </c>
      <c r="AS24" s="341" t="s">
        <v>93</v>
      </c>
      <c r="AT24" s="341" t="s">
        <v>93</v>
      </c>
      <c r="AU24" s="341" t="s">
        <v>93</v>
      </c>
      <c r="AV24" s="341" t="s">
        <v>98</v>
      </c>
      <c r="AW24" s="341" t="s">
        <v>105</v>
      </c>
      <c r="AX24" s="341" t="s">
        <v>93</v>
      </c>
      <c r="AY24" s="342" t="s">
        <v>184</v>
      </c>
    </row>
    <row r="25" spans="2:51" ht="17.100000000000001" customHeight="1">
      <c r="B25" s="329" t="s">
        <v>186</v>
      </c>
      <c r="C25" s="35"/>
      <c r="D25" s="35" t="s">
        <v>93</v>
      </c>
      <c r="E25" s="35" t="s">
        <v>93</v>
      </c>
      <c r="F25" s="35" t="s">
        <v>93</v>
      </c>
      <c r="G25" s="35" t="s">
        <v>93</v>
      </c>
      <c r="H25" s="35" t="s">
        <v>93</v>
      </c>
      <c r="I25" s="47"/>
      <c r="K25" s="43" t="s">
        <v>83</v>
      </c>
      <c r="L25" s="44" t="s">
        <v>96</v>
      </c>
      <c r="M25" s="45" t="s">
        <v>104</v>
      </c>
      <c r="N25" s="45" t="s">
        <v>82</v>
      </c>
      <c r="O25" s="45" t="s">
        <v>112</v>
      </c>
      <c r="P25" s="45" t="s">
        <v>97</v>
      </c>
      <c r="Q25" s="45" t="s">
        <v>117</v>
      </c>
      <c r="R25" s="46" t="s">
        <v>132</v>
      </c>
      <c r="T25" s="142" t="s">
        <v>211</v>
      </c>
      <c r="U25" s="339" t="s">
        <v>98</v>
      </c>
      <c r="V25" s="340" t="s">
        <v>93</v>
      </c>
      <c r="W25" s="340" t="s">
        <v>93</v>
      </c>
      <c r="X25" s="340" t="s">
        <v>93</v>
      </c>
      <c r="Y25" s="340" t="s">
        <v>93</v>
      </c>
      <c r="Z25" s="340" t="s">
        <v>184</v>
      </c>
      <c r="AA25" s="340" t="s">
        <v>105</v>
      </c>
      <c r="AB25" s="341" t="s">
        <v>105</v>
      </c>
      <c r="AC25" s="341" t="s">
        <v>93</v>
      </c>
      <c r="AD25" s="341" t="s">
        <v>93</v>
      </c>
      <c r="AE25" s="341" t="s">
        <v>93</v>
      </c>
      <c r="AF25" s="341" t="s">
        <v>93</v>
      </c>
      <c r="AG25" s="341" t="s">
        <v>93</v>
      </c>
      <c r="AH25" s="341" t="s">
        <v>105</v>
      </c>
      <c r="AI25" s="341" t="s">
        <v>105</v>
      </c>
      <c r="AJ25" s="341" t="s">
        <v>184</v>
      </c>
      <c r="AK25" s="341" t="s">
        <v>93</v>
      </c>
      <c r="AL25" s="341" t="s">
        <v>93</v>
      </c>
      <c r="AM25" s="341" t="s">
        <v>93</v>
      </c>
      <c r="AN25" s="341" t="s">
        <v>93</v>
      </c>
      <c r="AO25" s="341" t="s">
        <v>98</v>
      </c>
      <c r="AP25" s="341" t="s">
        <v>105</v>
      </c>
      <c r="AQ25" s="341" t="s">
        <v>93</v>
      </c>
      <c r="AR25" s="341" t="s">
        <v>184</v>
      </c>
      <c r="AS25" s="341" t="s">
        <v>93</v>
      </c>
      <c r="AT25" s="341" t="s">
        <v>93</v>
      </c>
      <c r="AU25" s="341" t="s">
        <v>93</v>
      </c>
      <c r="AV25" s="341" t="s">
        <v>105</v>
      </c>
      <c r="AW25" s="341" t="s">
        <v>105</v>
      </c>
      <c r="AX25" s="341" t="s">
        <v>93</v>
      </c>
      <c r="AY25" s="342" t="s">
        <v>93</v>
      </c>
    </row>
    <row r="26" spans="2:51" ht="17.100000000000001" customHeight="1">
      <c r="B26" s="330" t="s">
        <v>64</v>
      </c>
      <c r="C26" s="103"/>
      <c r="D26" s="103" t="s">
        <v>184</v>
      </c>
      <c r="E26" s="103" t="s">
        <v>93</v>
      </c>
      <c r="F26" s="103" t="s">
        <v>93</v>
      </c>
      <c r="G26" s="103" t="s">
        <v>93</v>
      </c>
      <c r="H26" s="103" t="s">
        <v>93</v>
      </c>
      <c r="I26" s="104"/>
      <c r="K26" s="329" t="s">
        <v>221</v>
      </c>
      <c r="L26" s="35"/>
      <c r="M26" s="35"/>
      <c r="N26" s="35"/>
      <c r="O26" s="35"/>
      <c r="P26" s="35"/>
      <c r="Q26" s="35"/>
      <c r="R26" s="47"/>
      <c r="T26" s="142" t="s">
        <v>186</v>
      </c>
      <c r="U26" s="339" t="s">
        <v>105</v>
      </c>
      <c r="V26" s="340" t="s">
        <v>93</v>
      </c>
      <c r="W26" s="340" t="s">
        <v>93</v>
      </c>
      <c r="X26" s="340" t="s">
        <v>93</v>
      </c>
      <c r="Y26" s="340" t="s">
        <v>93</v>
      </c>
      <c r="Z26" s="340" t="s">
        <v>93</v>
      </c>
      <c r="AA26" s="340" t="s">
        <v>105</v>
      </c>
      <c r="AB26" s="341" t="s">
        <v>105</v>
      </c>
      <c r="AC26" s="341" t="s">
        <v>184</v>
      </c>
      <c r="AD26" s="341" t="s">
        <v>93</v>
      </c>
      <c r="AE26" s="341" t="s">
        <v>93</v>
      </c>
      <c r="AF26" s="341" t="s">
        <v>93</v>
      </c>
      <c r="AG26" s="341" t="s">
        <v>93</v>
      </c>
      <c r="AH26" s="341" t="s">
        <v>98</v>
      </c>
      <c r="AI26" s="341" t="s">
        <v>105</v>
      </c>
      <c r="AJ26" s="341" t="s">
        <v>93</v>
      </c>
      <c r="AK26" s="341" t="s">
        <v>184</v>
      </c>
      <c r="AL26" s="341" t="s">
        <v>93</v>
      </c>
      <c r="AM26" s="341" t="s">
        <v>93</v>
      </c>
      <c r="AN26" s="341" t="s">
        <v>93</v>
      </c>
      <c r="AO26" s="341" t="s">
        <v>105</v>
      </c>
      <c r="AP26" s="341" t="s">
        <v>105</v>
      </c>
      <c r="AQ26" s="341" t="s">
        <v>93</v>
      </c>
      <c r="AR26" s="341" t="s">
        <v>93</v>
      </c>
      <c r="AS26" s="341" t="s">
        <v>93</v>
      </c>
      <c r="AT26" s="341" t="s">
        <v>184</v>
      </c>
      <c r="AU26" s="341" t="s">
        <v>93</v>
      </c>
      <c r="AV26" s="341" t="s">
        <v>105</v>
      </c>
      <c r="AW26" s="341" t="s">
        <v>105</v>
      </c>
      <c r="AX26" s="341" t="s">
        <v>93</v>
      </c>
      <c r="AY26" s="342" t="s">
        <v>93</v>
      </c>
    </row>
    <row r="27" spans="2:51" ht="17.100000000000001" customHeight="1">
      <c r="K27" s="329" t="s">
        <v>85</v>
      </c>
      <c r="L27" s="35"/>
      <c r="M27" s="35"/>
      <c r="N27" s="35"/>
      <c r="O27" s="35"/>
      <c r="P27" s="35"/>
      <c r="Q27" s="35"/>
      <c r="R27" s="47"/>
      <c r="T27" s="343" t="s">
        <v>64</v>
      </c>
      <c r="U27" s="339" t="s">
        <v>105</v>
      </c>
      <c r="V27" s="340" t="s">
        <v>184</v>
      </c>
      <c r="W27" s="340" t="s">
        <v>93</v>
      </c>
      <c r="X27" s="340" t="s">
        <v>93</v>
      </c>
      <c r="Y27" s="340" t="s">
        <v>93</v>
      </c>
      <c r="Z27" s="340" t="s">
        <v>93</v>
      </c>
      <c r="AA27" s="340" t="s">
        <v>98</v>
      </c>
      <c r="AB27" s="341" t="s">
        <v>105</v>
      </c>
      <c r="AC27" s="341" t="s">
        <v>93</v>
      </c>
      <c r="AD27" s="341" t="s">
        <v>184</v>
      </c>
      <c r="AE27" s="341" t="s">
        <v>93</v>
      </c>
      <c r="AF27" s="341" t="s">
        <v>93</v>
      </c>
      <c r="AG27" s="341" t="s">
        <v>93</v>
      </c>
      <c r="AH27" s="341" t="s">
        <v>105</v>
      </c>
      <c r="AI27" s="341" t="s">
        <v>105</v>
      </c>
      <c r="AJ27" s="341" t="s">
        <v>93</v>
      </c>
      <c r="AK27" s="341" t="s">
        <v>93</v>
      </c>
      <c r="AL27" s="341" t="s">
        <v>93</v>
      </c>
      <c r="AM27" s="341" t="s">
        <v>184</v>
      </c>
      <c r="AN27" s="341" t="s">
        <v>93</v>
      </c>
      <c r="AO27" s="341" t="s">
        <v>105</v>
      </c>
      <c r="AP27" s="341" t="s">
        <v>105</v>
      </c>
      <c r="AQ27" s="341" t="s">
        <v>93</v>
      </c>
      <c r="AR27" s="341" t="s">
        <v>93</v>
      </c>
      <c r="AS27" s="341" t="s">
        <v>93</v>
      </c>
      <c r="AT27" s="341" t="s">
        <v>93</v>
      </c>
      <c r="AU27" s="341" t="s">
        <v>184</v>
      </c>
      <c r="AV27" s="341" t="s">
        <v>105</v>
      </c>
      <c r="AW27" s="341" t="s">
        <v>98</v>
      </c>
      <c r="AX27" s="341" t="s">
        <v>93</v>
      </c>
      <c r="AY27" s="342" t="s">
        <v>93</v>
      </c>
    </row>
    <row r="28" spans="2:51" ht="17.100000000000001" customHeight="1">
      <c r="K28" s="329" t="s">
        <v>211</v>
      </c>
      <c r="L28" s="35" t="s">
        <v>98</v>
      </c>
      <c r="M28" s="35"/>
      <c r="N28" s="35"/>
      <c r="O28" s="35"/>
      <c r="P28" s="35"/>
      <c r="Q28" s="35"/>
      <c r="R28" s="47"/>
      <c r="T28" s="344" t="s">
        <v>100</v>
      </c>
      <c r="U28" s="345" t="s">
        <v>105</v>
      </c>
      <c r="V28" s="346" t="s">
        <v>93</v>
      </c>
      <c r="W28" s="346" t="s">
        <v>93</v>
      </c>
      <c r="X28" s="346" t="s">
        <v>184</v>
      </c>
      <c r="Y28" s="346" t="s">
        <v>93</v>
      </c>
      <c r="Z28" s="346" t="s">
        <v>93</v>
      </c>
      <c r="AA28" s="346" t="s">
        <v>105</v>
      </c>
      <c r="AB28" s="347" t="s">
        <v>105</v>
      </c>
      <c r="AC28" s="347" t="s">
        <v>93</v>
      </c>
      <c r="AD28" s="347" t="s">
        <v>93</v>
      </c>
      <c r="AE28" s="347" t="s">
        <v>184</v>
      </c>
      <c r="AF28" s="347" t="s">
        <v>93</v>
      </c>
      <c r="AG28" s="347" t="s">
        <v>93</v>
      </c>
      <c r="AH28" s="347" t="s">
        <v>105</v>
      </c>
      <c r="AI28" s="347" t="s">
        <v>105</v>
      </c>
      <c r="AJ28" s="347" t="s">
        <v>93</v>
      </c>
      <c r="AK28" s="347" t="s">
        <v>93</v>
      </c>
      <c r="AL28" s="347" t="s">
        <v>184</v>
      </c>
      <c r="AM28" s="347" t="s">
        <v>93</v>
      </c>
      <c r="AN28" s="347" t="s">
        <v>93</v>
      </c>
      <c r="AO28" s="347" t="s">
        <v>105</v>
      </c>
      <c r="AP28" s="347" t="s">
        <v>98</v>
      </c>
      <c r="AQ28" s="347" t="s">
        <v>93</v>
      </c>
      <c r="AR28" s="347" t="s">
        <v>93</v>
      </c>
      <c r="AS28" s="347" t="s">
        <v>184</v>
      </c>
      <c r="AT28" s="347" t="s">
        <v>93</v>
      </c>
      <c r="AU28" s="347" t="s">
        <v>93</v>
      </c>
      <c r="AV28" s="347" t="s">
        <v>105</v>
      </c>
      <c r="AW28" s="347" t="s">
        <v>105</v>
      </c>
      <c r="AX28" s="347" t="s">
        <v>93</v>
      </c>
      <c r="AY28" s="348" t="s">
        <v>93</v>
      </c>
    </row>
    <row r="29" spans="2:51" ht="17.100000000000001" customHeight="1">
      <c r="K29" s="329" t="s">
        <v>186</v>
      </c>
      <c r="L29" s="35"/>
      <c r="M29" s="35"/>
      <c r="N29" s="35"/>
      <c r="O29" s="35"/>
      <c r="P29" s="35"/>
      <c r="Q29" s="35"/>
      <c r="R29" s="47"/>
      <c r="T29" s="113"/>
      <c r="U29" s="113"/>
      <c r="V29" s="113"/>
      <c r="W29" s="113"/>
      <c r="X29" s="113"/>
      <c r="AG29" s="2"/>
      <c r="AH29" s="2"/>
      <c r="AI29" s="2"/>
      <c r="AJ29" s="2"/>
      <c r="AK29" s="2"/>
      <c r="AL29" s="2"/>
      <c r="AM29" s="2"/>
      <c r="AN29" s="2"/>
      <c r="AO29" s="2"/>
    </row>
    <row r="30" spans="2:51" ht="17.100000000000001" customHeight="1">
      <c r="K30" s="329" t="s">
        <v>64</v>
      </c>
      <c r="L30" s="35"/>
      <c r="M30" s="35"/>
      <c r="N30" s="35"/>
      <c r="O30" s="35"/>
      <c r="P30" s="35"/>
      <c r="Q30" s="35"/>
      <c r="R30" s="47" t="s">
        <v>98</v>
      </c>
      <c r="T30" s="349" t="s">
        <v>221</v>
      </c>
      <c r="U30" s="113" t="s">
        <v>333</v>
      </c>
      <c r="V30" s="113"/>
      <c r="W30" s="113"/>
      <c r="X30" s="113"/>
      <c r="Y30" s="113" t="s">
        <v>337</v>
      </c>
      <c r="AE30" s="145" t="s">
        <v>245</v>
      </c>
      <c r="AG30" s="2"/>
      <c r="AH30" s="2"/>
      <c r="AI30" s="2"/>
      <c r="AJ30" s="2"/>
      <c r="AK30" s="2"/>
      <c r="AL30" s="2"/>
      <c r="AM30" s="2"/>
      <c r="AN30" s="2"/>
      <c r="AO30" s="2"/>
    </row>
    <row r="31" spans="2:51" ht="17.100000000000001" customHeight="1">
      <c r="K31" s="330" t="s">
        <v>100</v>
      </c>
      <c r="L31" s="103"/>
      <c r="M31" s="103"/>
      <c r="N31" s="103"/>
      <c r="O31" s="103"/>
      <c r="P31" s="103"/>
      <c r="Q31" s="103"/>
      <c r="R31" s="104"/>
      <c r="T31" s="349" t="s">
        <v>85</v>
      </c>
      <c r="U31" s="113" t="s">
        <v>329</v>
      </c>
      <c r="V31" s="113"/>
      <c r="W31" s="113"/>
      <c r="X31" s="113"/>
      <c r="Y31" s="113" t="s">
        <v>335</v>
      </c>
      <c r="AG31" s="2"/>
      <c r="AH31" s="2"/>
      <c r="AI31" s="2"/>
      <c r="AJ31" s="2"/>
      <c r="AK31" s="2"/>
      <c r="AL31" s="2"/>
      <c r="AM31" s="2"/>
      <c r="AN31" s="2"/>
      <c r="AO31" s="2"/>
    </row>
    <row r="32" spans="2:51" ht="17.100000000000001" customHeight="1">
      <c r="T32" s="349" t="s">
        <v>211</v>
      </c>
      <c r="U32" s="113" t="s">
        <v>327</v>
      </c>
      <c r="V32" s="113"/>
      <c r="W32" s="113"/>
      <c r="X32" s="113"/>
      <c r="Y32" s="113" t="s">
        <v>344</v>
      </c>
      <c r="AG32" s="2"/>
      <c r="AH32" s="2"/>
      <c r="AI32" s="2"/>
      <c r="AJ32" s="2"/>
      <c r="AK32" s="2"/>
      <c r="AL32" s="2"/>
      <c r="AM32" s="2"/>
      <c r="AN32" s="2"/>
      <c r="AO32" s="2"/>
    </row>
    <row r="33" spans="2:51" ht="17.100000000000001" customHeight="1">
      <c r="T33" s="349" t="s">
        <v>186</v>
      </c>
      <c r="U33" s="113" t="s">
        <v>330</v>
      </c>
      <c r="V33" s="113"/>
      <c r="W33" s="113"/>
      <c r="X33" s="113"/>
      <c r="Y33" s="113" t="s">
        <v>347</v>
      </c>
      <c r="AG33" s="2"/>
      <c r="AH33" s="2"/>
      <c r="AI33" s="2"/>
      <c r="AJ33" s="2"/>
      <c r="AK33" s="2"/>
      <c r="AL33" s="2"/>
      <c r="AM33" s="2"/>
      <c r="AN33" s="2"/>
      <c r="AO33" s="2"/>
    </row>
    <row r="34" spans="2:51" ht="17.100000000000001" customHeight="1">
      <c r="T34" s="349" t="s">
        <v>64</v>
      </c>
      <c r="U34" s="113" t="s">
        <v>328</v>
      </c>
      <c r="V34" s="113"/>
      <c r="W34" s="113"/>
      <c r="X34" s="113"/>
      <c r="Y34" s="113" t="s">
        <v>341</v>
      </c>
      <c r="AG34" s="2"/>
      <c r="AH34" s="2"/>
      <c r="AI34" s="2"/>
      <c r="AJ34" s="2"/>
      <c r="AK34" s="2"/>
      <c r="AL34" s="2"/>
      <c r="AM34" s="2"/>
      <c r="AN34" s="2"/>
      <c r="AO34" s="2"/>
    </row>
    <row r="35" spans="2:51" ht="17.100000000000001" customHeight="1">
      <c r="T35" s="349" t="s">
        <v>100</v>
      </c>
      <c r="U35" s="113" t="s">
        <v>331</v>
      </c>
      <c r="V35" s="113"/>
      <c r="W35" s="113"/>
      <c r="X35" s="113"/>
      <c r="Y35" s="113" t="s">
        <v>340</v>
      </c>
      <c r="AG35" s="2"/>
      <c r="AH35" s="2"/>
      <c r="AI35" s="2"/>
      <c r="AJ35" s="2"/>
      <c r="AK35" s="2"/>
      <c r="AL35" s="2"/>
      <c r="AM35" s="2"/>
      <c r="AN35" s="2"/>
      <c r="AO35" s="2"/>
    </row>
    <row r="36" spans="2:51" ht="17.100000000000001" customHeight="1">
      <c r="T36" s="349"/>
      <c r="U36" s="113"/>
      <c r="V36" s="113"/>
      <c r="W36" s="113"/>
      <c r="X36" s="113"/>
      <c r="AG36" s="2"/>
      <c r="AH36" s="2"/>
      <c r="AI36" s="2"/>
      <c r="AJ36" s="2"/>
      <c r="AK36" s="2"/>
      <c r="AL36" s="2"/>
      <c r="AM36" s="2"/>
      <c r="AN36" s="2"/>
      <c r="AO36" s="2"/>
    </row>
    <row r="37" spans="2:51" ht="17.100000000000001" customHeight="1">
      <c r="T37" s="349"/>
      <c r="U37" s="113"/>
      <c r="V37" s="113"/>
      <c r="W37" s="113"/>
      <c r="X37" s="113"/>
      <c r="AG37" s="2"/>
      <c r="AH37" s="2"/>
      <c r="AI37" s="2"/>
      <c r="AJ37" s="2"/>
      <c r="AK37" s="2"/>
      <c r="AL37" s="2"/>
      <c r="AM37" s="2"/>
      <c r="AN37" s="2"/>
      <c r="AO37" s="2"/>
    </row>
    <row r="38" spans="2:51" ht="17.100000000000001" customHeight="1">
      <c r="B38" s="135" t="s">
        <v>57</v>
      </c>
      <c r="C38" s="32"/>
      <c r="D38" s="32"/>
      <c r="E38" s="32"/>
      <c r="F38" s="32"/>
      <c r="G38" s="32"/>
      <c r="H38" s="32"/>
      <c r="I38" s="32"/>
      <c r="J38" s="32"/>
      <c r="N38" s="113"/>
      <c r="O38" s="113"/>
      <c r="P38" s="113"/>
      <c r="Q38" s="113"/>
      <c r="X38" s="113"/>
    </row>
    <row r="39" spans="2:51" ht="17.100000000000001" customHeight="1">
      <c r="N39" s="113"/>
      <c r="O39" s="113"/>
      <c r="P39" s="113"/>
      <c r="Q39" s="113"/>
      <c r="X39" s="113"/>
    </row>
    <row r="40" spans="2:51" ht="17.100000000000001" customHeight="1">
      <c r="B40" s="37" t="s">
        <v>91</v>
      </c>
      <c r="D40" s="38"/>
      <c r="E40" s="350"/>
      <c r="F40" s="41"/>
      <c r="G40" s="40"/>
      <c r="H40" s="41"/>
      <c r="I40" s="42"/>
      <c r="K40" s="37" t="s">
        <v>61</v>
      </c>
      <c r="M40" s="38"/>
      <c r="N40" s="350"/>
      <c r="O40" s="41"/>
      <c r="P40" s="40"/>
      <c r="Q40" s="41"/>
      <c r="R40" s="42"/>
      <c r="T40" s="291" t="s">
        <v>461</v>
      </c>
      <c r="U40" s="30"/>
      <c r="V40" s="30"/>
      <c r="W40" s="30"/>
      <c r="X40" s="30"/>
      <c r="Y40" s="30"/>
      <c r="Z40" s="30"/>
      <c r="AA40" s="30"/>
      <c r="AB40" s="30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</row>
    <row r="41" spans="2:51" ht="17.100000000000001" customHeight="1">
      <c r="B41" s="43" t="s">
        <v>83</v>
      </c>
      <c r="C41" s="44" t="s">
        <v>96</v>
      </c>
      <c r="D41" s="45" t="s">
        <v>104</v>
      </c>
      <c r="E41" s="45" t="s">
        <v>82</v>
      </c>
      <c r="F41" s="45" t="s">
        <v>112</v>
      </c>
      <c r="G41" s="45" t="s">
        <v>97</v>
      </c>
      <c r="H41" s="45" t="s">
        <v>117</v>
      </c>
      <c r="I41" s="46" t="s">
        <v>132</v>
      </c>
      <c r="K41" s="43" t="s">
        <v>83</v>
      </c>
      <c r="L41" s="44" t="s">
        <v>96</v>
      </c>
      <c r="M41" s="45" t="s">
        <v>104</v>
      </c>
      <c r="N41" s="45" t="s">
        <v>82</v>
      </c>
      <c r="O41" s="45" t="s">
        <v>112</v>
      </c>
      <c r="P41" s="45" t="s">
        <v>97</v>
      </c>
      <c r="Q41" s="45" t="s">
        <v>117</v>
      </c>
      <c r="R41" s="46" t="s">
        <v>132</v>
      </c>
      <c r="T41" s="140" t="s">
        <v>125</v>
      </c>
      <c r="U41" s="228">
        <v>42736</v>
      </c>
      <c r="V41" s="327">
        <v>42737</v>
      </c>
      <c r="W41" s="327">
        <v>42738</v>
      </c>
      <c r="X41" s="327">
        <v>42739</v>
      </c>
      <c r="Y41" s="327">
        <v>42740</v>
      </c>
      <c r="Z41" s="327">
        <v>42741</v>
      </c>
      <c r="AA41" s="327">
        <v>42742</v>
      </c>
      <c r="AB41" s="327">
        <v>42743</v>
      </c>
      <c r="AC41" s="327">
        <v>42744</v>
      </c>
      <c r="AD41" s="327">
        <v>42745</v>
      </c>
      <c r="AE41" s="327">
        <v>42746</v>
      </c>
      <c r="AF41" s="327">
        <v>42747</v>
      </c>
      <c r="AG41" s="327">
        <v>42748</v>
      </c>
      <c r="AH41" s="327">
        <v>42749</v>
      </c>
      <c r="AI41" s="327">
        <v>42750</v>
      </c>
      <c r="AJ41" s="327">
        <v>42751</v>
      </c>
      <c r="AK41" s="327">
        <v>42752</v>
      </c>
      <c r="AL41" s="327">
        <v>42753</v>
      </c>
      <c r="AM41" s="327">
        <v>42754</v>
      </c>
      <c r="AN41" s="327">
        <v>42755</v>
      </c>
      <c r="AO41" s="327">
        <v>42756</v>
      </c>
      <c r="AP41" s="327">
        <v>42757</v>
      </c>
      <c r="AQ41" s="327">
        <v>42758</v>
      </c>
      <c r="AR41" s="327">
        <v>42759</v>
      </c>
      <c r="AS41" s="327">
        <v>42760</v>
      </c>
      <c r="AT41" s="327">
        <v>42761</v>
      </c>
      <c r="AU41" s="327">
        <v>42762</v>
      </c>
      <c r="AV41" s="327">
        <v>42763</v>
      </c>
      <c r="AW41" s="327">
        <v>42764</v>
      </c>
      <c r="AX41" s="327">
        <v>42765</v>
      </c>
      <c r="AY41" s="328">
        <v>42766</v>
      </c>
    </row>
    <row r="42" spans="2:51" ht="17.100000000000001" customHeight="1">
      <c r="B42" s="329" t="s">
        <v>84</v>
      </c>
      <c r="C42" s="35"/>
      <c r="D42" s="35" t="s">
        <v>93</v>
      </c>
      <c r="E42" s="35" t="s">
        <v>93</v>
      </c>
      <c r="F42" s="35" t="s">
        <v>93</v>
      </c>
      <c r="G42" s="35" t="s">
        <v>93</v>
      </c>
      <c r="H42" s="35" t="s">
        <v>93</v>
      </c>
      <c r="I42" s="314"/>
      <c r="K42" s="330" t="s">
        <v>61</v>
      </c>
      <c r="L42" s="103"/>
      <c r="M42" s="103" t="s">
        <v>78</v>
      </c>
      <c r="N42" s="103" t="s">
        <v>78</v>
      </c>
      <c r="O42" s="103" t="s">
        <v>78</v>
      </c>
      <c r="P42" s="103" t="s">
        <v>78</v>
      </c>
      <c r="Q42" s="103" t="s">
        <v>78</v>
      </c>
      <c r="R42" s="351"/>
      <c r="T42" s="141" t="s">
        <v>101</v>
      </c>
      <c r="U42" s="331" t="s">
        <v>96</v>
      </c>
      <c r="V42" s="332" t="s">
        <v>104</v>
      </c>
      <c r="W42" s="332" t="s">
        <v>82</v>
      </c>
      <c r="X42" s="332" t="s">
        <v>112</v>
      </c>
      <c r="Y42" s="332" t="s">
        <v>97</v>
      </c>
      <c r="Z42" s="332" t="s">
        <v>117</v>
      </c>
      <c r="AA42" s="332" t="s">
        <v>132</v>
      </c>
      <c r="AB42" s="332" t="s">
        <v>96</v>
      </c>
      <c r="AC42" s="332" t="s">
        <v>104</v>
      </c>
      <c r="AD42" s="332" t="s">
        <v>82</v>
      </c>
      <c r="AE42" s="332" t="s">
        <v>112</v>
      </c>
      <c r="AF42" s="332" t="s">
        <v>97</v>
      </c>
      <c r="AG42" s="332" t="s">
        <v>117</v>
      </c>
      <c r="AH42" s="332" t="s">
        <v>132</v>
      </c>
      <c r="AI42" s="332" t="s">
        <v>96</v>
      </c>
      <c r="AJ42" s="332" t="s">
        <v>104</v>
      </c>
      <c r="AK42" s="332" t="s">
        <v>82</v>
      </c>
      <c r="AL42" s="332" t="s">
        <v>112</v>
      </c>
      <c r="AM42" s="332" t="s">
        <v>97</v>
      </c>
      <c r="AN42" s="332" t="s">
        <v>117</v>
      </c>
      <c r="AO42" s="332" t="s">
        <v>132</v>
      </c>
      <c r="AP42" s="332" t="s">
        <v>96</v>
      </c>
      <c r="AQ42" s="332" t="s">
        <v>104</v>
      </c>
      <c r="AR42" s="332" t="s">
        <v>82</v>
      </c>
      <c r="AS42" s="332" t="s">
        <v>112</v>
      </c>
      <c r="AT42" s="332" t="s">
        <v>97</v>
      </c>
      <c r="AU42" s="332" t="s">
        <v>117</v>
      </c>
      <c r="AV42" s="332" t="s">
        <v>132</v>
      </c>
      <c r="AW42" s="332" t="s">
        <v>96</v>
      </c>
      <c r="AX42" s="332" t="s">
        <v>104</v>
      </c>
      <c r="AY42" s="333" t="s">
        <v>82</v>
      </c>
    </row>
    <row r="43" spans="2:51" ht="17.100000000000001" customHeight="1">
      <c r="B43" s="329" t="s">
        <v>72</v>
      </c>
      <c r="C43" s="35"/>
      <c r="D43" s="35" t="s">
        <v>93</v>
      </c>
      <c r="E43" s="35" t="s">
        <v>93</v>
      </c>
      <c r="F43" s="35" t="s">
        <v>93</v>
      </c>
      <c r="G43" s="35" t="s">
        <v>93</v>
      </c>
      <c r="H43" s="35" t="s">
        <v>93</v>
      </c>
      <c r="I43" s="314"/>
      <c r="T43" s="334" t="s">
        <v>84</v>
      </c>
      <c r="U43" s="335" t="s">
        <v>105</v>
      </c>
      <c r="V43" s="336" t="s">
        <v>98</v>
      </c>
      <c r="W43" s="336" t="s">
        <v>98</v>
      </c>
      <c r="X43" s="336" t="s">
        <v>98</v>
      </c>
      <c r="Y43" s="336" t="s">
        <v>98</v>
      </c>
      <c r="Z43" s="336" t="s">
        <v>98</v>
      </c>
      <c r="AA43" s="336" t="s">
        <v>105</v>
      </c>
      <c r="AB43" s="337" t="s">
        <v>105</v>
      </c>
      <c r="AC43" s="337" t="s">
        <v>93</v>
      </c>
      <c r="AD43" s="337" t="s">
        <v>93</v>
      </c>
      <c r="AE43" s="337" t="s">
        <v>93</v>
      </c>
      <c r="AF43" s="337" t="s">
        <v>93</v>
      </c>
      <c r="AG43" s="337" t="s">
        <v>93</v>
      </c>
      <c r="AH43" s="337" t="s">
        <v>105</v>
      </c>
      <c r="AI43" s="337" t="s">
        <v>105</v>
      </c>
      <c r="AJ43" s="337" t="s">
        <v>93</v>
      </c>
      <c r="AK43" s="337" t="s">
        <v>93</v>
      </c>
      <c r="AL43" s="337" t="s">
        <v>93</v>
      </c>
      <c r="AM43" s="337" t="s">
        <v>93</v>
      </c>
      <c r="AN43" s="337" t="s">
        <v>93</v>
      </c>
      <c r="AO43" s="337" t="s">
        <v>105</v>
      </c>
      <c r="AP43" s="337" t="s">
        <v>105</v>
      </c>
      <c r="AQ43" s="337" t="s">
        <v>93</v>
      </c>
      <c r="AR43" s="337" t="s">
        <v>93</v>
      </c>
      <c r="AS43" s="337" t="s">
        <v>93</v>
      </c>
      <c r="AT43" s="337" t="s">
        <v>93</v>
      </c>
      <c r="AU43" s="337" t="s">
        <v>93</v>
      </c>
      <c r="AV43" s="337" t="s">
        <v>105</v>
      </c>
      <c r="AW43" s="337" t="s">
        <v>105</v>
      </c>
      <c r="AX43" s="337" t="s">
        <v>98</v>
      </c>
      <c r="AY43" s="338" t="s">
        <v>98</v>
      </c>
    </row>
    <row r="44" spans="2:51" ht="17.100000000000001" customHeight="1">
      <c r="B44" s="330" t="s">
        <v>189</v>
      </c>
      <c r="C44" s="103"/>
      <c r="D44" s="103" t="s">
        <v>93</v>
      </c>
      <c r="E44" s="103" t="s">
        <v>93</v>
      </c>
      <c r="F44" s="103" t="s">
        <v>93</v>
      </c>
      <c r="G44" s="103" t="s">
        <v>93</v>
      </c>
      <c r="H44" s="103" t="s">
        <v>93</v>
      </c>
      <c r="I44" s="351"/>
      <c r="K44" s="37" t="s">
        <v>352</v>
      </c>
      <c r="M44" s="38"/>
      <c r="N44" s="350"/>
      <c r="O44" s="41"/>
      <c r="P44" s="40"/>
      <c r="Q44" s="41"/>
      <c r="R44" s="42"/>
      <c r="T44" s="142" t="s">
        <v>72</v>
      </c>
      <c r="U44" s="339" t="s">
        <v>105</v>
      </c>
      <c r="V44" s="340" t="s">
        <v>93</v>
      </c>
      <c r="W44" s="340" t="s">
        <v>93</v>
      </c>
      <c r="X44" s="340" t="s">
        <v>93</v>
      </c>
      <c r="Y44" s="340" t="s">
        <v>93</v>
      </c>
      <c r="Z44" s="340" t="s">
        <v>93</v>
      </c>
      <c r="AA44" s="340" t="s">
        <v>105</v>
      </c>
      <c r="AB44" s="341" t="s">
        <v>105</v>
      </c>
      <c r="AC44" s="341" t="s">
        <v>93</v>
      </c>
      <c r="AD44" s="341" t="s">
        <v>93</v>
      </c>
      <c r="AE44" s="341" t="s">
        <v>93</v>
      </c>
      <c r="AF44" s="341" t="s">
        <v>93</v>
      </c>
      <c r="AG44" s="341" t="s">
        <v>93</v>
      </c>
      <c r="AH44" s="341" t="s">
        <v>105</v>
      </c>
      <c r="AI44" s="341" t="s">
        <v>105</v>
      </c>
      <c r="AJ44" s="341" t="s">
        <v>93</v>
      </c>
      <c r="AK44" s="341" t="s">
        <v>93</v>
      </c>
      <c r="AL44" s="341" t="s">
        <v>93</v>
      </c>
      <c r="AM44" s="341" t="s">
        <v>93</v>
      </c>
      <c r="AN44" s="341" t="s">
        <v>93</v>
      </c>
      <c r="AO44" s="341" t="s">
        <v>105</v>
      </c>
      <c r="AP44" s="341" t="s">
        <v>105</v>
      </c>
      <c r="AQ44" s="341" t="s">
        <v>98</v>
      </c>
      <c r="AR44" s="341" t="s">
        <v>98</v>
      </c>
      <c r="AS44" s="341" t="s">
        <v>98</v>
      </c>
      <c r="AT44" s="341" t="s">
        <v>98</v>
      </c>
      <c r="AU44" s="341" t="s">
        <v>98</v>
      </c>
      <c r="AV44" s="341" t="s">
        <v>105</v>
      </c>
      <c r="AW44" s="341" t="s">
        <v>105</v>
      </c>
      <c r="AX44" s="341" t="s">
        <v>93</v>
      </c>
      <c r="AY44" s="342" t="s">
        <v>93</v>
      </c>
    </row>
    <row r="45" spans="2:51" ht="17.100000000000001" customHeight="1">
      <c r="K45" s="43" t="s">
        <v>83</v>
      </c>
      <c r="L45" s="44" t="s">
        <v>96</v>
      </c>
      <c r="M45" s="45" t="s">
        <v>104</v>
      </c>
      <c r="N45" s="45" t="s">
        <v>82</v>
      </c>
      <c r="O45" s="45" t="s">
        <v>112</v>
      </c>
      <c r="P45" s="45" t="s">
        <v>97</v>
      </c>
      <c r="Q45" s="45" t="s">
        <v>117</v>
      </c>
      <c r="R45" s="46" t="s">
        <v>132</v>
      </c>
      <c r="T45" s="142" t="s">
        <v>189</v>
      </c>
      <c r="U45" s="339" t="s">
        <v>105</v>
      </c>
      <c r="V45" s="340" t="s">
        <v>93</v>
      </c>
      <c r="W45" s="340" t="s">
        <v>93</v>
      </c>
      <c r="X45" s="340" t="s">
        <v>93</v>
      </c>
      <c r="Y45" s="340" t="s">
        <v>93</v>
      </c>
      <c r="Z45" s="340" t="s">
        <v>93</v>
      </c>
      <c r="AA45" s="340" t="s">
        <v>105</v>
      </c>
      <c r="AB45" s="341" t="s">
        <v>105</v>
      </c>
      <c r="AC45" s="341" t="s">
        <v>93</v>
      </c>
      <c r="AD45" s="341" t="s">
        <v>93</v>
      </c>
      <c r="AE45" s="341" t="s">
        <v>93</v>
      </c>
      <c r="AF45" s="341" t="s">
        <v>93</v>
      </c>
      <c r="AG45" s="341" t="s">
        <v>93</v>
      </c>
      <c r="AH45" s="341" t="s">
        <v>105</v>
      </c>
      <c r="AI45" s="341" t="s">
        <v>105</v>
      </c>
      <c r="AJ45" s="341" t="s">
        <v>98</v>
      </c>
      <c r="AK45" s="341" t="s">
        <v>98</v>
      </c>
      <c r="AL45" s="341" t="s">
        <v>98</v>
      </c>
      <c r="AM45" s="341" t="s">
        <v>98</v>
      </c>
      <c r="AN45" s="341" t="s">
        <v>98</v>
      </c>
      <c r="AO45" s="341" t="s">
        <v>105</v>
      </c>
      <c r="AP45" s="341" t="s">
        <v>105</v>
      </c>
      <c r="AQ45" s="341" t="s">
        <v>93</v>
      </c>
      <c r="AR45" s="341" t="s">
        <v>93</v>
      </c>
      <c r="AS45" s="341" t="s">
        <v>93</v>
      </c>
      <c r="AT45" s="341" t="s">
        <v>93</v>
      </c>
      <c r="AU45" s="341" t="s">
        <v>93</v>
      </c>
      <c r="AV45" s="341" t="s">
        <v>105</v>
      </c>
      <c r="AW45" s="341" t="s">
        <v>105</v>
      </c>
      <c r="AX45" s="341" t="s">
        <v>93</v>
      </c>
      <c r="AY45" s="342" t="s">
        <v>93</v>
      </c>
    </row>
    <row r="46" spans="2:51" ht="17.100000000000001" customHeight="1">
      <c r="K46" s="329" t="s">
        <v>84</v>
      </c>
      <c r="L46" s="35"/>
      <c r="M46" s="35" t="s">
        <v>98</v>
      </c>
      <c r="N46" s="35" t="s">
        <v>98</v>
      </c>
      <c r="O46" s="35" t="s">
        <v>98</v>
      </c>
      <c r="P46" s="35" t="s">
        <v>98</v>
      </c>
      <c r="Q46" s="35" t="s">
        <v>98</v>
      </c>
      <c r="R46" s="314"/>
      <c r="T46" s="344" t="s">
        <v>61</v>
      </c>
      <c r="U46" s="345" t="s">
        <v>105</v>
      </c>
      <c r="V46" s="346" t="s">
        <v>78</v>
      </c>
      <c r="W46" s="346" t="s">
        <v>78</v>
      </c>
      <c r="X46" s="346" t="s">
        <v>78</v>
      </c>
      <c r="Y46" s="346" t="s">
        <v>78</v>
      </c>
      <c r="Z46" s="346" t="s">
        <v>78</v>
      </c>
      <c r="AA46" s="346" t="s">
        <v>105</v>
      </c>
      <c r="AB46" s="347" t="s">
        <v>105</v>
      </c>
      <c r="AC46" s="347" t="s">
        <v>98</v>
      </c>
      <c r="AD46" s="347" t="s">
        <v>98</v>
      </c>
      <c r="AE46" s="347" t="s">
        <v>98</v>
      </c>
      <c r="AF46" s="347" t="s">
        <v>98</v>
      </c>
      <c r="AG46" s="347" t="s">
        <v>98</v>
      </c>
      <c r="AH46" s="347" t="s">
        <v>105</v>
      </c>
      <c r="AI46" s="347" t="s">
        <v>105</v>
      </c>
      <c r="AJ46" s="347" t="s">
        <v>78</v>
      </c>
      <c r="AK46" s="347" t="s">
        <v>78</v>
      </c>
      <c r="AL46" s="347" t="s">
        <v>78</v>
      </c>
      <c r="AM46" s="347" t="s">
        <v>78</v>
      </c>
      <c r="AN46" s="347" t="s">
        <v>78</v>
      </c>
      <c r="AO46" s="347" t="s">
        <v>105</v>
      </c>
      <c r="AP46" s="347" t="s">
        <v>105</v>
      </c>
      <c r="AQ46" s="347" t="s">
        <v>78</v>
      </c>
      <c r="AR46" s="347" t="s">
        <v>78</v>
      </c>
      <c r="AS46" s="347" t="s">
        <v>78</v>
      </c>
      <c r="AT46" s="347" t="s">
        <v>78</v>
      </c>
      <c r="AU46" s="347" t="s">
        <v>78</v>
      </c>
      <c r="AV46" s="347" t="s">
        <v>105</v>
      </c>
      <c r="AW46" s="347" t="s">
        <v>105</v>
      </c>
      <c r="AX46" s="347" t="s">
        <v>78</v>
      </c>
      <c r="AY46" s="348" t="s">
        <v>78</v>
      </c>
    </row>
    <row r="47" spans="2:51" ht="17.100000000000001" customHeight="1">
      <c r="K47" s="329" t="s">
        <v>72</v>
      </c>
      <c r="L47" s="35"/>
      <c r="M47" s="35"/>
      <c r="N47" s="35"/>
      <c r="O47" s="35"/>
      <c r="P47" s="35"/>
      <c r="Q47" s="35"/>
      <c r="R47" s="314"/>
      <c r="T47" s="113"/>
      <c r="U47" s="113"/>
      <c r="V47" s="113"/>
      <c r="W47" s="113"/>
      <c r="X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</row>
    <row r="48" spans="2:51" ht="17.100000000000001" customHeight="1">
      <c r="K48" s="329" t="s">
        <v>189</v>
      </c>
      <c r="L48" s="35"/>
      <c r="M48" s="35"/>
      <c r="N48" s="35"/>
      <c r="O48" s="35"/>
      <c r="P48" s="35"/>
      <c r="Q48" s="35"/>
      <c r="R48" s="314"/>
      <c r="T48" s="349" t="s">
        <v>84</v>
      </c>
      <c r="U48" s="113" t="s">
        <v>333</v>
      </c>
      <c r="V48" s="113"/>
      <c r="W48" s="113"/>
      <c r="X48" s="113"/>
      <c r="Y48" s="113" t="s">
        <v>30</v>
      </c>
      <c r="AF48" s="145" t="s">
        <v>50</v>
      </c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</row>
    <row r="49" spans="1:68" ht="17.100000000000001" customHeight="1">
      <c r="K49" s="330" t="s">
        <v>61</v>
      </c>
      <c r="L49" s="103"/>
      <c r="M49" s="103"/>
      <c r="N49" s="103"/>
      <c r="O49" s="103"/>
      <c r="P49" s="103"/>
      <c r="Q49" s="103"/>
      <c r="R49" s="351"/>
      <c r="T49" s="349" t="s">
        <v>72</v>
      </c>
      <c r="U49" s="113" t="s">
        <v>329</v>
      </c>
      <c r="V49" s="113"/>
      <c r="W49" s="113"/>
      <c r="X49" s="113"/>
      <c r="Y49" s="113" t="s">
        <v>251</v>
      </c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</row>
    <row r="50" spans="1:68" ht="17.100000000000001" customHeight="1">
      <c r="T50" s="349" t="s">
        <v>189</v>
      </c>
      <c r="U50" s="113" t="s">
        <v>327</v>
      </c>
      <c r="V50" s="113"/>
      <c r="W50" s="113"/>
      <c r="X50" s="113"/>
      <c r="Y50" s="113" t="s">
        <v>254</v>
      </c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</row>
    <row r="51" spans="1:68" ht="17.100000000000001" customHeight="1">
      <c r="T51" s="349" t="s">
        <v>61</v>
      </c>
      <c r="U51" s="113" t="s">
        <v>330</v>
      </c>
      <c r="V51" s="113"/>
      <c r="W51" s="113"/>
      <c r="X51" s="113"/>
      <c r="Y51" s="113" t="s">
        <v>26</v>
      </c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</row>
    <row r="52" spans="1:68" ht="17.100000000000001" customHeight="1">
      <c r="U52" s="113"/>
      <c r="V52" s="113"/>
      <c r="W52" s="113"/>
      <c r="X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</row>
    <row r="53" spans="1:68" s="113" customFormat="1" ht="17.100000000000001" customHeight="1">
      <c r="A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5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s="463" customFormat="1" ht="17.100000000000001" customHeight="1">
      <c r="A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5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464"/>
      <c r="BK54" s="464"/>
      <c r="BL54" s="464"/>
      <c r="BM54" s="464"/>
      <c r="BN54" s="464"/>
      <c r="BO54" s="464"/>
      <c r="BP54" s="464"/>
    </row>
    <row r="55" spans="1:68" s="113" customFormat="1" ht="17.100000000000001" customHeight="1">
      <c r="A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5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s="113" customFormat="1" ht="17.100000000000001" customHeight="1">
      <c r="A56" s="2"/>
      <c r="B56" s="46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5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ht="17.100000000000001" customHeight="1">
      <c r="B57" s="135" t="s">
        <v>496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1:68" ht="17.100000000000001" customHeight="1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68" ht="17.100000000000001" customHeight="1">
      <c r="B59" s="372" t="s">
        <v>446</v>
      </c>
      <c r="C59" s="113"/>
      <c r="D59" s="373"/>
      <c r="E59" s="350"/>
      <c r="F59" s="41"/>
      <c r="G59" s="40"/>
      <c r="H59" s="41"/>
      <c r="I59" s="42"/>
      <c r="J59" s="113"/>
      <c r="T59" s="372" t="s">
        <v>378</v>
      </c>
      <c r="U59" s="113"/>
      <c r="V59" s="374"/>
      <c r="W59" s="113"/>
      <c r="X59" s="113"/>
    </row>
    <row r="60" spans="1:68" ht="17.100000000000001" customHeight="1">
      <c r="B60" s="375" t="s">
        <v>83</v>
      </c>
      <c r="C60" s="376" t="s">
        <v>96</v>
      </c>
      <c r="D60" s="377" t="s">
        <v>104</v>
      </c>
      <c r="E60" s="377" t="s">
        <v>82</v>
      </c>
      <c r="F60" s="377" t="s">
        <v>112</v>
      </c>
      <c r="G60" s="377" t="s">
        <v>97</v>
      </c>
      <c r="H60" s="377" t="s">
        <v>117</v>
      </c>
      <c r="I60" s="378" t="s">
        <v>132</v>
      </c>
      <c r="J60" s="113"/>
      <c r="K60" s="379" t="s">
        <v>350</v>
      </c>
      <c r="T60" s="70" t="s">
        <v>83</v>
      </c>
      <c r="U60" s="71" t="s">
        <v>67</v>
      </c>
      <c r="V60" s="376" t="s">
        <v>96</v>
      </c>
      <c r="W60" s="377" t="s">
        <v>104</v>
      </c>
      <c r="X60" s="377" t="s">
        <v>82</v>
      </c>
      <c r="Y60" s="377" t="s">
        <v>112</v>
      </c>
      <c r="Z60" s="377" t="s">
        <v>97</v>
      </c>
      <c r="AA60" s="377" t="s">
        <v>117</v>
      </c>
      <c r="AB60" s="377" t="s">
        <v>132</v>
      </c>
      <c r="AC60" s="376" t="s">
        <v>96</v>
      </c>
      <c r="AD60" s="377" t="s">
        <v>104</v>
      </c>
      <c r="AE60" s="377" t="s">
        <v>82</v>
      </c>
      <c r="AF60" s="377" t="s">
        <v>112</v>
      </c>
      <c r="AG60" s="377" t="s">
        <v>97</v>
      </c>
      <c r="AH60" s="377" t="s">
        <v>117</v>
      </c>
      <c r="AI60" s="378" t="s">
        <v>132</v>
      </c>
    </row>
    <row r="61" spans="1:68" ht="17.100000000000001" customHeight="1">
      <c r="B61" s="380" t="s">
        <v>126</v>
      </c>
      <c r="C61" s="381"/>
      <c r="D61" s="381" t="s">
        <v>123</v>
      </c>
      <c r="E61" s="381" t="s">
        <v>123</v>
      </c>
      <c r="F61" s="381" t="s">
        <v>123</v>
      </c>
      <c r="G61" s="381" t="s">
        <v>123</v>
      </c>
      <c r="H61" s="381" t="s">
        <v>191</v>
      </c>
      <c r="I61" s="382"/>
      <c r="J61" s="113"/>
      <c r="K61" s="2" t="s">
        <v>345</v>
      </c>
      <c r="T61" s="367" t="s">
        <v>126</v>
      </c>
      <c r="U61" s="368">
        <v>14</v>
      </c>
      <c r="V61" s="363"/>
      <c r="W61" s="363" t="s">
        <v>123</v>
      </c>
      <c r="X61" s="363" t="s">
        <v>123</v>
      </c>
      <c r="Y61" s="363" t="s">
        <v>123</v>
      </c>
      <c r="Z61" s="363" t="s">
        <v>123</v>
      </c>
      <c r="AA61" s="363" t="s">
        <v>191</v>
      </c>
      <c r="AB61" s="363"/>
      <c r="AC61" s="107" t="s">
        <v>191</v>
      </c>
      <c r="AD61" s="107" t="s">
        <v>95</v>
      </c>
      <c r="AE61" s="107" t="s">
        <v>95</v>
      </c>
      <c r="AF61" s="107" t="s">
        <v>95</v>
      </c>
      <c r="AG61" s="107"/>
      <c r="AH61" s="107"/>
      <c r="AI61" s="108" t="s">
        <v>191</v>
      </c>
    </row>
    <row r="62" spans="1:68" ht="17.100000000000001" customHeight="1">
      <c r="B62" s="383" t="s">
        <v>172</v>
      </c>
      <c r="C62" s="384" t="s">
        <v>191</v>
      </c>
      <c r="D62" s="384" t="s">
        <v>95</v>
      </c>
      <c r="E62" s="384" t="s">
        <v>95</v>
      </c>
      <c r="F62" s="384" t="s">
        <v>95</v>
      </c>
      <c r="G62" s="384"/>
      <c r="H62" s="384"/>
      <c r="I62" s="385" t="s">
        <v>191</v>
      </c>
      <c r="J62" s="113"/>
      <c r="K62" s="113" t="s">
        <v>319</v>
      </c>
      <c r="L62" s="113"/>
      <c r="M62" s="113"/>
      <c r="N62" s="113"/>
      <c r="O62" s="113"/>
      <c r="P62" s="113"/>
      <c r="Q62" s="113"/>
      <c r="R62" s="113"/>
      <c r="T62" s="367" t="s">
        <v>172</v>
      </c>
      <c r="U62" s="368">
        <v>14</v>
      </c>
      <c r="V62" s="363" t="s">
        <v>191</v>
      </c>
      <c r="W62" s="363" t="s">
        <v>95</v>
      </c>
      <c r="X62" s="363" t="s">
        <v>95</v>
      </c>
      <c r="Y62" s="363" t="s">
        <v>95</v>
      </c>
      <c r="Z62" s="363"/>
      <c r="AA62" s="363"/>
      <c r="AB62" s="363" t="s">
        <v>191</v>
      </c>
      <c r="AC62" s="107"/>
      <c r="AD62" s="107" t="s">
        <v>123</v>
      </c>
      <c r="AE62" s="107" t="s">
        <v>123</v>
      </c>
      <c r="AF62" s="107" t="s">
        <v>123</v>
      </c>
      <c r="AG62" s="107" t="s">
        <v>123</v>
      </c>
      <c r="AH62" s="107" t="s">
        <v>191</v>
      </c>
      <c r="AI62" s="108"/>
    </row>
    <row r="63" spans="1:68" ht="17.100000000000001" customHeight="1">
      <c r="B63" s="386"/>
      <c r="C63" s="386"/>
      <c r="D63" s="386"/>
      <c r="E63" s="386"/>
      <c r="F63" s="386"/>
      <c r="G63" s="386"/>
      <c r="H63" s="386"/>
      <c r="I63" s="386"/>
      <c r="J63" s="113"/>
      <c r="K63" s="113"/>
      <c r="L63" s="113"/>
      <c r="M63" s="113"/>
      <c r="N63" s="113"/>
      <c r="O63" s="113"/>
      <c r="P63" s="113"/>
      <c r="Q63" s="113"/>
      <c r="R63" s="113"/>
      <c r="T63" s="387" t="s">
        <v>166</v>
      </c>
      <c r="U63" s="370">
        <v>7</v>
      </c>
      <c r="V63" s="366"/>
      <c r="W63" s="366" t="s">
        <v>93</v>
      </c>
      <c r="X63" s="366" t="s">
        <v>93</v>
      </c>
      <c r="Y63" s="366" t="s">
        <v>93</v>
      </c>
      <c r="Z63" s="388" t="s">
        <v>184</v>
      </c>
      <c r="AA63" s="366" t="s">
        <v>93</v>
      </c>
      <c r="AB63" s="366"/>
      <c r="AC63" s="244"/>
      <c r="AD63" s="244"/>
      <c r="AE63" s="244"/>
      <c r="AF63" s="244"/>
      <c r="AG63" s="244"/>
      <c r="AH63" s="244"/>
      <c r="AI63" s="245"/>
    </row>
    <row r="64" spans="1:68" ht="17.100000000000001" customHeight="1">
      <c r="B64" s="372" t="s">
        <v>166</v>
      </c>
      <c r="C64" s="113"/>
      <c r="D64" s="113"/>
      <c r="E64" s="350"/>
      <c r="F64" s="41"/>
      <c r="G64" s="40"/>
      <c r="H64" s="41"/>
      <c r="I64" s="42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68" ht="17.100000000000001" customHeight="1">
      <c r="B65" s="375" t="s">
        <v>83</v>
      </c>
      <c r="C65" s="376" t="s">
        <v>96</v>
      </c>
      <c r="D65" s="377" t="s">
        <v>104</v>
      </c>
      <c r="E65" s="377" t="s">
        <v>82</v>
      </c>
      <c r="F65" s="377" t="s">
        <v>112</v>
      </c>
      <c r="G65" s="377" t="s">
        <v>97</v>
      </c>
      <c r="H65" s="377" t="s">
        <v>117</v>
      </c>
      <c r="I65" s="378" t="s">
        <v>132</v>
      </c>
    </row>
    <row r="66" spans="1:68" ht="17.100000000000001" customHeight="1">
      <c r="A66" s="113"/>
      <c r="B66" s="383" t="s">
        <v>166</v>
      </c>
      <c r="C66" s="384"/>
      <c r="D66" s="384" t="s">
        <v>93</v>
      </c>
      <c r="E66" s="384" t="s">
        <v>93</v>
      </c>
      <c r="F66" s="384" t="s">
        <v>93</v>
      </c>
      <c r="G66" s="389" t="s">
        <v>184</v>
      </c>
      <c r="H66" s="384" t="s">
        <v>93</v>
      </c>
      <c r="I66" s="385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</row>
    <row r="67" spans="1:68" ht="17.100000000000001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</row>
    <row r="68" spans="1:68" ht="17.100000000000001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</row>
    <row r="69" spans="1:68" s="463" customFormat="1" ht="17.100000000000001" customHeight="1">
      <c r="A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5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4"/>
      <c r="BG69" s="464"/>
      <c r="BH69" s="464"/>
      <c r="BI69" s="464"/>
      <c r="BJ69" s="464"/>
      <c r="BK69" s="464"/>
      <c r="BL69" s="464"/>
      <c r="BM69" s="464"/>
      <c r="BN69" s="464"/>
      <c r="BO69" s="464"/>
      <c r="BP69" s="464"/>
    </row>
    <row r="70" spans="1:68" s="113" customFormat="1" ht="17.100000000000001" customHeight="1">
      <c r="A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5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ht="17.100000000000001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</row>
    <row r="73" spans="1:68" ht="17.100000000000001" customHeight="1">
      <c r="B73" s="134" t="s">
        <v>497</v>
      </c>
      <c r="C73" s="399"/>
      <c r="E73" s="2" t="s">
        <v>226</v>
      </c>
      <c r="K73" s="113"/>
      <c r="L73" s="113"/>
      <c r="M73" s="113"/>
      <c r="N73" s="113"/>
      <c r="O73" s="113"/>
      <c r="P73" s="113"/>
      <c r="Q73" s="113"/>
      <c r="R73" s="113"/>
    </row>
    <row r="75" spans="1:68" ht="17.100000000000001" customHeight="1">
      <c r="A75" s="316"/>
      <c r="B75" s="319" t="s">
        <v>243</v>
      </c>
      <c r="C75" s="316"/>
      <c r="D75" s="320"/>
      <c r="E75" s="321"/>
      <c r="F75" s="322"/>
      <c r="G75" s="323"/>
      <c r="H75" s="322"/>
      <c r="I75" s="324"/>
      <c r="J75" s="316"/>
      <c r="K75" s="319" t="s">
        <v>283</v>
      </c>
      <c r="L75" s="316"/>
      <c r="M75" s="320"/>
      <c r="N75" s="321"/>
      <c r="O75" s="322"/>
      <c r="P75" s="323"/>
      <c r="Q75" s="322"/>
      <c r="R75" s="324"/>
      <c r="S75" s="316"/>
      <c r="T75" s="319" t="s">
        <v>282</v>
      </c>
      <c r="U75" s="316"/>
      <c r="V75" s="316"/>
      <c r="W75" s="321"/>
      <c r="X75" s="322"/>
      <c r="Y75" s="323"/>
      <c r="Z75" s="322"/>
      <c r="AA75" s="324"/>
      <c r="AB75" s="326"/>
      <c r="AC75" s="325"/>
      <c r="AD75" s="316"/>
      <c r="AE75" s="316"/>
      <c r="AF75" s="316"/>
      <c r="AG75" s="316"/>
      <c r="AH75" s="316"/>
      <c r="AI75" s="316"/>
      <c r="AJ75" s="316"/>
      <c r="AK75" s="326"/>
      <c r="AL75" s="326"/>
      <c r="AM75" s="326"/>
      <c r="AN75" s="326"/>
      <c r="AO75" s="32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</row>
    <row r="76" spans="1:68" ht="17.100000000000001" customHeight="1">
      <c r="B76" s="353" t="s">
        <v>83</v>
      </c>
      <c r="C76" s="354" t="s">
        <v>96</v>
      </c>
      <c r="D76" s="355" t="s">
        <v>104</v>
      </c>
      <c r="E76" s="355" t="s">
        <v>82</v>
      </c>
      <c r="F76" s="355" t="s">
        <v>112</v>
      </c>
      <c r="G76" s="355" t="s">
        <v>97</v>
      </c>
      <c r="H76" s="355" t="s">
        <v>117</v>
      </c>
      <c r="I76" s="356" t="s">
        <v>132</v>
      </c>
      <c r="K76" s="353" t="s">
        <v>83</v>
      </c>
      <c r="L76" s="354" t="s">
        <v>96</v>
      </c>
      <c r="M76" s="355" t="s">
        <v>104</v>
      </c>
      <c r="N76" s="355" t="s">
        <v>82</v>
      </c>
      <c r="O76" s="355" t="s">
        <v>112</v>
      </c>
      <c r="P76" s="355" t="s">
        <v>97</v>
      </c>
      <c r="Q76" s="355" t="s">
        <v>117</v>
      </c>
      <c r="R76" s="356" t="s">
        <v>132</v>
      </c>
      <c r="T76" s="153" t="s">
        <v>125</v>
      </c>
      <c r="U76" s="254">
        <v>42736</v>
      </c>
      <c r="V76" s="357">
        <v>42737</v>
      </c>
      <c r="W76" s="357">
        <v>42738</v>
      </c>
      <c r="X76" s="357">
        <v>42739</v>
      </c>
      <c r="Y76" s="357">
        <v>42740</v>
      </c>
      <c r="Z76" s="357">
        <v>42741</v>
      </c>
      <c r="AA76" s="357">
        <v>42742</v>
      </c>
      <c r="AB76" s="357">
        <v>42743</v>
      </c>
      <c r="AC76" s="357">
        <v>42744</v>
      </c>
      <c r="AD76" s="357">
        <v>42745</v>
      </c>
      <c r="AE76" s="357">
        <v>42746</v>
      </c>
      <c r="AF76" s="357">
        <v>42747</v>
      </c>
      <c r="AG76" s="357">
        <v>42748</v>
      </c>
      <c r="AH76" s="357">
        <v>42749</v>
      </c>
      <c r="AI76" s="357">
        <v>42750</v>
      </c>
      <c r="AJ76" s="357">
        <v>42751</v>
      </c>
      <c r="AK76" s="357">
        <v>42752</v>
      </c>
      <c r="AL76" s="357">
        <v>42753</v>
      </c>
      <c r="AM76" s="357">
        <v>42754</v>
      </c>
      <c r="AN76" s="357">
        <v>42755</v>
      </c>
      <c r="AO76" s="357">
        <v>42756</v>
      </c>
      <c r="AP76" s="357">
        <v>42757</v>
      </c>
      <c r="AQ76" s="357">
        <v>42758</v>
      </c>
      <c r="AR76" s="357">
        <v>42759</v>
      </c>
      <c r="AS76" s="357">
        <v>42760</v>
      </c>
      <c r="AT76" s="357">
        <v>42761</v>
      </c>
      <c r="AU76" s="357">
        <v>42762</v>
      </c>
      <c r="AV76" s="357">
        <v>42763</v>
      </c>
      <c r="AW76" s="357">
        <v>42764</v>
      </c>
      <c r="AX76" s="357">
        <v>42765</v>
      </c>
      <c r="AY76" s="358">
        <v>42766</v>
      </c>
    </row>
    <row r="77" spans="1:68" ht="17.100000000000001" customHeight="1">
      <c r="B77" s="359" t="s">
        <v>153</v>
      </c>
      <c r="C77" s="35" t="s">
        <v>73</v>
      </c>
      <c r="D77" s="35"/>
      <c r="E77" s="35"/>
      <c r="F77" s="35" t="s">
        <v>123</v>
      </c>
      <c r="G77" s="35" t="s">
        <v>93</v>
      </c>
      <c r="H77" s="35" t="s">
        <v>95</v>
      </c>
      <c r="I77" s="47" t="s">
        <v>73</v>
      </c>
      <c r="K77" s="360" t="s">
        <v>200</v>
      </c>
      <c r="L77" s="103"/>
      <c r="M77" s="103" t="s">
        <v>93</v>
      </c>
      <c r="N77" s="103" t="s">
        <v>93</v>
      </c>
      <c r="O77" s="103" t="s">
        <v>93</v>
      </c>
      <c r="P77" s="103" t="s">
        <v>93</v>
      </c>
      <c r="Q77" s="103" t="s">
        <v>93</v>
      </c>
      <c r="R77" s="104"/>
      <c r="T77" s="156" t="s">
        <v>101</v>
      </c>
      <c r="U77" s="361" t="s">
        <v>96</v>
      </c>
      <c r="V77" s="361" t="s">
        <v>104</v>
      </c>
      <c r="W77" s="361" t="s">
        <v>82</v>
      </c>
      <c r="X77" s="361" t="s">
        <v>112</v>
      </c>
      <c r="Y77" s="361" t="s">
        <v>97</v>
      </c>
      <c r="Z77" s="361" t="s">
        <v>117</v>
      </c>
      <c r="AA77" s="361" t="s">
        <v>132</v>
      </c>
      <c r="AB77" s="361" t="s">
        <v>96</v>
      </c>
      <c r="AC77" s="361" t="s">
        <v>104</v>
      </c>
      <c r="AD77" s="361" t="s">
        <v>82</v>
      </c>
      <c r="AE77" s="361" t="s">
        <v>112</v>
      </c>
      <c r="AF77" s="361" t="s">
        <v>97</v>
      </c>
      <c r="AG77" s="361" t="s">
        <v>117</v>
      </c>
      <c r="AH77" s="361" t="s">
        <v>132</v>
      </c>
      <c r="AI77" s="361" t="s">
        <v>96</v>
      </c>
      <c r="AJ77" s="361" t="s">
        <v>104</v>
      </c>
      <c r="AK77" s="361" t="s">
        <v>82</v>
      </c>
      <c r="AL77" s="361" t="s">
        <v>112</v>
      </c>
      <c r="AM77" s="361" t="s">
        <v>97</v>
      </c>
      <c r="AN77" s="361" t="s">
        <v>117</v>
      </c>
      <c r="AO77" s="361" t="s">
        <v>132</v>
      </c>
      <c r="AP77" s="361" t="s">
        <v>96</v>
      </c>
      <c r="AQ77" s="361" t="s">
        <v>104</v>
      </c>
      <c r="AR77" s="361" t="s">
        <v>82</v>
      </c>
      <c r="AS77" s="361" t="s">
        <v>112</v>
      </c>
      <c r="AT77" s="361" t="s">
        <v>97</v>
      </c>
      <c r="AU77" s="361" t="s">
        <v>117</v>
      </c>
      <c r="AV77" s="361" t="s">
        <v>132</v>
      </c>
      <c r="AW77" s="361" t="s">
        <v>96</v>
      </c>
      <c r="AX77" s="361" t="s">
        <v>104</v>
      </c>
      <c r="AY77" s="362" t="s">
        <v>82</v>
      </c>
    </row>
    <row r="78" spans="1:68" ht="17.100000000000001" customHeight="1">
      <c r="B78" s="359" t="s">
        <v>145</v>
      </c>
      <c r="C78" s="35"/>
      <c r="D78" s="35"/>
      <c r="E78" s="35" t="s">
        <v>123</v>
      </c>
      <c r="F78" s="35" t="s">
        <v>93</v>
      </c>
      <c r="G78" s="35" t="s">
        <v>95</v>
      </c>
      <c r="H78" s="35" t="s">
        <v>73</v>
      </c>
      <c r="I78" s="47"/>
      <c r="T78" s="157" t="s">
        <v>153</v>
      </c>
      <c r="U78" s="363" t="s">
        <v>73</v>
      </c>
      <c r="V78" s="363" t="s">
        <v>105</v>
      </c>
      <c r="W78" s="363" t="s">
        <v>105</v>
      </c>
      <c r="X78" s="363" t="s">
        <v>123</v>
      </c>
      <c r="Y78" s="363" t="s">
        <v>93</v>
      </c>
      <c r="Z78" s="363" t="s">
        <v>95</v>
      </c>
      <c r="AA78" s="363" t="s">
        <v>73</v>
      </c>
      <c r="AB78" s="107" t="s">
        <v>105</v>
      </c>
      <c r="AC78" s="107" t="s">
        <v>105</v>
      </c>
      <c r="AD78" s="107" t="s">
        <v>123</v>
      </c>
      <c r="AE78" s="107" t="s">
        <v>93</v>
      </c>
      <c r="AF78" s="107" t="s">
        <v>95</v>
      </c>
      <c r="AG78" s="107" t="s">
        <v>73</v>
      </c>
      <c r="AH78" s="107" t="s">
        <v>105</v>
      </c>
      <c r="AI78" s="107" t="s">
        <v>105</v>
      </c>
      <c r="AJ78" s="107" t="s">
        <v>123</v>
      </c>
      <c r="AK78" s="107" t="s">
        <v>93</v>
      </c>
      <c r="AL78" s="107" t="s">
        <v>95</v>
      </c>
      <c r="AM78" s="107" t="s">
        <v>73</v>
      </c>
      <c r="AN78" s="107" t="s">
        <v>105</v>
      </c>
      <c r="AO78" s="107" t="s">
        <v>105</v>
      </c>
      <c r="AP78" s="107" t="s">
        <v>123</v>
      </c>
      <c r="AQ78" s="107" t="s">
        <v>93</v>
      </c>
      <c r="AR78" s="107" t="s">
        <v>95</v>
      </c>
      <c r="AS78" s="107" t="s">
        <v>73</v>
      </c>
      <c r="AT78" s="107" t="s">
        <v>105</v>
      </c>
      <c r="AU78" s="107" t="s">
        <v>105</v>
      </c>
      <c r="AV78" s="107" t="s">
        <v>123</v>
      </c>
      <c r="AW78" s="107" t="s">
        <v>93</v>
      </c>
      <c r="AX78" s="107" t="s">
        <v>95</v>
      </c>
      <c r="AY78" s="108" t="s">
        <v>73</v>
      </c>
    </row>
    <row r="79" spans="1:68" ht="17.100000000000001" customHeight="1">
      <c r="B79" s="359" t="s">
        <v>157</v>
      </c>
      <c r="C79" s="35"/>
      <c r="D79" s="35" t="s">
        <v>123</v>
      </c>
      <c r="E79" s="35" t="s">
        <v>93</v>
      </c>
      <c r="F79" s="35" t="s">
        <v>95</v>
      </c>
      <c r="G79" s="35" t="s">
        <v>73</v>
      </c>
      <c r="H79" s="35"/>
      <c r="I79" s="47"/>
      <c r="T79" s="157" t="s">
        <v>145</v>
      </c>
      <c r="U79" s="363" t="s">
        <v>105</v>
      </c>
      <c r="V79" s="363" t="s">
        <v>105</v>
      </c>
      <c r="W79" s="363" t="s">
        <v>123</v>
      </c>
      <c r="X79" s="363" t="s">
        <v>93</v>
      </c>
      <c r="Y79" s="363" t="s">
        <v>95</v>
      </c>
      <c r="Z79" s="363" t="s">
        <v>73</v>
      </c>
      <c r="AA79" s="363" t="s">
        <v>105</v>
      </c>
      <c r="AB79" s="107" t="s">
        <v>105</v>
      </c>
      <c r="AC79" s="107" t="s">
        <v>123</v>
      </c>
      <c r="AD79" s="107" t="s">
        <v>93</v>
      </c>
      <c r="AE79" s="107" t="s">
        <v>95</v>
      </c>
      <c r="AF79" s="107" t="s">
        <v>73</v>
      </c>
      <c r="AG79" s="107" t="s">
        <v>105</v>
      </c>
      <c r="AH79" s="107" t="s">
        <v>105</v>
      </c>
      <c r="AI79" s="107" t="s">
        <v>123</v>
      </c>
      <c r="AJ79" s="107" t="s">
        <v>93</v>
      </c>
      <c r="AK79" s="107" t="s">
        <v>95</v>
      </c>
      <c r="AL79" s="107" t="s">
        <v>73</v>
      </c>
      <c r="AM79" s="107" t="s">
        <v>105</v>
      </c>
      <c r="AN79" s="107" t="s">
        <v>105</v>
      </c>
      <c r="AO79" s="107" t="s">
        <v>123</v>
      </c>
      <c r="AP79" s="107" t="s">
        <v>93</v>
      </c>
      <c r="AQ79" s="107" t="s">
        <v>95</v>
      </c>
      <c r="AR79" s="107" t="s">
        <v>73</v>
      </c>
      <c r="AS79" s="107" t="s">
        <v>105</v>
      </c>
      <c r="AT79" s="107" t="s">
        <v>105</v>
      </c>
      <c r="AU79" s="107" t="s">
        <v>123</v>
      </c>
      <c r="AV79" s="107" t="s">
        <v>93</v>
      </c>
      <c r="AW79" s="107" t="s">
        <v>95</v>
      </c>
      <c r="AX79" s="107" t="s">
        <v>73</v>
      </c>
      <c r="AY79" s="108" t="s">
        <v>105</v>
      </c>
    </row>
    <row r="80" spans="1:68" ht="17.100000000000001" customHeight="1">
      <c r="B80" s="359" t="s">
        <v>158</v>
      </c>
      <c r="C80" s="35" t="s">
        <v>123</v>
      </c>
      <c r="D80" s="35" t="s">
        <v>93</v>
      </c>
      <c r="E80" s="35" t="s">
        <v>95</v>
      </c>
      <c r="F80" s="35" t="s">
        <v>73</v>
      </c>
      <c r="G80" s="35"/>
      <c r="H80" s="35"/>
      <c r="I80" s="47" t="s">
        <v>123</v>
      </c>
      <c r="T80" s="157" t="s">
        <v>157</v>
      </c>
      <c r="U80" s="363" t="s">
        <v>105</v>
      </c>
      <c r="V80" s="363" t="s">
        <v>123</v>
      </c>
      <c r="W80" s="363" t="s">
        <v>93</v>
      </c>
      <c r="X80" s="363" t="s">
        <v>95</v>
      </c>
      <c r="Y80" s="363" t="s">
        <v>73</v>
      </c>
      <c r="Z80" s="363" t="s">
        <v>105</v>
      </c>
      <c r="AA80" s="363" t="s">
        <v>105</v>
      </c>
      <c r="AB80" s="107" t="s">
        <v>123</v>
      </c>
      <c r="AC80" s="107" t="s">
        <v>93</v>
      </c>
      <c r="AD80" s="107" t="s">
        <v>95</v>
      </c>
      <c r="AE80" s="107" t="s">
        <v>73</v>
      </c>
      <c r="AF80" s="107" t="s">
        <v>105</v>
      </c>
      <c r="AG80" s="107" t="s">
        <v>105</v>
      </c>
      <c r="AH80" s="107" t="s">
        <v>123</v>
      </c>
      <c r="AI80" s="107" t="s">
        <v>93</v>
      </c>
      <c r="AJ80" s="107" t="s">
        <v>95</v>
      </c>
      <c r="AK80" s="107" t="s">
        <v>73</v>
      </c>
      <c r="AL80" s="107" t="s">
        <v>105</v>
      </c>
      <c r="AM80" s="107" t="s">
        <v>105</v>
      </c>
      <c r="AN80" s="107" t="s">
        <v>123</v>
      </c>
      <c r="AO80" s="107" t="s">
        <v>93</v>
      </c>
      <c r="AP80" s="107" t="s">
        <v>95</v>
      </c>
      <c r="AQ80" s="107" t="s">
        <v>73</v>
      </c>
      <c r="AR80" s="107" t="s">
        <v>105</v>
      </c>
      <c r="AS80" s="107" t="s">
        <v>105</v>
      </c>
      <c r="AT80" s="107" t="s">
        <v>123</v>
      </c>
      <c r="AU80" s="107" t="s">
        <v>93</v>
      </c>
      <c r="AV80" s="107" t="s">
        <v>95</v>
      </c>
      <c r="AW80" s="107" t="s">
        <v>73</v>
      </c>
      <c r="AX80" s="107" t="s">
        <v>105</v>
      </c>
      <c r="AY80" s="108" t="s">
        <v>105</v>
      </c>
    </row>
    <row r="81" spans="2:51" ht="17.100000000000001" customHeight="1">
      <c r="B81" s="359" t="s">
        <v>128</v>
      </c>
      <c r="C81" s="35" t="s">
        <v>93</v>
      </c>
      <c r="D81" s="35" t="s">
        <v>95</v>
      </c>
      <c r="E81" s="35" t="s">
        <v>73</v>
      </c>
      <c r="F81" s="35"/>
      <c r="G81" s="35"/>
      <c r="H81" s="35" t="s">
        <v>123</v>
      </c>
      <c r="I81" s="47" t="s">
        <v>93</v>
      </c>
      <c r="T81" s="157" t="s">
        <v>158</v>
      </c>
      <c r="U81" s="363" t="s">
        <v>123</v>
      </c>
      <c r="V81" s="363" t="s">
        <v>93</v>
      </c>
      <c r="W81" s="363" t="s">
        <v>95</v>
      </c>
      <c r="X81" s="363" t="s">
        <v>73</v>
      </c>
      <c r="Y81" s="363" t="s">
        <v>105</v>
      </c>
      <c r="Z81" s="363" t="s">
        <v>105</v>
      </c>
      <c r="AA81" s="363" t="s">
        <v>123</v>
      </c>
      <c r="AB81" s="107" t="s">
        <v>93</v>
      </c>
      <c r="AC81" s="107" t="s">
        <v>95</v>
      </c>
      <c r="AD81" s="107" t="s">
        <v>73</v>
      </c>
      <c r="AE81" s="107" t="s">
        <v>105</v>
      </c>
      <c r="AF81" s="107" t="s">
        <v>105</v>
      </c>
      <c r="AG81" s="107" t="s">
        <v>123</v>
      </c>
      <c r="AH81" s="107" t="s">
        <v>93</v>
      </c>
      <c r="AI81" s="107" t="s">
        <v>95</v>
      </c>
      <c r="AJ81" s="107" t="s">
        <v>73</v>
      </c>
      <c r="AK81" s="107" t="s">
        <v>105</v>
      </c>
      <c r="AL81" s="107" t="s">
        <v>105</v>
      </c>
      <c r="AM81" s="107" t="s">
        <v>123</v>
      </c>
      <c r="AN81" s="107" t="s">
        <v>93</v>
      </c>
      <c r="AO81" s="107" t="s">
        <v>95</v>
      </c>
      <c r="AP81" s="107" t="s">
        <v>73</v>
      </c>
      <c r="AQ81" s="107" t="s">
        <v>105</v>
      </c>
      <c r="AR81" s="107" t="s">
        <v>105</v>
      </c>
      <c r="AS81" s="107" t="s">
        <v>123</v>
      </c>
      <c r="AT81" s="107" t="s">
        <v>93</v>
      </c>
      <c r="AU81" s="107" t="s">
        <v>95</v>
      </c>
      <c r="AV81" s="107" t="s">
        <v>73</v>
      </c>
      <c r="AW81" s="107" t="s">
        <v>105</v>
      </c>
      <c r="AX81" s="107" t="s">
        <v>105</v>
      </c>
      <c r="AY81" s="108" t="s">
        <v>123</v>
      </c>
    </row>
    <row r="82" spans="2:51" ht="17.100000000000001" customHeight="1">
      <c r="B82" s="360" t="s">
        <v>142</v>
      </c>
      <c r="C82" s="103" t="s">
        <v>95</v>
      </c>
      <c r="D82" s="103" t="s">
        <v>73</v>
      </c>
      <c r="E82" s="103"/>
      <c r="F82" s="103"/>
      <c r="G82" s="103" t="s">
        <v>123</v>
      </c>
      <c r="H82" s="103" t="s">
        <v>93</v>
      </c>
      <c r="I82" s="104" t="s">
        <v>95</v>
      </c>
      <c r="T82" s="364" t="s">
        <v>128</v>
      </c>
      <c r="U82" s="363" t="s">
        <v>93</v>
      </c>
      <c r="V82" s="363" t="s">
        <v>95</v>
      </c>
      <c r="W82" s="363" t="s">
        <v>73</v>
      </c>
      <c r="X82" s="363" t="s">
        <v>105</v>
      </c>
      <c r="Y82" s="363" t="s">
        <v>105</v>
      </c>
      <c r="Z82" s="363" t="s">
        <v>123</v>
      </c>
      <c r="AA82" s="363" t="s">
        <v>93</v>
      </c>
      <c r="AB82" s="107" t="s">
        <v>95</v>
      </c>
      <c r="AC82" s="107" t="s">
        <v>73</v>
      </c>
      <c r="AD82" s="107" t="s">
        <v>105</v>
      </c>
      <c r="AE82" s="107" t="s">
        <v>105</v>
      </c>
      <c r="AF82" s="107" t="s">
        <v>123</v>
      </c>
      <c r="AG82" s="107" t="s">
        <v>93</v>
      </c>
      <c r="AH82" s="107" t="s">
        <v>95</v>
      </c>
      <c r="AI82" s="107" t="s">
        <v>73</v>
      </c>
      <c r="AJ82" s="107" t="s">
        <v>105</v>
      </c>
      <c r="AK82" s="107" t="s">
        <v>105</v>
      </c>
      <c r="AL82" s="107" t="s">
        <v>123</v>
      </c>
      <c r="AM82" s="107" t="s">
        <v>93</v>
      </c>
      <c r="AN82" s="107" t="s">
        <v>95</v>
      </c>
      <c r="AO82" s="107" t="s">
        <v>73</v>
      </c>
      <c r="AP82" s="107" t="s">
        <v>105</v>
      </c>
      <c r="AQ82" s="107" t="s">
        <v>105</v>
      </c>
      <c r="AR82" s="107" t="s">
        <v>123</v>
      </c>
      <c r="AS82" s="107" t="s">
        <v>93</v>
      </c>
      <c r="AT82" s="107" t="s">
        <v>95</v>
      </c>
      <c r="AU82" s="107" t="s">
        <v>73</v>
      </c>
      <c r="AV82" s="107" t="s">
        <v>105</v>
      </c>
      <c r="AW82" s="107" t="s">
        <v>105</v>
      </c>
      <c r="AX82" s="107" t="s">
        <v>123</v>
      </c>
      <c r="AY82" s="108" t="s">
        <v>93</v>
      </c>
    </row>
    <row r="83" spans="2:51" ht="17.100000000000001" customHeight="1">
      <c r="T83" s="364" t="s">
        <v>142</v>
      </c>
      <c r="U83" s="363" t="s">
        <v>95</v>
      </c>
      <c r="V83" s="363" t="s">
        <v>73</v>
      </c>
      <c r="W83" s="363" t="s">
        <v>105</v>
      </c>
      <c r="X83" s="363" t="s">
        <v>105</v>
      </c>
      <c r="Y83" s="363" t="s">
        <v>123</v>
      </c>
      <c r="Z83" s="363" t="s">
        <v>93</v>
      </c>
      <c r="AA83" s="363" t="s">
        <v>95</v>
      </c>
      <c r="AB83" s="107" t="s">
        <v>73</v>
      </c>
      <c r="AC83" s="107" t="s">
        <v>105</v>
      </c>
      <c r="AD83" s="107" t="s">
        <v>105</v>
      </c>
      <c r="AE83" s="107" t="s">
        <v>123</v>
      </c>
      <c r="AF83" s="107" t="s">
        <v>93</v>
      </c>
      <c r="AG83" s="107" t="s">
        <v>95</v>
      </c>
      <c r="AH83" s="107" t="s">
        <v>73</v>
      </c>
      <c r="AI83" s="107" t="s">
        <v>105</v>
      </c>
      <c r="AJ83" s="107" t="s">
        <v>105</v>
      </c>
      <c r="AK83" s="107" t="s">
        <v>123</v>
      </c>
      <c r="AL83" s="107" t="s">
        <v>93</v>
      </c>
      <c r="AM83" s="107" t="s">
        <v>95</v>
      </c>
      <c r="AN83" s="107" t="s">
        <v>73</v>
      </c>
      <c r="AO83" s="107" t="s">
        <v>105</v>
      </c>
      <c r="AP83" s="107" t="s">
        <v>105</v>
      </c>
      <c r="AQ83" s="107" t="s">
        <v>123</v>
      </c>
      <c r="AR83" s="107" t="s">
        <v>93</v>
      </c>
      <c r="AS83" s="107" t="s">
        <v>95</v>
      </c>
      <c r="AT83" s="107" t="s">
        <v>73</v>
      </c>
      <c r="AU83" s="107" t="s">
        <v>105</v>
      </c>
      <c r="AV83" s="107" t="s">
        <v>105</v>
      </c>
      <c r="AW83" s="107" t="s">
        <v>123</v>
      </c>
      <c r="AX83" s="107" t="s">
        <v>93</v>
      </c>
      <c r="AY83" s="108" t="s">
        <v>95</v>
      </c>
    </row>
    <row r="84" spans="2:51" ht="17.100000000000001" customHeight="1">
      <c r="T84" s="365" t="s">
        <v>200</v>
      </c>
      <c r="U84" s="366" t="s">
        <v>105</v>
      </c>
      <c r="V84" s="366" t="s">
        <v>93</v>
      </c>
      <c r="W84" s="366" t="s">
        <v>93</v>
      </c>
      <c r="X84" s="366" t="s">
        <v>93</v>
      </c>
      <c r="Y84" s="366" t="s">
        <v>93</v>
      </c>
      <c r="Z84" s="366" t="s">
        <v>93</v>
      </c>
      <c r="AA84" s="366" t="s">
        <v>105</v>
      </c>
      <c r="AB84" s="244" t="s">
        <v>105</v>
      </c>
      <c r="AC84" s="244" t="s">
        <v>93</v>
      </c>
      <c r="AD84" s="244" t="s">
        <v>93</v>
      </c>
      <c r="AE84" s="244" t="s">
        <v>93</v>
      </c>
      <c r="AF84" s="244" t="s">
        <v>93</v>
      </c>
      <c r="AG84" s="244" t="s">
        <v>93</v>
      </c>
      <c r="AH84" s="244" t="s">
        <v>105</v>
      </c>
      <c r="AI84" s="244" t="s">
        <v>105</v>
      </c>
      <c r="AJ84" s="244" t="s">
        <v>93</v>
      </c>
      <c r="AK84" s="244" t="s">
        <v>93</v>
      </c>
      <c r="AL84" s="244" t="s">
        <v>93</v>
      </c>
      <c r="AM84" s="244" t="s">
        <v>93</v>
      </c>
      <c r="AN84" s="244" t="s">
        <v>93</v>
      </c>
      <c r="AO84" s="244" t="s">
        <v>105</v>
      </c>
      <c r="AP84" s="244" t="s">
        <v>105</v>
      </c>
      <c r="AQ84" s="244" t="s">
        <v>93</v>
      </c>
      <c r="AR84" s="244" t="s">
        <v>93</v>
      </c>
      <c r="AS84" s="244" t="s">
        <v>93</v>
      </c>
      <c r="AT84" s="244" t="s">
        <v>93</v>
      </c>
      <c r="AU84" s="244" t="s">
        <v>93</v>
      </c>
      <c r="AV84" s="244" t="s">
        <v>105</v>
      </c>
      <c r="AW84" s="244" t="s">
        <v>105</v>
      </c>
      <c r="AX84" s="244" t="s">
        <v>93</v>
      </c>
      <c r="AY84" s="245" t="s">
        <v>93</v>
      </c>
    </row>
    <row r="85" spans="2:51" ht="17.100000000000001" customHeight="1">
      <c r="B85"/>
      <c r="C85"/>
      <c r="D85"/>
      <c r="E85"/>
      <c r="F85"/>
      <c r="G85"/>
      <c r="H85"/>
      <c r="I85"/>
      <c r="J85"/>
    </row>
    <row r="86" spans="2:51" ht="17.100000000000001" customHeight="1">
      <c r="B86"/>
      <c r="C86"/>
      <c r="D86"/>
      <c r="E86"/>
      <c r="F86"/>
      <c r="G86"/>
      <c r="H86"/>
      <c r="I86"/>
      <c r="J86"/>
      <c r="T86" s="349" t="s">
        <v>153</v>
      </c>
      <c r="U86" s="113" t="s">
        <v>333</v>
      </c>
      <c r="V86" s="113"/>
      <c r="W86" s="113"/>
      <c r="X86" s="113"/>
      <c r="Y86" s="113" t="s">
        <v>271</v>
      </c>
      <c r="AB86" s="145" t="s">
        <v>339</v>
      </c>
    </row>
    <row r="87" spans="2:51" ht="17.100000000000001" customHeight="1">
      <c r="B87"/>
      <c r="C87"/>
      <c r="D87"/>
      <c r="E87"/>
      <c r="F87"/>
      <c r="G87"/>
      <c r="H87"/>
      <c r="I87"/>
      <c r="J87"/>
      <c r="T87" s="349" t="s">
        <v>145</v>
      </c>
      <c r="U87" s="113" t="s">
        <v>329</v>
      </c>
      <c r="V87" s="113"/>
      <c r="W87" s="113"/>
      <c r="X87" s="113"/>
      <c r="Y87" s="113" t="s">
        <v>279</v>
      </c>
    </row>
    <row r="88" spans="2:51" ht="17.100000000000001" customHeight="1">
      <c r="B88"/>
      <c r="C88"/>
      <c r="D88"/>
      <c r="E88"/>
      <c r="F88"/>
      <c r="G88"/>
      <c r="H88"/>
      <c r="I88"/>
      <c r="J88"/>
      <c r="T88" s="349" t="s">
        <v>157</v>
      </c>
      <c r="U88" s="113" t="s">
        <v>327</v>
      </c>
      <c r="V88" s="113"/>
      <c r="W88" s="113"/>
      <c r="X88" s="113"/>
      <c r="Y88" s="113" t="s">
        <v>278</v>
      </c>
    </row>
    <row r="89" spans="2:51" ht="17.100000000000001" customHeight="1">
      <c r="B89"/>
      <c r="C89"/>
      <c r="D89"/>
      <c r="E89"/>
      <c r="F89"/>
      <c r="G89"/>
      <c r="H89"/>
      <c r="I89"/>
      <c r="J89"/>
      <c r="T89" s="349" t="s">
        <v>158</v>
      </c>
      <c r="U89" s="113" t="s">
        <v>330</v>
      </c>
      <c r="V89" s="113"/>
      <c r="W89" s="113"/>
      <c r="X89" s="113"/>
      <c r="Y89" s="113" t="s">
        <v>277</v>
      </c>
    </row>
    <row r="90" spans="2:51" ht="17.100000000000001" customHeight="1">
      <c r="B90"/>
      <c r="C90"/>
      <c r="D90"/>
      <c r="E90"/>
      <c r="F90"/>
      <c r="G90"/>
      <c r="H90"/>
      <c r="I90"/>
      <c r="J90"/>
      <c r="T90" s="349" t="s">
        <v>128</v>
      </c>
      <c r="U90" s="113" t="s">
        <v>328</v>
      </c>
      <c r="V90" s="113"/>
      <c r="W90" s="113"/>
      <c r="X90" s="113"/>
      <c r="Y90" s="113" t="s">
        <v>302</v>
      </c>
    </row>
    <row r="91" spans="2:51" ht="17.100000000000001" customHeight="1">
      <c r="B91"/>
      <c r="C91"/>
      <c r="D91"/>
      <c r="E91"/>
      <c r="F91"/>
      <c r="G91"/>
      <c r="H91"/>
      <c r="I91"/>
      <c r="J91"/>
      <c r="T91" s="349" t="s">
        <v>142</v>
      </c>
      <c r="U91" s="113" t="s">
        <v>331</v>
      </c>
      <c r="V91" s="113"/>
      <c r="W91" s="113"/>
      <c r="X91" s="113"/>
      <c r="Y91" s="113" t="s">
        <v>284</v>
      </c>
    </row>
    <row r="92" spans="2:51" ht="17.100000000000001" customHeight="1">
      <c r="B92"/>
      <c r="C92"/>
      <c r="D92"/>
      <c r="E92"/>
      <c r="F92"/>
      <c r="G92"/>
      <c r="H92"/>
      <c r="I92"/>
      <c r="J92"/>
      <c r="T92" s="100" t="s">
        <v>200</v>
      </c>
      <c r="U92" s="113" t="s">
        <v>332</v>
      </c>
      <c r="Y92" s="113" t="s">
        <v>286</v>
      </c>
    </row>
    <row r="93" spans="2:51" ht="17.100000000000001" customHeight="1">
      <c r="T93" s="349"/>
      <c r="U93" s="113"/>
      <c r="V93" s="113"/>
      <c r="W93" s="113"/>
      <c r="X93" s="113"/>
      <c r="AG93" s="2"/>
      <c r="AH93" s="2"/>
      <c r="AI93" s="2"/>
      <c r="AJ93" s="2"/>
      <c r="AK93" s="2"/>
      <c r="AL93" s="2"/>
      <c r="AM93" s="2"/>
      <c r="AN93" s="2"/>
      <c r="AO93" s="2"/>
    </row>
    <row r="94" spans="2:51" ht="17.100000000000001" customHeight="1">
      <c r="B94" s="113"/>
      <c r="C94" s="113"/>
      <c r="D94" s="113"/>
      <c r="E94" s="113"/>
      <c r="F94" s="113"/>
      <c r="G94" s="113"/>
      <c r="H94" s="113"/>
      <c r="I94" s="113"/>
      <c r="Y94" s="352"/>
    </row>
    <row r="95" spans="2:51" ht="17.100000000000001" customHeight="1">
      <c r="B95" s="134" t="s">
        <v>495</v>
      </c>
      <c r="C95" s="399"/>
      <c r="E95" s="390" t="s">
        <v>257</v>
      </c>
      <c r="K95" s="113"/>
      <c r="L95" s="113"/>
      <c r="M95" s="113"/>
      <c r="N95" s="113"/>
      <c r="O95" s="113"/>
      <c r="P95" s="113"/>
      <c r="Q95" s="113"/>
      <c r="R95" s="113"/>
    </row>
    <row r="97" spans="2:42" ht="17.100000000000001" customHeight="1">
      <c r="B97" s="70" t="s">
        <v>83</v>
      </c>
      <c r="C97" s="71" t="s">
        <v>67</v>
      </c>
      <c r="D97" s="391" t="s">
        <v>81</v>
      </c>
      <c r="E97" s="391" t="s">
        <v>183</v>
      </c>
      <c r="F97" s="391" t="s">
        <v>160</v>
      </c>
      <c r="G97" s="391" t="s">
        <v>108</v>
      </c>
      <c r="H97" s="391" t="s">
        <v>218</v>
      </c>
      <c r="I97" s="391" t="s">
        <v>66</v>
      </c>
      <c r="J97" s="392" t="s">
        <v>201</v>
      </c>
      <c r="M97" s="113"/>
      <c r="N97" s="113"/>
      <c r="O97" s="113"/>
      <c r="P97" s="113"/>
      <c r="Q97" s="113"/>
      <c r="R97" s="113"/>
    </row>
    <row r="98" spans="2:42" ht="17.100000000000001" customHeight="1">
      <c r="B98" s="367" t="s">
        <v>177</v>
      </c>
      <c r="C98" s="368" t="s">
        <v>213</v>
      </c>
      <c r="D98" s="363"/>
      <c r="E98" s="363" t="s">
        <v>123</v>
      </c>
      <c r="F98" s="363" t="s">
        <v>123</v>
      </c>
      <c r="G98" s="363" t="s">
        <v>123</v>
      </c>
      <c r="H98" s="363" t="s">
        <v>123</v>
      </c>
      <c r="I98" s="363" t="s">
        <v>123</v>
      </c>
      <c r="J98" s="369"/>
      <c r="K98" s="113"/>
      <c r="L98" s="113"/>
      <c r="M98" s="113"/>
      <c r="N98" s="113"/>
      <c r="O98" s="113"/>
      <c r="P98" s="113"/>
      <c r="Q98" s="113"/>
      <c r="R98" s="113"/>
    </row>
    <row r="99" spans="2:42" ht="17.100000000000001" customHeight="1">
      <c r="B99" s="367" t="s">
        <v>167</v>
      </c>
      <c r="C99" s="368" t="s">
        <v>213</v>
      </c>
      <c r="D99" s="363"/>
      <c r="E99" s="363" t="s">
        <v>93</v>
      </c>
      <c r="F99" s="363" t="s">
        <v>93</v>
      </c>
      <c r="G99" s="363" t="s">
        <v>93</v>
      </c>
      <c r="H99" s="363" t="s">
        <v>93</v>
      </c>
      <c r="I99" s="363" t="s">
        <v>93</v>
      </c>
      <c r="J99" s="369"/>
      <c r="K99" s="113"/>
      <c r="L99" s="113"/>
      <c r="M99" s="113"/>
      <c r="N99" s="113"/>
      <c r="O99" s="113"/>
      <c r="P99" s="113"/>
      <c r="Q99" s="113"/>
      <c r="R99" s="113"/>
    </row>
    <row r="100" spans="2:42" ht="17.100000000000001" customHeight="1">
      <c r="B100" s="387" t="s">
        <v>209</v>
      </c>
      <c r="C100" s="370" t="s">
        <v>213</v>
      </c>
      <c r="D100" s="366"/>
      <c r="E100" s="366" t="s">
        <v>95</v>
      </c>
      <c r="F100" s="366" t="s">
        <v>95</v>
      </c>
      <c r="G100" s="366" t="s">
        <v>95</v>
      </c>
      <c r="H100" s="366" t="s">
        <v>95</v>
      </c>
      <c r="I100" s="366" t="s">
        <v>95</v>
      </c>
      <c r="J100" s="371"/>
      <c r="K100" s="113"/>
      <c r="L100" s="113"/>
      <c r="M100" s="113"/>
      <c r="N100" s="113"/>
      <c r="O100" s="113"/>
      <c r="P100" s="113"/>
      <c r="Q100" s="113"/>
      <c r="R100" s="113"/>
    </row>
    <row r="103" spans="2:42" ht="17.100000000000001" hidden="1" customHeight="1">
      <c r="B103" s="134" t="s">
        <v>431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42" ht="17.100000000000001" hidden="1" customHeight="1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42" ht="17.100000000000001" hidden="1" customHeight="1">
      <c r="B105" s="393" t="s">
        <v>343</v>
      </c>
      <c r="C105" s="394"/>
      <c r="D105" s="395"/>
      <c r="E105" s="395"/>
      <c r="F105" s="395"/>
      <c r="G105" s="395"/>
      <c r="H105" s="396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42" ht="17.100000000000001" hidden="1" customHeight="1">
      <c r="B106" s="375" t="s">
        <v>83</v>
      </c>
      <c r="C106" s="376" t="s">
        <v>96</v>
      </c>
      <c r="D106" s="377" t="s">
        <v>104</v>
      </c>
      <c r="E106" s="377" t="s">
        <v>82</v>
      </c>
      <c r="F106" s="377" t="s">
        <v>112</v>
      </c>
      <c r="G106" s="377" t="s">
        <v>97</v>
      </c>
      <c r="H106" s="377" t="s">
        <v>117</v>
      </c>
      <c r="I106" s="378" t="s">
        <v>132</v>
      </c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42" ht="17.100000000000001" hidden="1" customHeight="1">
      <c r="B107" s="397" t="s">
        <v>79</v>
      </c>
      <c r="C107" s="381" t="s">
        <v>208</v>
      </c>
      <c r="D107" s="381" t="s">
        <v>74</v>
      </c>
      <c r="E107" s="381" t="s">
        <v>63</v>
      </c>
      <c r="F107" s="381"/>
      <c r="G107" s="381" t="s">
        <v>62</v>
      </c>
      <c r="H107" s="381" t="s">
        <v>74</v>
      </c>
      <c r="I107" s="382" t="s">
        <v>63</v>
      </c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42" ht="17.100000000000001" hidden="1" customHeight="1">
      <c r="B108" s="397" t="s">
        <v>180</v>
      </c>
      <c r="C108" s="381"/>
      <c r="D108" s="381" t="s">
        <v>62</v>
      </c>
      <c r="E108" s="381" t="s">
        <v>74</v>
      </c>
      <c r="F108" s="381" t="s">
        <v>63</v>
      </c>
      <c r="G108" s="381"/>
      <c r="H108" s="381" t="s">
        <v>62</v>
      </c>
      <c r="I108" s="382" t="s">
        <v>74</v>
      </c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42" ht="17.100000000000001" hidden="1" customHeight="1">
      <c r="B109" s="397" t="s">
        <v>110</v>
      </c>
      <c r="C109" s="381" t="s">
        <v>63</v>
      </c>
      <c r="D109" s="381"/>
      <c r="E109" s="381" t="s">
        <v>62</v>
      </c>
      <c r="F109" s="381" t="s">
        <v>74</v>
      </c>
      <c r="G109" s="381" t="s">
        <v>63</v>
      </c>
      <c r="H109" s="381"/>
      <c r="I109" s="382" t="s">
        <v>208</v>
      </c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42" ht="17.100000000000001" hidden="1" customHeight="1">
      <c r="B110" s="398" t="s">
        <v>114</v>
      </c>
      <c r="C110" s="384" t="s">
        <v>74</v>
      </c>
      <c r="D110" s="384" t="s">
        <v>63</v>
      </c>
      <c r="E110" s="384"/>
      <c r="F110" s="384" t="s">
        <v>62</v>
      </c>
      <c r="G110" s="384" t="s">
        <v>74</v>
      </c>
      <c r="H110" s="384" t="s">
        <v>63</v>
      </c>
      <c r="I110" s="385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42" ht="17.100000000000001" hidden="1" customHeight="1">
      <c r="C111" s="35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Y111" s="2"/>
      <c r="AP111" s="113"/>
    </row>
    <row r="112" spans="2:42" ht="17.100000000000001" customHeight="1">
      <c r="Y112" s="2"/>
      <c r="AP112" s="113"/>
    </row>
  </sheetData>
  <phoneticPr fontId="22" type="noConversion"/>
  <conditionalFormatting sqref="A4:A16 BA4:XFD16 A1:XFD3 A113:XFD1048576 BB111:XFD112 BA57:XFD110 A17:XFD72">
    <cfRule type="cellIs" dxfId="121" priority="11" operator="equal">
      <formula>"일"</formula>
    </cfRule>
    <cfRule type="cellIs" dxfId="120" priority="12" operator="equal">
      <formula>"야"</formula>
    </cfRule>
    <cfRule type="cellIs" dxfId="119" priority="13" operator="equal">
      <formula>"토"</formula>
    </cfRule>
  </conditionalFormatting>
  <conditionalFormatting sqref="A113:XFD1048576 BB111:XFD112 BA57:XFD110 A1:XFD72">
    <cfRule type="cellIs" dxfId="118" priority="6" operator="equal">
      <formula>"석"</formula>
    </cfRule>
    <cfRule type="cellIs" dxfId="117" priority="14" operator="equal">
      <formula>"당"</formula>
    </cfRule>
  </conditionalFormatting>
  <conditionalFormatting sqref="A64:A65 J64:AZ65 S59:AZ61 B64:I66 M97:AZ97 G73:AZ73 A85:A93 K85:AZ93 A62:AZ63 A59:J61 A111:BA112 A98:AZ110 A97:J97 A73:E73 A74:AZ84 A57:AZ58 A94:AZ96 A72:AZ72">
    <cfRule type="cellIs" dxfId="116" priority="2" operator="equal">
      <formula>"일"</formula>
    </cfRule>
    <cfRule type="cellIs" dxfId="115" priority="3" operator="equal">
      <formula>"야"</formula>
    </cfRule>
    <cfRule type="cellIs" dxfId="114" priority="4" operator="equal">
      <formula>"토"</formula>
    </cfRule>
    <cfRule type="cellIs" dxfId="113" priority="5" operator="equal">
      <formula>"당"</formula>
    </cfRule>
  </conditionalFormatting>
  <conditionalFormatting sqref="J64:AJ64 B62:AJ63 B60:J61 S60:AJ61 B65:I66">
    <cfRule type="cellIs" dxfId="112" priority="1" operator="equal">
      <formula>"종"</formula>
    </cfRule>
  </conditionalFormatting>
  <pageMargins left="0.69972223043441772" right="0.69972223043441772" top="0.75" bottom="0.75" header="0.30000001192092896" footer="0.30000001192092896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59EF-2DB4-4B57-B5E7-3FDBD893944D}">
  <sheetPr>
    <tabColor theme="0" tint="-0.14999847407452621"/>
  </sheetPr>
  <dimension ref="B3:AB113"/>
  <sheetViews>
    <sheetView showGridLines="0" showRowColHeaders="0" zoomScaleNormal="100" zoomScaleSheetLayoutView="75" workbookViewId="0">
      <selection activeCell="C5" sqref="C5"/>
    </sheetView>
  </sheetViews>
  <sheetFormatPr defaultColWidth="6.125" defaultRowHeight="17.100000000000001" customHeight="1"/>
  <cols>
    <col min="1" max="1" width="6.125" style="113"/>
    <col min="2" max="2" width="6.125" style="425"/>
    <col min="3" max="3" width="6.125" style="349" customWidth="1"/>
    <col min="4" max="18" width="6.125" style="113"/>
    <col min="19" max="21" width="8.125" style="113" customWidth="1"/>
    <col min="22" max="16384" width="6.125" style="113"/>
  </cols>
  <sheetData>
    <row r="3" spans="2:28" ht="17.100000000000001" customHeight="1">
      <c r="C3" s="481" t="s">
        <v>525</v>
      </c>
      <c r="D3" s="481"/>
      <c r="E3" s="145"/>
      <c r="K3"/>
    </row>
    <row r="4" spans="2:28" ht="17.100000000000001" customHeight="1">
      <c r="X4" s="2"/>
      <c r="Y4" s="2"/>
      <c r="Z4" s="2"/>
      <c r="AA4" s="2"/>
      <c r="AB4" s="2"/>
    </row>
    <row r="5" spans="2:28" s="349" customFormat="1" ht="17.100000000000001" customHeight="1">
      <c r="B5" s="425"/>
      <c r="C5" s="70" t="s">
        <v>156</v>
      </c>
      <c r="D5" s="410" t="s">
        <v>136</v>
      </c>
      <c r="E5" s="410" t="s">
        <v>134</v>
      </c>
      <c r="F5" s="410" t="s">
        <v>109</v>
      </c>
      <c r="G5" s="410" t="s">
        <v>131</v>
      </c>
      <c r="H5" s="451" t="s">
        <v>75</v>
      </c>
      <c r="I5" s="452" t="s">
        <v>92</v>
      </c>
      <c r="K5" s="75" t="s">
        <v>83</v>
      </c>
      <c r="L5" s="146" t="s">
        <v>96</v>
      </c>
      <c r="M5" s="146" t="s">
        <v>104</v>
      </c>
      <c r="N5" s="146" t="s">
        <v>82</v>
      </c>
      <c r="O5" s="146" t="s">
        <v>112</v>
      </c>
      <c r="P5" s="146" t="s">
        <v>97</v>
      </c>
      <c r="Q5" s="146" t="s">
        <v>117</v>
      </c>
      <c r="R5" s="147" t="s">
        <v>132</v>
      </c>
      <c r="S5" s="652" t="s">
        <v>515</v>
      </c>
      <c r="T5" s="626" t="s">
        <v>486</v>
      </c>
      <c r="U5" s="629" t="s">
        <v>487</v>
      </c>
      <c r="W5" s="194" t="s">
        <v>252</v>
      </c>
      <c r="X5" s="2"/>
      <c r="Y5" s="2"/>
      <c r="Z5" s="2"/>
      <c r="AA5" s="2"/>
      <c r="AB5" s="2"/>
    </row>
    <row r="6" spans="2:28" ht="17.100000000000001" customHeight="1">
      <c r="C6" s="647" t="s">
        <v>138</v>
      </c>
      <c r="D6" s="411" t="s">
        <v>123</v>
      </c>
      <c r="E6" s="412">
        <v>0.29166666666666669</v>
      </c>
      <c r="F6" s="412">
        <v>0.70833333333333337</v>
      </c>
      <c r="G6" s="415">
        <v>1</v>
      </c>
      <c r="H6" s="415">
        <v>9</v>
      </c>
      <c r="I6" s="413"/>
      <c r="K6" s="454" t="s">
        <v>367</v>
      </c>
      <c r="L6" s="496" t="s">
        <v>523</v>
      </c>
      <c r="M6" s="455" t="s">
        <v>524</v>
      </c>
      <c r="N6" s="455" t="s">
        <v>524</v>
      </c>
      <c r="O6" s="455" t="s">
        <v>524</v>
      </c>
      <c r="P6" s="455" t="s">
        <v>524</v>
      </c>
      <c r="Q6" s="455" t="s">
        <v>524</v>
      </c>
      <c r="R6" s="497" t="s">
        <v>420</v>
      </c>
      <c r="S6" s="653"/>
      <c r="T6" s="627"/>
      <c r="U6" s="630"/>
      <c r="W6" s="153" t="s">
        <v>83</v>
      </c>
      <c r="X6" s="154" t="s">
        <v>88</v>
      </c>
      <c r="Y6" s="154" t="s">
        <v>92</v>
      </c>
      <c r="Z6" s="154" t="s">
        <v>155</v>
      </c>
      <c r="AA6" s="154" t="s">
        <v>103</v>
      </c>
      <c r="AB6" s="155" t="s">
        <v>120</v>
      </c>
    </row>
    <row r="7" spans="2:28" ht="17.100000000000001" customHeight="1">
      <c r="C7" s="648"/>
      <c r="D7" s="411" t="s">
        <v>95</v>
      </c>
      <c r="E7" s="412">
        <v>0.45833333333333331</v>
      </c>
      <c r="F7" s="412">
        <v>0.875</v>
      </c>
      <c r="G7" s="415">
        <v>1</v>
      </c>
      <c r="H7" s="415">
        <v>9</v>
      </c>
      <c r="I7" s="413"/>
      <c r="K7" s="418" t="s">
        <v>175</v>
      </c>
      <c r="L7" s="35" t="s">
        <v>123</v>
      </c>
      <c r="M7" s="35" t="s">
        <v>123</v>
      </c>
      <c r="N7" s="35" t="s">
        <v>95</v>
      </c>
      <c r="O7" s="35" t="s">
        <v>73</v>
      </c>
      <c r="P7" s="35"/>
      <c r="Q7" s="35"/>
      <c r="R7" s="47" t="s">
        <v>123</v>
      </c>
      <c r="S7" s="113">
        <v>5</v>
      </c>
      <c r="T7" s="113">
        <v>44</v>
      </c>
      <c r="U7" s="113">
        <v>4</v>
      </c>
      <c r="W7" s="257" t="s">
        <v>79</v>
      </c>
      <c r="X7" s="434">
        <v>17</v>
      </c>
      <c r="Y7" s="434">
        <v>24</v>
      </c>
      <c r="Z7" s="434"/>
      <c r="AA7" s="434"/>
      <c r="AB7" s="260">
        <v>25</v>
      </c>
    </row>
    <row r="8" spans="2:28" ht="17.100000000000001" customHeight="1">
      <c r="C8" s="648"/>
      <c r="D8" s="411" t="s">
        <v>93</v>
      </c>
      <c r="E8" s="412">
        <v>0.375</v>
      </c>
      <c r="F8" s="412">
        <v>0.75</v>
      </c>
      <c r="G8" s="415">
        <v>1</v>
      </c>
      <c r="H8" s="415">
        <v>8</v>
      </c>
      <c r="I8" s="413"/>
      <c r="K8" s="418" t="s">
        <v>171</v>
      </c>
      <c r="L8" s="35" t="s">
        <v>95</v>
      </c>
      <c r="M8" s="35" t="s">
        <v>95</v>
      </c>
      <c r="N8" s="35" t="s">
        <v>73</v>
      </c>
      <c r="O8" s="35"/>
      <c r="P8" s="35"/>
      <c r="Q8" s="35" t="s">
        <v>123</v>
      </c>
      <c r="R8" s="47" t="s">
        <v>95</v>
      </c>
      <c r="S8" s="113">
        <v>5</v>
      </c>
      <c r="T8" s="113">
        <v>44</v>
      </c>
      <c r="U8" s="113">
        <v>4</v>
      </c>
      <c r="W8" s="257" t="s">
        <v>180</v>
      </c>
      <c r="X8" s="434">
        <v>18</v>
      </c>
      <c r="Y8" s="434">
        <v>18</v>
      </c>
      <c r="Z8" s="434"/>
      <c r="AA8" s="434"/>
      <c r="AB8" s="260">
        <v>24</v>
      </c>
    </row>
    <row r="9" spans="2:28" ht="17.100000000000001" customHeight="1">
      <c r="C9" s="648"/>
      <c r="D9" s="411"/>
      <c r="E9" s="412"/>
      <c r="F9" s="412"/>
      <c r="G9" s="415"/>
      <c r="H9" s="415" t="s">
        <v>105</v>
      </c>
      <c r="I9" s="413"/>
      <c r="K9" s="418" t="s">
        <v>147</v>
      </c>
      <c r="L9" s="35" t="s">
        <v>95</v>
      </c>
      <c r="M9" s="35" t="s">
        <v>73</v>
      </c>
      <c r="N9" s="35"/>
      <c r="O9" s="35"/>
      <c r="P9" s="35" t="s">
        <v>123</v>
      </c>
      <c r="Q9" s="35" t="s">
        <v>123</v>
      </c>
      <c r="R9" s="47" t="s">
        <v>95</v>
      </c>
      <c r="S9" s="113">
        <v>5</v>
      </c>
      <c r="T9" s="113">
        <v>44</v>
      </c>
      <c r="U9" s="113">
        <v>4</v>
      </c>
      <c r="W9" s="257" t="s">
        <v>110</v>
      </c>
      <c r="X9" s="434">
        <v>18</v>
      </c>
      <c r="Y9" s="434">
        <v>18</v>
      </c>
      <c r="Z9" s="434"/>
      <c r="AA9" s="434"/>
      <c r="AB9" s="260">
        <v>24</v>
      </c>
    </row>
    <row r="10" spans="2:28" ht="17.100000000000001" customHeight="1">
      <c r="C10" s="648"/>
      <c r="D10" s="411"/>
      <c r="E10" s="412"/>
      <c r="F10" s="412"/>
      <c r="G10" s="415"/>
      <c r="H10" s="415" t="s">
        <v>105</v>
      </c>
      <c r="I10" s="413"/>
      <c r="K10" s="418" t="s">
        <v>162</v>
      </c>
      <c r="L10" s="35" t="s">
        <v>73</v>
      </c>
      <c r="M10" s="35"/>
      <c r="N10" s="35"/>
      <c r="O10" s="35" t="s">
        <v>123</v>
      </c>
      <c r="P10" s="35" t="s">
        <v>123</v>
      </c>
      <c r="Q10" s="35" t="s">
        <v>95</v>
      </c>
      <c r="R10" s="47" t="s">
        <v>73</v>
      </c>
      <c r="S10" s="113">
        <v>5</v>
      </c>
      <c r="T10" s="113">
        <v>43</v>
      </c>
      <c r="U10" s="113">
        <v>3</v>
      </c>
      <c r="W10" s="257" t="s">
        <v>114</v>
      </c>
      <c r="X10" s="434">
        <v>18</v>
      </c>
      <c r="Y10" s="434">
        <v>18</v>
      </c>
      <c r="Z10" s="434"/>
      <c r="AA10" s="434"/>
      <c r="AB10" s="260">
        <v>24</v>
      </c>
    </row>
    <row r="11" spans="2:28" ht="17.100000000000001" customHeight="1">
      <c r="C11" s="648"/>
      <c r="D11" s="411"/>
      <c r="E11" s="412"/>
      <c r="F11" s="412"/>
      <c r="G11" s="415"/>
      <c r="H11" s="415" t="s">
        <v>105</v>
      </c>
      <c r="I11" s="413"/>
      <c r="K11" s="418" t="s">
        <v>115</v>
      </c>
      <c r="L11" s="35"/>
      <c r="M11" s="35"/>
      <c r="N11" s="35" t="s">
        <v>123</v>
      </c>
      <c r="O11" s="35" t="s">
        <v>123</v>
      </c>
      <c r="P11" s="35" t="s">
        <v>95</v>
      </c>
      <c r="Q11" s="35" t="s">
        <v>73</v>
      </c>
      <c r="R11" s="47"/>
      <c r="S11" s="145">
        <v>4</v>
      </c>
      <c r="T11" s="145">
        <v>35</v>
      </c>
      <c r="U11" s="113">
        <v>3</v>
      </c>
      <c r="W11" s="257" t="s">
        <v>127</v>
      </c>
      <c r="X11" s="434">
        <v>19</v>
      </c>
      <c r="Y11" s="434">
        <v>18</v>
      </c>
      <c r="Z11" s="434"/>
      <c r="AA11" s="434"/>
      <c r="AB11" s="260">
        <v>25</v>
      </c>
    </row>
    <row r="12" spans="2:28" ht="17.100000000000001" customHeight="1">
      <c r="C12" s="649"/>
      <c r="D12" s="411"/>
      <c r="E12" s="412"/>
      <c r="F12" s="412"/>
      <c r="G12" s="415"/>
      <c r="H12" s="415" t="s">
        <v>105</v>
      </c>
      <c r="I12" s="413"/>
      <c r="K12" s="418" t="s">
        <v>161</v>
      </c>
      <c r="L12" s="35"/>
      <c r="M12" s="35" t="s">
        <v>123</v>
      </c>
      <c r="N12" s="35" t="s">
        <v>123</v>
      </c>
      <c r="O12" s="35" t="s">
        <v>95</v>
      </c>
      <c r="P12" s="35" t="s">
        <v>73</v>
      </c>
      <c r="Q12" s="35"/>
      <c r="R12" s="492"/>
      <c r="S12" s="495">
        <v>4</v>
      </c>
      <c r="T12" s="145">
        <v>35</v>
      </c>
      <c r="U12" s="113">
        <v>3</v>
      </c>
      <c r="V12"/>
      <c r="W12" s="257" t="s">
        <v>94</v>
      </c>
      <c r="X12" s="434">
        <v>17</v>
      </c>
      <c r="Y12" s="434">
        <v>30</v>
      </c>
      <c r="Z12" s="434"/>
      <c r="AA12" s="434"/>
      <c r="AB12" s="260">
        <v>27</v>
      </c>
    </row>
    <row r="13" spans="2:28" ht="17.100000000000001" customHeight="1">
      <c r="C13" s="650" t="s">
        <v>92</v>
      </c>
      <c r="D13" s="411" t="s">
        <v>73</v>
      </c>
      <c r="E13" s="412">
        <v>0.875</v>
      </c>
      <c r="F13" s="412">
        <v>0.29166666666666669</v>
      </c>
      <c r="G13" s="453">
        <v>2</v>
      </c>
      <c r="H13" s="107">
        <v>8</v>
      </c>
      <c r="I13" s="414">
        <v>6</v>
      </c>
      <c r="K13" s="418" t="s">
        <v>204</v>
      </c>
      <c r="L13" s="493"/>
      <c r="M13" s="35" t="s">
        <v>123</v>
      </c>
      <c r="N13" s="35" t="s">
        <v>123</v>
      </c>
      <c r="O13" s="35" t="s">
        <v>123</v>
      </c>
      <c r="P13" s="35" t="s">
        <v>123</v>
      </c>
      <c r="Q13" s="35" t="s">
        <v>123</v>
      </c>
      <c r="R13" s="47"/>
      <c r="S13" s="113">
        <v>5</v>
      </c>
      <c r="T13" s="113">
        <v>45</v>
      </c>
      <c r="U13" s="113">
        <v>5</v>
      </c>
      <c r="W13" s="257" t="s">
        <v>111</v>
      </c>
      <c r="X13" s="434">
        <v>15</v>
      </c>
      <c r="Y13" s="434">
        <v>30</v>
      </c>
      <c r="Z13" s="434"/>
      <c r="AA13" s="434"/>
      <c r="AB13" s="260">
        <v>25</v>
      </c>
    </row>
    <row r="14" spans="2:28" ht="17.100000000000001" customHeight="1">
      <c r="C14" s="650"/>
      <c r="D14" s="415"/>
      <c r="E14" s="415"/>
      <c r="F14" s="415"/>
      <c r="G14" s="415"/>
      <c r="H14" s="415"/>
      <c r="I14" s="413"/>
      <c r="K14" s="419" t="s">
        <v>141</v>
      </c>
      <c r="L14" s="103"/>
      <c r="M14" s="103" t="s">
        <v>95</v>
      </c>
      <c r="N14" s="103" t="s">
        <v>95</v>
      </c>
      <c r="O14" s="103" t="s">
        <v>95</v>
      </c>
      <c r="P14" s="103" t="s">
        <v>95</v>
      </c>
      <c r="Q14" s="103" t="s">
        <v>95</v>
      </c>
      <c r="R14" s="104"/>
      <c r="S14" s="113">
        <v>5</v>
      </c>
      <c r="T14" s="113">
        <v>45</v>
      </c>
      <c r="U14" s="113">
        <v>5</v>
      </c>
      <c r="W14" s="272" t="s">
        <v>80</v>
      </c>
      <c r="X14" s="435">
        <v>15</v>
      </c>
      <c r="Y14" s="435">
        <v>30</v>
      </c>
      <c r="Z14" s="435"/>
      <c r="AA14" s="435"/>
      <c r="AB14" s="275">
        <v>25</v>
      </c>
    </row>
    <row r="15" spans="2:28" ht="17.100000000000001" customHeight="1">
      <c r="C15" s="651"/>
      <c r="D15" s="416"/>
      <c r="E15" s="416"/>
      <c r="F15" s="416"/>
      <c r="G15" s="416"/>
      <c r="H15" s="416"/>
      <c r="I15" s="417"/>
      <c r="K15"/>
      <c r="L15"/>
      <c r="M15"/>
      <c r="N15"/>
      <c r="O15"/>
      <c r="P15"/>
      <c r="Q15"/>
      <c r="R15"/>
      <c r="W15"/>
      <c r="X15"/>
      <c r="Y15"/>
      <c r="Z15"/>
      <c r="AA15"/>
      <c r="AB15"/>
    </row>
    <row r="16" spans="2:28" ht="17.100000000000001" customHeight="1">
      <c r="C16" s="494"/>
      <c r="K16" s="113" t="s">
        <v>47</v>
      </c>
    </row>
    <row r="17" spans="2:28" ht="17.100000000000001" customHeight="1">
      <c r="C17" s="433"/>
    </row>
    <row r="18" spans="2:28" ht="17.100000000000001" customHeight="1">
      <c r="C18" s="433"/>
    </row>
    <row r="19" spans="2:28" ht="17.100000000000001" customHeight="1">
      <c r="C19" s="481" t="s">
        <v>526</v>
      </c>
      <c r="D19" s="123"/>
    </row>
    <row r="21" spans="2:28" s="349" customFormat="1" ht="17.100000000000001" customHeight="1">
      <c r="B21" s="425"/>
      <c r="C21" s="70" t="s">
        <v>156</v>
      </c>
      <c r="D21" s="410" t="s">
        <v>136</v>
      </c>
      <c r="E21" s="410" t="s">
        <v>134</v>
      </c>
      <c r="F21" s="410" t="s">
        <v>109</v>
      </c>
      <c r="G21" s="410" t="s">
        <v>131</v>
      </c>
      <c r="H21" s="451" t="s">
        <v>75</v>
      </c>
      <c r="I21" s="452" t="s">
        <v>92</v>
      </c>
      <c r="K21" s="75" t="s">
        <v>83</v>
      </c>
      <c r="L21" s="146" t="s">
        <v>96</v>
      </c>
      <c r="M21" s="146" t="s">
        <v>104</v>
      </c>
      <c r="N21" s="146" t="s">
        <v>82</v>
      </c>
      <c r="O21" s="146" t="s">
        <v>112</v>
      </c>
      <c r="P21" s="146" t="s">
        <v>97</v>
      </c>
      <c r="Q21" s="146" t="s">
        <v>117</v>
      </c>
      <c r="R21" s="147" t="s">
        <v>132</v>
      </c>
      <c r="S21" s="652" t="s">
        <v>515</v>
      </c>
      <c r="T21" s="626" t="s">
        <v>486</v>
      </c>
      <c r="U21" s="629" t="s">
        <v>487</v>
      </c>
      <c r="W21" s="194" t="s">
        <v>252</v>
      </c>
      <c r="X21" s="2"/>
      <c r="Y21" s="2"/>
      <c r="Z21" s="2"/>
      <c r="AA21" s="2"/>
      <c r="AB21" s="2"/>
    </row>
    <row r="22" spans="2:28" ht="17.100000000000001" customHeight="1">
      <c r="C22" s="647" t="s">
        <v>138</v>
      </c>
      <c r="D22" s="411" t="s">
        <v>123</v>
      </c>
      <c r="E22" s="412">
        <v>0.29166666666666669</v>
      </c>
      <c r="F22" s="412">
        <v>0.70833333333333337</v>
      </c>
      <c r="G22" s="415">
        <v>1</v>
      </c>
      <c r="H22" s="415">
        <v>9</v>
      </c>
      <c r="I22" s="413"/>
      <c r="K22" s="454" t="s">
        <v>367</v>
      </c>
      <c r="L22" s="496" t="s">
        <v>523</v>
      </c>
      <c r="M22" s="455" t="s">
        <v>524</v>
      </c>
      <c r="N22" s="455" t="s">
        <v>524</v>
      </c>
      <c r="O22" s="455" t="s">
        <v>524</v>
      </c>
      <c r="P22" s="455" t="s">
        <v>524</v>
      </c>
      <c r="Q22" s="455" t="s">
        <v>524</v>
      </c>
      <c r="R22" s="497" t="s">
        <v>420</v>
      </c>
      <c r="S22" s="653"/>
      <c r="T22" s="627"/>
      <c r="U22" s="630"/>
      <c r="W22" s="153" t="s">
        <v>83</v>
      </c>
      <c r="X22" s="154" t="s">
        <v>88</v>
      </c>
      <c r="Y22" s="154" t="s">
        <v>92</v>
      </c>
      <c r="Z22" s="154" t="s">
        <v>155</v>
      </c>
      <c r="AA22" s="154" t="s">
        <v>103</v>
      </c>
      <c r="AB22" s="155" t="s">
        <v>120</v>
      </c>
    </row>
    <row r="23" spans="2:28" ht="17.100000000000001" customHeight="1">
      <c r="C23" s="648"/>
      <c r="D23" s="411" t="s">
        <v>95</v>
      </c>
      <c r="E23" s="412">
        <v>0.45833333333333331</v>
      </c>
      <c r="F23" s="412">
        <v>0.875</v>
      </c>
      <c r="G23" s="415">
        <v>1</v>
      </c>
      <c r="H23" s="415">
        <v>9</v>
      </c>
      <c r="I23" s="413"/>
      <c r="K23" s="418" t="s">
        <v>175</v>
      </c>
      <c r="L23" s="35" t="s">
        <v>123</v>
      </c>
      <c r="M23" s="35" t="s">
        <v>123</v>
      </c>
      <c r="N23" s="35" t="s">
        <v>95</v>
      </c>
      <c r="O23" s="35" t="s">
        <v>73</v>
      </c>
      <c r="P23" s="35"/>
      <c r="Q23" s="35"/>
      <c r="R23" s="47" t="s">
        <v>123</v>
      </c>
      <c r="S23" s="113">
        <v>5</v>
      </c>
      <c r="T23" s="113">
        <v>44</v>
      </c>
      <c r="U23" s="113">
        <v>4</v>
      </c>
      <c r="W23" s="257" t="s">
        <v>175</v>
      </c>
      <c r="X23" s="434">
        <v>17</v>
      </c>
      <c r="Y23" s="434">
        <v>24</v>
      </c>
      <c r="Z23" s="434"/>
      <c r="AA23" s="434"/>
      <c r="AB23" s="260">
        <v>25</v>
      </c>
    </row>
    <row r="24" spans="2:28" ht="17.100000000000001" customHeight="1">
      <c r="C24" s="648"/>
      <c r="D24" s="411" t="s">
        <v>93</v>
      </c>
      <c r="E24" s="412">
        <v>0.375</v>
      </c>
      <c r="F24" s="412">
        <v>0.75</v>
      </c>
      <c r="G24" s="415">
        <v>1</v>
      </c>
      <c r="H24" s="415">
        <v>8</v>
      </c>
      <c r="I24" s="413"/>
      <c r="K24" s="418" t="s">
        <v>171</v>
      </c>
      <c r="L24" s="35" t="s">
        <v>95</v>
      </c>
      <c r="M24" s="35" t="s">
        <v>95</v>
      </c>
      <c r="N24" s="35" t="s">
        <v>73</v>
      </c>
      <c r="O24" s="35"/>
      <c r="P24" s="35"/>
      <c r="Q24" s="35" t="s">
        <v>123</v>
      </c>
      <c r="R24" s="47" t="s">
        <v>95</v>
      </c>
      <c r="S24" s="113">
        <v>5</v>
      </c>
      <c r="T24" s="113">
        <v>44</v>
      </c>
      <c r="U24" s="113">
        <v>4</v>
      </c>
      <c r="W24" s="257" t="s">
        <v>171</v>
      </c>
      <c r="X24" s="434">
        <v>18</v>
      </c>
      <c r="Y24" s="434">
        <v>18</v>
      </c>
      <c r="Z24" s="434"/>
      <c r="AA24" s="434"/>
      <c r="AB24" s="260">
        <v>24</v>
      </c>
    </row>
    <row r="25" spans="2:28" ht="17.100000000000001" customHeight="1">
      <c r="C25" s="648"/>
      <c r="D25" s="411"/>
      <c r="E25" s="412"/>
      <c r="F25" s="412"/>
      <c r="G25" s="415"/>
      <c r="H25" s="415" t="s">
        <v>105</v>
      </c>
      <c r="I25" s="413"/>
      <c r="K25" s="418" t="s">
        <v>147</v>
      </c>
      <c r="L25" s="35" t="s">
        <v>95</v>
      </c>
      <c r="M25" s="35" t="s">
        <v>73</v>
      </c>
      <c r="N25" s="35"/>
      <c r="O25" s="35"/>
      <c r="P25" s="35" t="s">
        <v>123</v>
      </c>
      <c r="Q25" s="35" t="s">
        <v>123</v>
      </c>
      <c r="R25" s="47" t="s">
        <v>95</v>
      </c>
      <c r="S25" s="113">
        <v>5</v>
      </c>
      <c r="T25" s="113">
        <v>44</v>
      </c>
      <c r="U25" s="113">
        <v>4</v>
      </c>
      <c r="W25" s="257" t="s">
        <v>147</v>
      </c>
      <c r="X25" s="434">
        <v>17</v>
      </c>
      <c r="Y25" s="434">
        <v>18</v>
      </c>
      <c r="Z25" s="434"/>
      <c r="AA25" s="434"/>
      <c r="AB25" s="260">
        <v>23</v>
      </c>
    </row>
    <row r="26" spans="2:28" ht="17.100000000000001" customHeight="1">
      <c r="C26" s="648"/>
      <c r="D26" s="411"/>
      <c r="E26" s="412"/>
      <c r="F26" s="412"/>
      <c r="G26" s="415"/>
      <c r="H26" s="415" t="s">
        <v>105</v>
      </c>
      <c r="I26" s="413"/>
      <c r="K26" s="418" t="s">
        <v>162</v>
      </c>
      <c r="L26" s="35" t="s">
        <v>73</v>
      </c>
      <c r="M26" s="35"/>
      <c r="N26" s="35"/>
      <c r="O26" s="35" t="s">
        <v>123</v>
      </c>
      <c r="P26" s="35" t="s">
        <v>123</v>
      </c>
      <c r="Q26" s="35" t="s">
        <v>95</v>
      </c>
      <c r="R26" s="47" t="s">
        <v>73</v>
      </c>
      <c r="S26" s="113">
        <v>5</v>
      </c>
      <c r="T26" s="113">
        <v>43</v>
      </c>
      <c r="U26" s="113">
        <v>3</v>
      </c>
      <c r="W26" s="257" t="s">
        <v>162</v>
      </c>
      <c r="X26" s="434">
        <v>17</v>
      </c>
      <c r="Y26" s="434">
        <v>18</v>
      </c>
      <c r="Z26" s="434"/>
      <c r="AA26" s="434"/>
      <c r="AB26" s="260">
        <v>23</v>
      </c>
    </row>
    <row r="27" spans="2:28" ht="17.100000000000001" customHeight="1">
      <c r="C27" s="648"/>
      <c r="D27" s="411"/>
      <c r="E27" s="412"/>
      <c r="F27" s="412"/>
      <c r="G27" s="415"/>
      <c r="H27" s="415" t="s">
        <v>105</v>
      </c>
      <c r="I27" s="413"/>
      <c r="K27" s="418" t="s">
        <v>115</v>
      </c>
      <c r="L27" s="35"/>
      <c r="M27" s="35" t="s">
        <v>123</v>
      </c>
      <c r="N27" s="35" t="s">
        <v>123</v>
      </c>
      <c r="O27" s="35" t="s">
        <v>123</v>
      </c>
      <c r="P27" s="35" t="s">
        <v>95</v>
      </c>
      <c r="Q27" s="35" t="s">
        <v>73</v>
      </c>
      <c r="R27" s="47"/>
      <c r="S27" s="113">
        <v>5</v>
      </c>
      <c r="T27" s="113">
        <v>44</v>
      </c>
      <c r="U27" s="113">
        <v>4</v>
      </c>
      <c r="W27" s="257" t="s">
        <v>115</v>
      </c>
      <c r="X27" s="434">
        <v>19</v>
      </c>
      <c r="Y27" s="434">
        <v>18</v>
      </c>
      <c r="Z27" s="434"/>
      <c r="AA27" s="434"/>
      <c r="AB27" s="260">
        <v>25</v>
      </c>
    </row>
    <row r="28" spans="2:28" ht="17.100000000000001" customHeight="1">
      <c r="C28" s="649"/>
      <c r="D28" s="411"/>
      <c r="E28" s="412"/>
      <c r="F28" s="412"/>
      <c r="G28" s="415"/>
      <c r="H28" s="415" t="s">
        <v>105</v>
      </c>
      <c r="I28" s="413"/>
      <c r="K28" s="418" t="s">
        <v>161</v>
      </c>
      <c r="L28" s="35"/>
      <c r="M28" s="35" t="s">
        <v>123</v>
      </c>
      <c r="N28" s="35" t="s">
        <v>123</v>
      </c>
      <c r="O28" s="35" t="s">
        <v>95</v>
      </c>
      <c r="P28" s="35" t="s">
        <v>73</v>
      </c>
      <c r="Q28" s="35"/>
      <c r="R28" s="499" t="s">
        <v>93</v>
      </c>
      <c r="S28">
        <v>5</v>
      </c>
      <c r="T28" s="113">
        <v>43</v>
      </c>
      <c r="U28" s="113">
        <v>3</v>
      </c>
      <c r="V28"/>
      <c r="W28" s="257" t="s">
        <v>161</v>
      </c>
      <c r="X28" s="434">
        <v>17</v>
      </c>
      <c r="Y28" s="434">
        <v>30</v>
      </c>
      <c r="Z28" s="434"/>
      <c r="AA28" s="434"/>
      <c r="AB28" s="260">
        <v>27</v>
      </c>
    </row>
    <row r="29" spans="2:28" ht="17.100000000000001" customHeight="1">
      <c r="C29" s="650" t="s">
        <v>92</v>
      </c>
      <c r="D29" s="411" t="s">
        <v>73</v>
      </c>
      <c r="E29" s="412">
        <v>0.875</v>
      </c>
      <c r="F29" s="412">
        <v>0.29166666666666669</v>
      </c>
      <c r="G29" s="453">
        <v>2</v>
      </c>
      <c r="H29" s="107">
        <v>8</v>
      </c>
      <c r="I29" s="414">
        <v>6</v>
      </c>
      <c r="K29" s="418" t="s">
        <v>204</v>
      </c>
      <c r="L29" s="498" t="s">
        <v>93</v>
      </c>
      <c r="M29" s="35"/>
      <c r="N29" s="35" t="s">
        <v>123</v>
      </c>
      <c r="O29" s="35" t="s">
        <v>123</v>
      </c>
      <c r="P29" s="35" t="s">
        <v>123</v>
      </c>
      <c r="Q29" s="35" t="s">
        <v>123</v>
      </c>
      <c r="R29" s="47"/>
      <c r="S29" s="113">
        <v>5</v>
      </c>
      <c r="T29" s="113">
        <v>44</v>
      </c>
      <c r="U29" s="113">
        <v>4</v>
      </c>
      <c r="W29" s="257" t="s">
        <v>204</v>
      </c>
      <c r="X29" s="434">
        <v>16</v>
      </c>
      <c r="Y29" s="434">
        <v>30</v>
      </c>
      <c r="Z29" s="434"/>
      <c r="AA29" s="434"/>
      <c r="AB29" s="260">
        <v>26</v>
      </c>
    </row>
    <row r="30" spans="2:28" ht="17.100000000000001" customHeight="1">
      <c r="C30" s="650"/>
      <c r="D30" s="415"/>
      <c r="E30" s="415"/>
      <c r="F30" s="415"/>
      <c r="G30" s="415"/>
      <c r="H30" s="415"/>
      <c r="I30" s="413"/>
      <c r="K30" s="419" t="s">
        <v>141</v>
      </c>
      <c r="L30" s="103"/>
      <c r="M30" s="103" t="s">
        <v>95</v>
      </c>
      <c r="N30" s="103" t="s">
        <v>95</v>
      </c>
      <c r="O30" s="103" t="s">
        <v>95</v>
      </c>
      <c r="P30" s="103" t="s">
        <v>95</v>
      </c>
      <c r="Q30" s="103" t="s">
        <v>95</v>
      </c>
      <c r="R30" s="104"/>
      <c r="S30" s="113">
        <v>5</v>
      </c>
      <c r="T30" s="113">
        <v>45</v>
      </c>
      <c r="U30" s="113">
        <v>5</v>
      </c>
      <c r="W30" s="272" t="s">
        <v>141</v>
      </c>
      <c r="X30" s="435">
        <v>16</v>
      </c>
      <c r="Y30" s="435">
        <v>30</v>
      </c>
      <c r="Z30" s="435"/>
      <c r="AA30" s="435"/>
      <c r="AB30" s="275">
        <v>26</v>
      </c>
    </row>
    <row r="31" spans="2:28" ht="17.100000000000001" customHeight="1">
      <c r="C31" s="651"/>
      <c r="D31" s="416"/>
      <c r="E31" s="416"/>
      <c r="F31" s="416"/>
      <c r="G31" s="416"/>
      <c r="H31" s="416"/>
      <c r="I31" s="417"/>
      <c r="K31"/>
      <c r="L31"/>
      <c r="M31"/>
      <c r="N31"/>
      <c r="O31"/>
      <c r="P31"/>
      <c r="Q31"/>
      <c r="R31"/>
      <c r="W31"/>
      <c r="X31"/>
      <c r="Y31"/>
      <c r="Z31"/>
      <c r="AA31"/>
      <c r="AB31"/>
    </row>
    <row r="32" spans="2:28" ht="17.100000000000001" customHeight="1">
      <c r="C32" s="494"/>
    </row>
    <row r="34" spans="2:28" ht="17.100000000000001" customHeight="1">
      <c r="C34" s="462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</row>
    <row r="37" spans="2:28" ht="17.100000000000001" customHeight="1">
      <c r="C37" s="481" t="s">
        <v>529</v>
      </c>
      <c r="D37" s="433" t="s">
        <v>530</v>
      </c>
      <c r="E37" s="145"/>
      <c r="K37"/>
    </row>
    <row r="38" spans="2:28" ht="17.100000000000001" customHeight="1">
      <c r="X38" s="2"/>
      <c r="Y38" s="2"/>
      <c r="Z38" s="2"/>
      <c r="AA38" s="2"/>
      <c r="AB38" s="2"/>
    </row>
    <row r="39" spans="2:28" s="349" customFormat="1" ht="17.100000000000001" customHeight="1">
      <c r="B39" s="425"/>
      <c r="C39" s="70" t="s">
        <v>156</v>
      </c>
      <c r="D39" s="410" t="s">
        <v>136</v>
      </c>
      <c r="E39" s="410" t="s">
        <v>134</v>
      </c>
      <c r="F39" s="410" t="s">
        <v>109</v>
      </c>
      <c r="G39" s="410" t="s">
        <v>131</v>
      </c>
      <c r="H39" s="451" t="s">
        <v>75</v>
      </c>
      <c r="I39" s="452" t="s">
        <v>92</v>
      </c>
      <c r="K39" s="75" t="s">
        <v>83</v>
      </c>
      <c r="L39" s="146" t="s">
        <v>96</v>
      </c>
      <c r="M39" s="146" t="s">
        <v>104</v>
      </c>
      <c r="N39" s="146" t="s">
        <v>82</v>
      </c>
      <c r="O39" s="146" t="s">
        <v>112</v>
      </c>
      <c r="P39" s="146" t="s">
        <v>97</v>
      </c>
      <c r="Q39" s="146" t="s">
        <v>117</v>
      </c>
      <c r="R39" s="147" t="s">
        <v>132</v>
      </c>
      <c r="S39" s="652" t="s">
        <v>515</v>
      </c>
      <c r="T39" s="626" t="s">
        <v>486</v>
      </c>
      <c r="U39" s="629" t="s">
        <v>487</v>
      </c>
      <c r="W39" s="194" t="s">
        <v>252</v>
      </c>
      <c r="X39" s="2"/>
      <c r="Y39" s="2"/>
      <c r="Z39" s="2"/>
      <c r="AA39" s="2"/>
      <c r="AB39" s="2"/>
    </row>
    <row r="40" spans="2:28" ht="17.100000000000001" customHeight="1">
      <c r="C40" s="647" t="s">
        <v>138</v>
      </c>
      <c r="D40" s="411" t="s">
        <v>123</v>
      </c>
      <c r="E40" s="412">
        <v>0.29166666666666669</v>
      </c>
      <c r="F40" s="412">
        <v>0.66666666666666663</v>
      </c>
      <c r="G40" s="415">
        <v>1</v>
      </c>
      <c r="H40" s="415">
        <v>8</v>
      </c>
      <c r="I40" s="413"/>
      <c r="K40" s="454" t="s">
        <v>367</v>
      </c>
      <c r="L40" s="496" t="s">
        <v>533</v>
      </c>
      <c r="M40" s="455" t="s">
        <v>468</v>
      </c>
      <c r="N40" s="455" t="s">
        <v>468</v>
      </c>
      <c r="O40" s="455" t="s">
        <v>468</v>
      </c>
      <c r="P40" s="455" t="s">
        <v>468</v>
      </c>
      <c r="Q40" s="455" t="s">
        <v>468</v>
      </c>
      <c r="R40" s="497" t="s">
        <v>532</v>
      </c>
      <c r="S40" s="653"/>
      <c r="T40" s="627"/>
      <c r="U40" s="630"/>
      <c r="W40" s="153" t="s">
        <v>83</v>
      </c>
      <c r="X40" s="154" t="s">
        <v>88</v>
      </c>
      <c r="Y40" s="154" t="s">
        <v>92</v>
      </c>
      <c r="Z40" s="154" t="s">
        <v>155</v>
      </c>
      <c r="AA40" s="154" t="s">
        <v>103</v>
      </c>
      <c r="AB40" s="155" t="s">
        <v>120</v>
      </c>
    </row>
    <row r="41" spans="2:28" ht="17.100000000000001" customHeight="1">
      <c r="C41" s="648"/>
      <c r="D41" s="411" t="s">
        <v>95</v>
      </c>
      <c r="E41" s="412">
        <v>0.45833333333333331</v>
      </c>
      <c r="F41" s="412">
        <v>0.875</v>
      </c>
      <c r="G41" s="415">
        <v>1</v>
      </c>
      <c r="H41" s="415">
        <v>9</v>
      </c>
      <c r="I41" s="413"/>
      <c r="K41" s="418" t="s">
        <v>151</v>
      </c>
      <c r="L41" s="35" t="s">
        <v>73</v>
      </c>
      <c r="M41" s="35"/>
      <c r="N41" s="35"/>
      <c r="O41" s="35" t="s">
        <v>123</v>
      </c>
      <c r="P41" s="35" t="s">
        <v>123</v>
      </c>
      <c r="Q41" s="35" t="s">
        <v>95</v>
      </c>
      <c r="R41" s="47" t="s">
        <v>73</v>
      </c>
      <c r="S41" s="113">
        <v>5</v>
      </c>
      <c r="T41" s="113">
        <v>47</v>
      </c>
      <c r="U41" s="113">
        <v>7</v>
      </c>
      <c r="W41" s="257" t="s">
        <v>151</v>
      </c>
      <c r="X41" s="434">
        <v>18</v>
      </c>
      <c r="Y41" s="434">
        <v>16</v>
      </c>
      <c r="Z41" s="434"/>
      <c r="AA41" s="434"/>
      <c r="AB41" s="260">
        <v>23.333333333333332</v>
      </c>
    </row>
    <row r="42" spans="2:28" ht="17.100000000000001" customHeight="1">
      <c r="C42" s="648"/>
      <c r="D42" s="411" t="s">
        <v>93</v>
      </c>
      <c r="E42" s="412">
        <v>0.375</v>
      </c>
      <c r="F42" s="412">
        <v>0.75</v>
      </c>
      <c r="G42" s="415">
        <v>1</v>
      </c>
      <c r="H42" s="415">
        <v>8</v>
      </c>
      <c r="I42" s="413"/>
      <c r="K42" s="418" t="s">
        <v>152</v>
      </c>
      <c r="L42" s="35"/>
      <c r="M42" s="35"/>
      <c r="N42" s="35" t="s">
        <v>123</v>
      </c>
      <c r="O42" s="35" t="s">
        <v>123</v>
      </c>
      <c r="P42" s="35" t="s">
        <v>95</v>
      </c>
      <c r="Q42" s="35" t="s">
        <v>73</v>
      </c>
      <c r="R42" s="47"/>
      <c r="S42" s="145">
        <v>4</v>
      </c>
      <c r="T42" s="145">
        <v>36</v>
      </c>
      <c r="U42" s="113">
        <v>4</v>
      </c>
      <c r="W42" s="257" t="s">
        <v>152</v>
      </c>
      <c r="X42" s="434">
        <v>17</v>
      </c>
      <c r="Y42" s="434">
        <v>16</v>
      </c>
      <c r="Z42" s="434"/>
      <c r="AA42" s="434"/>
      <c r="AB42" s="260">
        <v>22.333333333333332</v>
      </c>
    </row>
    <row r="43" spans="2:28" ht="17.100000000000001" customHeight="1">
      <c r="C43" s="648"/>
      <c r="D43" s="411"/>
      <c r="E43" s="412"/>
      <c r="F43" s="412"/>
      <c r="G43" s="415"/>
      <c r="H43" s="415" t="s">
        <v>105</v>
      </c>
      <c r="I43" s="413"/>
      <c r="K43" s="418" t="s">
        <v>173</v>
      </c>
      <c r="L43" s="35"/>
      <c r="M43" s="35" t="s">
        <v>123</v>
      </c>
      <c r="N43" s="35" t="s">
        <v>123</v>
      </c>
      <c r="O43" s="35" t="s">
        <v>95</v>
      </c>
      <c r="P43" s="35" t="s">
        <v>73</v>
      </c>
      <c r="Q43" s="35"/>
      <c r="R43" s="47"/>
      <c r="S43" s="145">
        <v>4</v>
      </c>
      <c r="T43" s="145">
        <v>36</v>
      </c>
      <c r="U43" s="113">
        <v>4</v>
      </c>
      <c r="W43" s="257" t="s">
        <v>173</v>
      </c>
      <c r="X43" s="434">
        <v>16</v>
      </c>
      <c r="Y43" s="434">
        <v>16</v>
      </c>
      <c r="Z43" s="434"/>
      <c r="AA43" s="434"/>
      <c r="AB43" s="260">
        <v>21.333333333333332</v>
      </c>
    </row>
    <row r="44" spans="2:28" ht="17.100000000000001" customHeight="1">
      <c r="C44" s="648"/>
      <c r="D44" s="411"/>
      <c r="E44" s="412"/>
      <c r="F44" s="412"/>
      <c r="G44" s="415"/>
      <c r="H44" s="415" t="s">
        <v>105</v>
      </c>
      <c r="I44" s="413"/>
      <c r="K44" s="418" t="s">
        <v>124</v>
      </c>
      <c r="L44" s="35" t="s">
        <v>123</v>
      </c>
      <c r="M44" s="35" t="s">
        <v>123</v>
      </c>
      <c r="N44" s="35" t="s">
        <v>95</v>
      </c>
      <c r="O44" s="35" t="s">
        <v>73</v>
      </c>
      <c r="P44" s="35"/>
      <c r="Q44" s="35"/>
      <c r="R44" s="47" t="s">
        <v>123</v>
      </c>
      <c r="S44" s="113">
        <v>5</v>
      </c>
      <c r="T44" s="113">
        <v>44</v>
      </c>
      <c r="U44" s="113">
        <v>4</v>
      </c>
      <c r="W44" s="257" t="s">
        <v>124</v>
      </c>
      <c r="X44" s="434">
        <v>19</v>
      </c>
      <c r="Y44" s="434">
        <v>20</v>
      </c>
      <c r="Z44" s="434"/>
      <c r="AA44" s="434"/>
      <c r="AB44" s="260">
        <v>25.666666666666668</v>
      </c>
    </row>
    <row r="45" spans="2:28" ht="17.100000000000001" customHeight="1">
      <c r="C45" s="648"/>
      <c r="D45" s="411"/>
      <c r="E45" s="412"/>
      <c r="F45" s="412"/>
      <c r="G45" s="415"/>
      <c r="H45" s="415" t="s">
        <v>105</v>
      </c>
      <c r="I45" s="413"/>
      <c r="K45" s="418" t="s">
        <v>192</v>
      </c>
      <c r="L45" s="35" t="s">
        <v>95</v>
      </c>
      <c r="M45" s="35" t="s">
        <v>95</v>
      </c>
      <c r="N45" s="35" t="s">
        <v>73</v>
      </c>
      <c r="O45" s="35"/>
      <c r="P45" s="35"/>
      <c r="Q45" s="35" t="s">
        <v>123</v>
      </c>
      <c r="R45" s="47" t="s">
        <v>95</v>
      </c>
      <c r="S45" s="501">
        <v>5</v>
      </c>
      <c r="T45" s="113">
        <v>46</v>
      </c>
      <c r="U45" s="113">
        <v>6</v>
      </c>
      <c r="W45" s="257" t="s">
        <v>192</v>
      </c>
      <c r="X45" s="434">
        <v>22</v>
      </c>
      <c r="Y45" s="434">
        <v>20</v>
      </c>
      <c r="Z45" s="434"/>
      <c r="AA45" s="434"/>
      <c r="AB45" s="260">
        <v>28.666666666666668</v>
      </c>
    </row>
    <row r="46" spans="2:28" ht="17.100000000000001" customHeight="1">
      <c r="C46" s="649"/>
      <c r="D46" s="411"/>
      <c r="E46" s="412"/>
      <c r="F46" s="412"/>
      <c r="G46" s="415"/>
      <c r="H46" s="415" t="s">
        <v>105</v>
      </c>
      <c r="I46" s="413"/>
      <c r="K46" s="418" t="s">
        <v>137</v>
      </c>
      <c r="L46" s="35" t="s">
        <v>95</v>
      </c>
      <c r="M46" s="35" t="s">
        <v>73</v>
      </c>
      <c r="N46" s="35"/>
      <c r="O46" s="35"/>
      <c r="P46" s="35" t="s">
        <v>123</v>
      </c>
      <c r="Q46" s="35" t="s">
        <v>123</v>
      </c>
      <c r="R46" s="499" t="s">
        <v>95</v>
      </c>
      <c r="S46" s="502">
        <v>5</v>
      </c>
      <c r="T46" s="113">
        <v>45</v>
      </c>
      <c r="U46" s="113">
        <v>5</v>
      </c>
      <c r="V46"/>
      <c r="W46" s="257" t="s">
        <v>137</v>
      </c>
      <c r="X46" s="434">
        <v>23</v>
      </c>
      <c r="Y46" s="434">
        <v>20</v>
      </c>
      <c r="Z46" s="434"/>
      <c r="AA46" s="434"/>
      <c r="AB46" s="260">
        <v>29.666666666666668</v>
      </c>
    </row>
    <row r="47" spans="2:28" ht="17.100000000000001" customHeight="1">
      <c r="C47" s="650" t="s">
        <v>92</v>
      </c>
      <c r="D47" s="411" t="s">
        <v>73</v>
      </c>
      <c r="E47" s="412">
        <v>0.75</v>
      </c>
      <c r="F47" s="412">
        <v>0.375</v>
      </c>
      <c r="G47" s="453">
        <v>4</v>
      </c>
      <c r="H47" s="107">
        <v>11</v>
      </c>
      <c r="I47" s="414">
        <v>4</v>
      </c>
      <c r="K47" s="419" t="s">
        <v>165</v>
      </c>
      <c r="L47" s="500"/>
      <c r="M47" s="103" t="s">
        <v>93</v>
      </c>
      <c r="N47" s="103" t="s">
        <v>93</v>
      </c>
      <c r="O47" s="103" t="s">
        <v>93</v>
      </c>
      <c r="P47" s="103" t="s">
        <v>93</v>
      </c>
      <c r="Q47" s="103" t="s">
        <v>93</v>
      </c>
      <c r="R47" s="104"/>
      <c r="S47" s="113">
        <v>5</v>
      </c>
      <c r="T47" s="113">
        <v>40</v>
      </c>
      <c r="U47" s="113">
        <v>0</v>
      </c>
      <c r="W47" s="272" t="s">
        <v>165</v>
      </c>
      <c r="X47" s="435">
        <v>18</v>
      </c>
      <c r="Y47" s="435">
        <v>16</v>
      </c>
      <c r="Z47" s="435"/>
      <c r="AA47" s="435"/>
      <c r="AB47" s="275">
        <v>23.333333333333332</v>
      </c>
    </row>
    <row r="48" spans="2:28" ht="17.100000000000001" customHeight="1">
      <c r="C48" s="650"/>
      <c r="D48" s="415"/>
      <c r="E48" s="415"/>
      <c r="F48" s="415"/>
      <c r="G48" s="415"/>
      <c r="H48" s="415"/>
      <c r="I48" s="41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ht="17.100000000000001" customHeight="1">
      <c r="C49" s="651"/>
      <c r="D49" s="416"/>
      <c r="E49" s="416"/>
      <c r="F49" s="416"/>
      <c r="G49" s="416"/>
      <c r="H49" s="416"/>
      <c r="I49" s="417"/>
      <c r="K49" s="113" t="s">
        <v>47</v>
      </c>
      <c r="L49"/>
      <c r="M49"/>
      <c r="N49"/>
      <c r="O49"/>
      <c r="P49"/>
      <c r="Q49"/>
      <c r="R49"/>
      <c r="W49"/>
      <c r="X49"/>
      <c r="Y49"/>
      <c r="Z49"/>
      <c r="AA49"/>
      <c r="AB49"/>
    </row>
    <row r="50" spans="2:28" ht="17.100000000000001" customHeight="1">
      <c r="C50" s="494"/>
    </row>
    <row r="51" spans="2:28" ht="17.100000000000001" customHeight="1">
      <c r="C51" s="494"/>
      <c r="K51" s="75" t="s">
        <v>83</v>
      </c>
      <c r="L51" s="146" t="str">
        <f>IF($F$19=2,"월","일")</f>
        <v>일</v>
      </c>
      <c r="M51" s="146" t="str">
        <f>IF($F$19=2,"화","월")</f>
        <v>월</v>
      </c>
      <c r="N51" s="146" t="str">
        <f>IF($F$19=2,"수","화")</f>
        <v>화</v>
      </c>
      <c r="O51" s="146" t="str">
        <f>IF($F$19=2,"목","수")</f>
        <v>수</v>
      </c>
      <c r="P51" s="146" t="str">
        <f>IF($F$19=2,"금","목")</f>
        <v>목</v>
      </c>
      <c r="Q51" s="146" t="str">
        <f>IF($F$19=2,"토","금")</f>
        <v>금</v>
      </c>
      <c r="R51" s="147" t="str">
        <f>IF($F$19=2,"일","토")</f>
        <v>토</v>
      </c>
    </row>
    <row r="52" spans="2:28" ht="17.100000000000001" customHeight="1">
      <c r="C52" s="494"/>
      <c r="K52" s="419" t="s">
        <v>200</v>
      </c>
      <c r="L52" s="103"/>
      <c r="M52" s="103" t="s">
        <v>93</v>
      </c>
      <c r="N52" s="103" t="s">
        <v>93</v>
      </c>
      <c r="O52" s="103" t="s">
        <v>93</v>
      </c>
      <c r="P52" s="103" t="s">
        <v>93</v>
      </c>
      <c r="Q52" s="103" t="s">
        <v>93</v>
      </c>
      <c r="R52" s="104"/>
    </row>
    <row r="53" spans="2:28" ht="17.100000000000001" customHeight="1">
      <c r="C53" s="494"/>
    </row>
    <row r="54" spans="2:28" ht="17.100000000000001" customHeight="1">
      <c r="C54" s="433"/>
    </row>
    <row r="55" spans="2:28" ht="17.100000000000001" customHeight="1">
      <c r="C55" s="433"/>
    </row>
    <row r="56" spans="2:28" ht="17.100000000000001" customHeight="1">
      <c r="C56" s="481" t="s">
        <v>534</v>
      </c>
      <c r="D56" s="123"/>
    </row>
    <row r="58" spans="2:28" s="349" customFormat="1" ht="17.100000000000001" customHeight="1">
      <c r="B58" s="425"/>
      <c r="C58" s="70" t="s">
        <v>156</v>
      </c>
      <c r="D58" s="410" t="s">
        <v>136</v>
      </c>
      <c r="E58" s="410" t="s">
        <v>134</v>
      </c>
      <c r="F58" s="410" t="s">
        <v>109</v>
      </c>
      <c r="G58" s="410" t="s">
        <v>131</v>
      </c>
      <c r="H58" s="451" t="s">
        <v>75</v>
      </c>
      <c r="I58" s="452" t="s">
        <v>92</v>
      </c>
      <c r="K58" s="75" t="s">
        <v>83</v>
      </c>
      <c r="L58" s="146" t="s">
        <v>96</v>
      </c>
      <c r="M58" s="146" t="s">
        <v>104</v>
      </c>
      <c r="N58" s="146" t="s">
        <v>82</v>
      </c>
      <c r="O58" s="146" t="s">
        <v>112</v>
      </c>
      <c r="P58" s="146" t="s">
        <v>97</v>
      </c>
      <c r="Q58" s="146" t="s">
        <v>117</v>
      </c>
      <c r="R58" s="147" t="s">
        <v>132</v>
      </c>
      <c r="S58" s="652" t="s">
        <v>515</v>
      </c>
      <c r="T58" s="626" t="s">
        <v>486</v>
      </c>
      <c r="U58" s="629" t="s">
        <v>487</v>
      </c>
      <c r="W58" s="194" t="s">
        <v>252</v>
      </c>
      <c r="X58" s="2"/>
      <c r="Y58" s="2"/>
      <c r="Z58" s="2"/>
      <c r="AA58" s="2"/>
      <c r="AB58" s="2"/>
    </row>
    <row r="59" spans="2:28" ht="17.100000000000001" customHeight="1">
      <c r="C59" s="647" t="s">
        <v>138</v>
      </c>
      <c r="D59" s="411" t="s">
        <v>123</v>
      </c>
      <c r="E59" s="412">
        <v>0.29166666666666669</v>
      </c>
      <c r="F59" s="412">
        <v>0.66666666666666663</v>
      </c>
      <c r="G59" s="415">
        <v>1</v>
      </c>
      <c r="H59" s="415">
        <v>8</v>
      </c>
      <c r="I59" s="413"/>
      <c r="K59" s="454" t="s">
        <v>367</v>
      </c>
      <c r="L59" s="496" t="s">
        <v>523</v>
      </c>
      <c r="M59" s="455" t="s">
        <v>531</v>
      </c>
      <c r="N59" s="455" t="s">
        <v>531</v>
      </c>
      <c r="O59" s="455" t="s">
        <v>531</v>
      </c>
      <c r="P59" s="455" t="s">
        <v>531</v>
      </c>
      <c r="Q59" s="455" t="s">
        <v>531</v>
      </c>
      <c r="R59" s="497" t="s">
        <v>420</v>
      </c>
      <c r="S59" s="653"/>
      <c r="T59" s="627"/>
      <c r="U59" s="630"/>
      <c r="W59" s="153" t="s">
        <v>83</v>
      </c>
      <c r="X59" s="154" t="s">
        <v>88</v>
      </c>
      <c r="Y59" s="154" t="s">
        <v>92</v>
      </c>
      <c r="Z59" s="154" t="s">
        <v>155</v>
      </c>
      <c r="AA59" s="154" t="s">
        <v>103</v>
      </c>
      <c r="AB59" s="155" t="s">
        <v>120</v>
      </c>
    </row>
    <row r="60" spans="2:28" ht="17.100000000000001" customHeight="1">
      <c r="C60" s="648"/>
      <c r="D60" s="411" t="s">
        <v>95</v>
      </c>
      <c r="E60" s="412">
        <v>0.45833333333333331</v>
      </c>
      <c r="F60" s="412">
        <v>0.875</v>
      </c>
      <c r="G60" s="415">
        <v>1</v>
      </c>
      <c r="H60" s="415">
        <v>9</v>
      </c>
      <c r="I60" s="413"/>
      <c r="K60" s="418" t="s">
        <v>151</v>
      </c>
      <c r="L60" s="35" t="s">
        <v>73</v>
      </c>
      <c r="M60" s="35"/>
      <c r="N60" s="35"/>
      <c r="O60" s="35" t="s">
        <v>123</v>
      </c>
      <c r="P60" s="35" t="s">
        <v>123</v>
      </c>
      <c r="Q60" s="35" t="s">
        <v>95</v>
      </c>
      <c r="R60" s="47" t="s">
        <v>73</v>
      </c>
      <c r="S60" s="113">
        <v>5</v>
      </c>
      <c r="T60" s="113">
        <v>47</v>
      </c>
      <c r="U60" s="113">
        <v>7</v>
      </c>
      <c r="W60" s="257" t="s">
        <v>151</v>
      </c>
      <c r="X60" s="434">
        <v>18</v>
      </c>
      <c r="Y60" s="434">
        <v>16</v>
      </c>
      <c r="Z60" s="434"/>
      <c r="AA60" s="434"/>
      <c r="AB60" s="260">
        <v>23.333333333333332</v>
      </c>
    </row>
    <row r="61" spans="2:28" ht="17.100000000000001" customHeight="1">
      <c r="C61" s="648"/>
      <c r="D61" s="411" t="s">
        <v>93</v>
      </c>
      <c r="E61" s="412">
        <v>0.375</v>
      </c>
      <c r="F61" s="412">
        <v>0.75</v>
      </c>
      <c r="G61" s="415">
        <v>1</v>
      </c>
      <c r="H61" s="415">
        <v>8</v>
      </c>
      <c r="I61" s="413"/>
      <c r="K61" s="418" t="s">
        <v>152</v>
      </c>
      <c r="L61" s="35"/>
      <c r="M61" s="35" t="s">
        <v>93</v>
      </c>
      <c r="N61" s="35" t="s">
        <v>123</v>
      </c>
      <c r="O61" s="35" t="s">
        <v>123</v>
      </c>
      <c r="P61" s="35" t="s">
        <v>95</v>
      </c>
      <c r="Q61" s="35" t="s">
        <v>73</v>
      </c>
      <c r="R61" s="47"/>
      <c r="S61" s="113">
        <v>5</v>
      </c>
      <c r="T61" s="113">
        <v>44</v>
      </c>
      <c r="U61" s="113">
        <v>4</v>
      </c>
      <c r="W61" s="257" t="s">
        <v>152</v>
      </c>
      <c r="X61" s="434">
        <v>17</v>
      </c>
      <c r="Y61" s="434">
        <v>16</v>
      </c>
      <c r="Z61" s="434"/>
      <c r="AA61" s="434"/>
      <c r="AB61" s="260">
        <v>22.333333333333332</v>
      </c>
    </row>
    <row r="62" spans="2:28" ht="17.100000000000001" customHeight="1">
      <c r="C62" s="648"/>
      <c r="D62" s="411"/>
      <c r="E62" s="412"/>
      <c r="F62" s="412"/>
      <c r="G62" s="415"/>
      <c r="H62" s="415" t="s">
        <v>105</v>
      </c>
      <c r="I62" s="413"/>
      <c r="K62" s="418" t="s">
        <v>173</v>
      </c>
      <c r="L62" s="35"/>
      <c r="M62" s="35" t="s">
        <v>123</v>
      </c>
      <c r="N62" s="35" t="s">
        <v>123</v>
      </c>
      <c r="O62" s="35" t="s">
        <v>95</v>
      </c>
      <c r="P62" s="35" t="s">
        <v>73</v>
      </c>
      <c r="Q62" s="35"/>
      <c r="R62" s="47" t="s">
        <v>93</v>
      </c>
      <c r="S62" s="113">
        <v>5</v>
      </c>
      <c r="T62" s="113">
        <v>44</v>
      </c>
      <c r="U62" s="113">
        <v>4</v>
      </c>
      <c r="W62" s="257" t="s">
        <v>173</v>
      </c>
      <c r="X62" s="434">
        <v>16</v>
      </c>
      <c r="Y62" s="434">
        <v>16</v>
      </c>
      <c r="Z62" s="434"/>
      <c r="AA62" s="434"/>
      <c r="AB62" s="260">
        <v>21.333333333333332</v>
      </c>
    </row>
    <row r="63" spans="2:28" ht="17.100000000000001" customHeight="1">
      <c r="C63" s="648"/>
      <c r="D63" s="411"/>
      <c r="E63" s="412"/>
      <c r="F63" s="412"/>
      <c r="G63" s="415"/>
      <c r="H63" s="415" t="s">
        <v>105</v>
      </c>
      <c r="I63" s="413"/>
      <c r="K63" s="418" t="s">
        <v>124</v>
      </c>
      <c r="L63" s="35" t="s">
        <v>123</v>
      </c>
      <c r="M63" s="35" t="s">
        <v>123</v>
      </c>
      <c r="N63" s="35" t="s">
        <v>95</v>
      </c>
      <c r="O63" s="35" t="s">
        <v>73</v>
      </c>
      <c r="P63" s="35"/>
      <c r="Q63" s="35"/>
      <c r="R63" s="47" t="s">
        <v>123</v>
      </c>
      <c r="S63" s="113">
        <v>5</v>
      </c>
      <c r="T63" s="113">
        <v>44</v>
      </c>
      <c r="U63" s="113">
        <v>4</v>
      </c>
      <c r="W63" s="257" t="s">
        <v>124</v>
      </c>
      <c r="X63" s="434">
        <v>19</v>
      </c>
      <c r="Y63" s="434">
        <v>20</v>
      </c>
      <c r="Z63" s="434"/>
      <c r="AA63" s="434"/>
      <c r="AB63" s="260">
        <v>25.666666666666668</v>
      </c>
    </row>
    <row r="64" spans="2:28" ht="17.100000000000001" customHeight="1">
      <c r="C64" s="648"/>
      <c r="D64" s="411"/>
      <c r="E64" s="412"/>
      <c r="F64" s="412"/>
      <c r="G64" s="415"/>
      <c r="H64" s="415" t="s">
        <v>105</v>
      </c>
      <c r="I64" s="413"/>
      <c r="K64" s="418" t="s">
        <v>192</v>
      </c>
      <c r="L64" s="35" t="s">
        <v>95</v>
      </c>
      <c r="M64" s="35" t="s">
        <v>95</v>
      </c>
      <c r="N64" s="35" t="s">
        <v>73</v>
      </c>
      <c r="O64" s="35"/>
      <c r="P64" s="35"/>
      <c r="Q64" s="35" t="s">
        <v>123</v>
      </c>
      <c r="R64" s="47" t="s">
        <v>95</v>
      </c>
      <c r="S64" s="113">
        <v>5</v>
      </c>
      <c r="T64" s="113">
        <v>46</v>
      </c>
      <c r="U64" s="113">
        <v>6</v>
      </c>
      <c r="W64" s="257" t="s">
        <v>192</v>
      </c>
      <c r="X64" s="434">
        <v>22</v>
      </c>
      <c r="Y64" s="434">
        <v>20</v>
      </c>
      <c r="Z64" s="434"/>
      <c r="AA64" s="434"/>
      <c r="AB64" s="260">
        <v>28.666666666666668</v>
      </c>
    </row>
    <row r="65" spans="3:28" ht="17.100000000000001" customHeight="1">
      <c r="C65" s="649"/>
      <c r="D65" s="411"/>
      <c r="E65" s="412"/>
      <c r="F65" s="412"/>
      <c r="G65" s="415"/>
      <c r="H65" s="415" t="s">
        <v>105</v>
      </c>
      <c r="I65" s="413"/>
      <c r="K65" s="418" t="s">
        <v>137</v>
      </c>
      <c r="L65" s="35" t="s">
        <v>95</v>
      </c>
      <c r="M65" s="35" t="s">
        <v>73</v>
      </c>
      <c r="N65" s="35"/>
      <c r="O65" s="35"/>
      <c r="P65" s="35" t="s">
        <v>123</v>
      </c>
      <c r="Q65" s="35" t="s">
        <v>123</v>
      </c>
      <c r="R65" s="499" t="s">
        <v>95</v>
      </c>
      <c r="S65">
        <v>5</v>
      </c>
      <c r="T65" s="113">
        <v>45</v>
      </c>
      <c r="U65" s="113">
        <v>5</v>
      </c>
      <c r="V65"/>
      <c r="W65" s="257" t="s">
        <v>137</v>
      </c>
      <c r="X65" s="434">
        <v>23</v>
      </c>
      <c r="Y65" s="434">
        <v>20</v>
      </c>
      <c r="Z65" s="434"/>
      <c r="AA65" s="434"/>
      <c r="AB65" s="260">
        <v>29.666666666666668</v>
      </c>
    </row>
    <row r="66" spans="3:28" ht="17.100000000000001" customHeight="1">
      <c r="C66" s="650" t="s">
        <v>92</v>
      </c>
      <c r="D66" s="411" t="s">
        <v>73</v>
      </c>
      <c r="E66" s="412">
        <v>0.75</v>
      </c>
      <c r="F66" s="412">
        <v>0.375</v>
      </c>
      <c r="G66" s="453">
        <v>4</v>
      </c>
      <c r="H66" s="107">
        <v>11</v>
      </c>
      <c r="I66" s="414">
        <v>4</v>
      </c>
      <c r="K66" s="419" t="s">
        <v>165</v>
      </c>
      <c r="L66" s="503" t="s">
        <v>93</v>
      </c>
      <c r="M66" s="103"/>
      <c r="N66" s="103" t="s">
        <v>93</v>
      </c>
      <c r="O66" s="103" t="s">
        <v>93</v>
      </c>
      <c r="P66" s="103" t="s">
        <v>93</v>
      </c>
      <c r="Q66" s="103" t="s">
        <v>93</v>
      </c>
      <c r="R66" s="104"/>
      <c r="S66" s="113">
        <v>5</v>
      </c>
      <c r="T66" s="113">
        <v>40</v>
      </c>
      <c r="U66" s="113">
        <v>0</v>
      </c>
      <c r="W66" s="272" t="s">
        <v>165</v>
      </c>
      <c r="X66" s="435">
        <v>18</v>
      </c>
      <c r="Y66" s="435">
        <v>16</v>
      </c>
      <c r="Z66" s="435"/>
      <c r="AA66" s="435"/>
      <c r="AB66" s="275">
        <v>23.333333333333332</v>
      </c>
    </row>
    <row r="67" spans="3:28" ht="17.100000000000001" customHeight="1">
      <c r="C67" s="650"/>
      <c r="D67" s="415"/>
      <c r="E67" s="415"/>
      <c r="F67" s="415"/>
      <c r="G67" s="415"/>
      <c r="H67" s="415"/>
      <c r="I67" s="41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3:28" ht="17.100000000000001" customHeight="1">
      <c r="C68" s="651"/>
      <c r="D68" s="416"/>
      <c r="E68" s="416"/>
      <c r="F68" s="416"/>
      <c r="G68" s="416"/>
      <c r="H68" s="416"/>
      <c r="I68" s="417"/>
      <c r="K68" s="113" t="s">
        <v>47</v>
      </c>
      <c r="L68"/>
      <c r="M68"/>
      <c r="N68"/>
      <c r="O68"/>
      <c r="P68"/>
      <c r="Q68"/>
      <c r="R68"/>
      <c r="W68"/>
      <c r="X68"/>
      <c r="Y68"/>
      <c r="Z68"/>
      <c r="AA68"/>
      <c r="AB68"/>
    </row>
    <row r="69" spans="3:28" ht="17.100000000000001" customHeight="1">
      <c r="C69" s="494"/>
    </row>
    <row r="70" spans="3:28" ht="17.100000000000001" customHeight="1">
      <c r="C70" s="494"/>
      <c r="K70" s="75" t="s">
        <v>83</v>
      </c>
      <c r="L70" s="146" t="str">
        <f>IF($F$19=2,"월","일")</f>
        <v>일</v>
      </c>
      <c r="M70" s="146" t="str">
        <f>IF($F$19=2,"화","월")</f>
        <v>월</v>
      </c>
      <c r="N70" s="146" t="str">
        <f>IF($F$19=2,"수","화")</f>
        <v>화</v>
      </c>
      <c r="O70" s="146" t="str">
        <f>IF($F$19=2,"목","수")</f>
        <v>수</v>
      </c>
      <c r="P70" s="146" t="str">
        <f>IF($F$19=2,"금","목")</f>
        <v>목</v>
      </c>
      <c r="Q70" s="146" t="str">
        <f>IF($F$19=2,"토","금")</f>
        <v>금</v>
      </c>
      <c r="R70" s="147" t="str">
        <f>IF($F$19=2,"일","토")</f>
        <v>토</v>
      </c>
    </row>
    <row r="71" spans="3:28" ht="17.100000000000001" customHeight="1">
      <c r="C71" s="494"/>
      <c r="K71" s="419" t="s">
        <v>200</v>
      </c>
      <c r="L71" s="103"/>
      <c r="M71" s="103" t="s">
        <v>93</v>
      </c>
      <c r="N71" s="103" t="s">
        <v>93</v>
      </c>
      <c r="O71" s="103" t="s">
        <v>93</v>
      </c>
      <c r="P71" s="103" t="s">
        <v>93</v>
      </c>
      <c r="Q71" s="103" t="s">
        <v>93</v>
      </c>
      <c r="R71" s="104"/>
    </row>
    <row r="72" spans="3:28" ht="17.100000000000001" customHeight="1">
      <c r="C72" s="494"/>
    </row>
    <row r="74" spans="3:28" ht="17.100000000000001" customHeight="1">
      <c r="C74" s="462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</row>
    <row r="77" spans="3:28" ht="17.100000000000001" customHeight="1">
      <c r="C77" s="481" t="s">
        <v>527</v>
      </c>
      <c r="D77" s="481"/>
      <c r="E77" s="145"/>
      <c r="K77"/>
    </row>
    <row r="78" spans="3:28" ht="17.100000000000001" customHeight="1">
      <c r="X78" s="2"/>
      <c r="Y78" s="2"/>
      <c r="Z78" s="2"/>
      <c r="AA78" s="2"/>
      <c r="AB78" s="2"/>
    </row>
    <row r="79" spans="3:28" ht="17.100000000000001" customHeight="1">
      <c r="C79" s="70" t="s">
        <v>156</v>
      </c>
      <c r="D79" s="410" t="s">
        <v>136</v>
      </c>
      <c r="E79" s="410" t="s">
        <v>134</v>
      </c>
      <c r="F79" s="410" t="s">
        <v>109</v>
      </c>
      <c r="G79" s="410" t="s">
        <v>131</v>
      </c>
      <c r="H79" s="451" t="s">
        <v>75</v>
      </c>
      <c r="I79" s="452" t="s">
        <v>92</v>
      </c>
      <c r="K79" s="372" t="s">
        <v>446</v>
      </c>
      <c r="M79" s="373"/>
      <c r="N79" s="350"/>
      <c r="O79" s="41"/>
      <c r="P79" s="40"/>
      <c r="Q79" s="41"/>
      <c r="R79" s="42"/>
      <c r="T79" s="2"/>
      <c r="U79" s="2"/>
      <c r="V79" s="2"/>
      <c r="W79" s="2"/>
      <c r="X79" s="2"/>
      <c r="Y79" s="2"/>
      <c r="Z79" s="2"/>
    </row>
    <row r="80" spans="3:28" ht="17.100000000000001" customHeight="1">
      <c r="C80" s="647" t="s">
        <v>138</v>
      </c>
      <c r="D80" s="411" t="s">
        <v>123</v>
      </c>
      <c r="E80" s="412">
        <v>0.25</v>
      </c>
      <c r="F80" s="412">
        <v>0.66666666666666663</v>
      </c>
      <c r="G80" s="415">
        <v>1</v>
      </c>
      <c r="H80" s="415">
        <v>9</v>
      </c>
      <c r="I80" s="413"/>
      <c r="K80" s="375" t="s">
        <v>83</v>
      </c>
      <c r="L80" s="376" t="s">
        <v>96</v>
      </c>
      <c r="M80" s="377" t="s">
        <v>104</v>
      </c>
      <c r="N80" s="377" t="s">
        <v>82</v>
      </c>
      <c r="O80" s="377" t="s">
        <v>112</v>
      </c>
      <c r="P80" s="377" t="s">
        <v>97</v>
      </c>
      <c r="Q80" s="377" t="s">
        <v>117</v>
      </c>
      <c r="R80" s="378" t="s">
        <v>132</v>
      </c>
      <c r="T80" s="379" t="s">
        <v>350</v>
      </c>
      <c r="U80" s="2"/>
      <c r="V80" s="2"/>
      <c r="W80" s="2"/>
      <c r="X80" s="2"/>
      <c r="Y80" s="2"/>
      <c r="Z80" s="2"/>
    </row>
    <row r="81" spans="3:26" ht="17.100000000000001" customHeight="1">
      <c r="C81" s="648"/>
      <c r="D81" s="411" t="s">
        <v>95</v>
      </c>
      <c r="E81" s="412">
        <v>0.41666666666666669</v>
      </c>
      <c r="F81" s="412">
        <v>0.79166666666666663</v>
      </c>
      <c r="G81" s="415">
        <v>1</v>
      </c>
      <c r="H81" s="415">
        <v>8</v>
      </c>
      <c r="I81" s="413"/>
      <c r="K81" s="380" t="s">
        <v>126</v>
      </c>
      <c r="L81" s="381"/>
      <c r="M81" s="381" t="s">
        <v>123</v>
      </c>
      <c r="N81" s="381" t="s">
        <v>123</v>
      </c>
      <c r="O81" s="381" t="s">
        <v>123</v>
      </c>
      <c r="P81" s="381" t="s">
        <v>123</v>
      </c>
      <c r="Q81" s="381" t="s">
        <v>191</v>
      </c>
      <c r="R81" s="382"/>
      <c r="T81" s="2" t="s">
        <v>345</v>
      </c>
      <c r="U81" s="2"/>
      <c r="V81" s="2"/>
      <c r="W81" s="2"/>
      <c r="X81" s="2"/>
      <c r="Y81" s="2"/>
      <c r="Z81" s="2"/>
    </row>
    <row r="82" spans="3:26" ht="17.100000000000001" customHeight="1">
      <c r="C82" s="648"/>
      <c r="D82" s="411" t="s">
        <v>191</v>
      </c>
      <c r="E82" s="412">
        <v>0.25</v>
      </c>
      <c r="F82" s="412">
        <v>0.79166666666666663</v>
      </c>
      <c r="G82" s="415">
        <v>1</v>
      </c>
      <c r="H82" s="415">
        <v>12</v>
      </c>
      <c r="I82" s="413"/>
      <c r="K82" s="383" t="s">
        <v>172</v>
      </c>
      <c r="L82" s="384" t="s">
        <v>191</v>
      </c>
      <c r="M82" s="384" t="s">
        <v>95</v>
      </c>
      <c r="N82" s="384" t="s">
        <v>95</v>
      </c>
      <c r="O82" s="384" t="s">
        <v>95</v>
      </c>
      <c r="P82" s="384"/>
      <c r="Q82" s="384"/>
      <c r="R82" s="385" t="s">
        <v>191</v>
      </c>
      <c r="T82" s="113" t="s">
        <v>319</v>
      </c>
    </row>
    <row r="83" spans="3:26" ht="17.100000000000001" customHeight="1">
      <c r="C83" s="648"/>
      <c r="D83" s="411" t="s">
        <v>93</v>
      </c>
      <c r="E83" s="412">
        <v>0.375</v>
      </c>
      <c r="F83" s="412">
        <v>0.75</v>
      </c>
      <c r="G83" s="415">
        <v>1</v>
      </c>
      <c r="H83" s="415">
        <v>8</v>
      </c>
      <c r="I83" s="413"/>
      <c r="K83" s="386"/>
      <c r="L83" s="386"/>
      <c r="M83" s="386"/>
      <c r="N83" s="386"/>
      <c r="O83" s="386"/>
      <c r="P83" s="386"/>
      <c r="Q83" s="386"/>
      <c r="R83" s="386"/>
    </row>
    <row r="84" spans="3:26" ht="17.100000000000001" customHeight="1">
      <c r="C84" s="648"/>
      <c r="D84" s="411" t="s">
        <v>184</v>
      </c>
      <c r="E84" s="412">
        <v>0.375</v>
      </c>
      <c r="F84" s="412">
        <v>0.79166666666666663</v>
      </c>
      <c r="G84" s="415">
        <v>1</v>
      </c>
      <c r="H84" s="415">
        <v>9</v>
      </c>
      <c r="I84" s="413"/>
      <c r="K84" s="372" t="s">
        <v>166</v>
      </c>
      <c r="N84" s="350"/>
      <c r="O84" s="41"/>
      <c r="P84" s="40"/>
      <c r="Q84" s="41"/>
      <c r="R84" s="42"/>
    </row>
    <row r="85" spans="3:26" ht="17.100000000000001" customHeight="1">
      <c r="C85" s="648"/>
      <c r="D85" s="411"/>
      <c r="E85" s="412"/>
      <c r="F85" s="412"/>
      <c r="G85" s="415"/>
      <c r="H85" s="415" t="s">
        <v>105</v>
      </c>
      <c r="I85" s="413"/>
      <c r="K85" s="375" t="s">
        <v>83</v>
      </c>
      <c r="L85" s="376" t="s">
        <v>96</v>
      </c>
      <c r="M85" s="377" t="s">
        <v>104</v>
      </c>
      <c r="N85" s="377" t="s">
        <v>82</v>
      </c>
      <c r="O85" s="377" t="s">
        <v>112</v>
      </c>
      <c r="P85" s="377" t="s">
        <v>97</v>
      </c>
      <c r="Q85" s="377" t="s">
        <v>117</v>
      </c>
      <c r="R85" s="378" t="s">
        <v>132</v>
      </c>
      <c r="S85" s="2"/>
      <c r="T85" s="2"/>
      <c r="U85" s="2"/>
      <c r="V85" s="2"/>
      <c r="W85" s="2"/>
      <c r="X85" s="2"/>
      <c r="Y85" s="2"/>
      <c r="Z85" s="2"/>
    </row>
    <row r="86" spans="3:26" ht="17.100000000000001" customHeight="1">
      <c r="C86" s="649"/>
      <c r="D86" s="411"/>
      <c r="E86" s="412"/>
      <c r="F86" s="412"/>
      <c r="G86" s="415"/>
      <c r="H86" s="415" t="s">
        <v>105</v>
      </c>
      <c r="I86" s="413"/>
      <c r="K86" s="383" t="s">
        <v>166</v>
      </c>
      <c r="L86" s="384"/>
      <c r="M86" s="384" t="s">
        <v>93</v>
      </c>
      <c r="N86" s="384" t="s">
        <v>93</v>
      </c>
      <c r="O86" s="384" t="s">
        <v>93</v>
      </c>
      <c r="P86" s="389" t="s">
        <v>184</v>
      </c>
      <c r="Q86" s="384" t="s">
        <v>93</v>
      </c>
      <c r="R86" s="385"/>
    </row>
    <row r="87" spans="3:26" ht="17.100000000000001" customHeight="1">
      <c r="C87" s="650" t="s">
        <v>92</v>
      </c>
      <c r="D87" s="411"/>
      <c r="E87" s="412"/>
      <c r="F87" s="412"/>
      <c r="G87" s="453"/>
      <c r="H87" s="107"/>
      <c r="I87" s="414"/>
    </row>
    <row r="88" spans="3:26" ht="17.100000000000001" customHeight="1">
      <c r="C88" s="650"/>
      <c r="D88" s="415"/>
      <c r="E88" s="415"/>
      <c r="F88" s="415"/>
      <c r="G88" s="415"/>
      <c r="H88" s="415"/>
      <c r="I88" s="413"/>
    </row>
    <row r="89" spans="3:26" ht="17.100000000000001" customHeight="1">
      <c r="C89" s="651"/>
      <c r="D89" s="416"/>
      <c r="E89" s="416"/>
      <c r="F89" s="416"/>
      <c r="G89" s="416"/>
      <c r="H89" s="416"/>
      <c r="I89" s="417"/>
      <c r="K89" s="36">
        <v>3</v>
      </c>
      <c r="L89" s="113" t="s">
        <v>216</v>
      </c>
    </row>
    <row r="91" spans="3:26" ht="17.100000000000001" customHeight="1">
      <c r="K91" s="75" t="s">
        <v>83</v>
      </c>
      <c r="L91" s="71" t="s">
        <v>67</v>
      </c>
      <c r="M91" s="146" t="s">
        <v>96</v>
      </c>
      <c r="N91" s="146" t="s">
        <v>104</v>
      </c>
      <c r="O91" s="146" t="s">
        <v>82</v>
      </c>
      <c r="P91" s="146" t="s">
        <v>112</v>
      </c>
      <c r="Q91" s="146" t="s">
        <v>97</v>
      </c>
      <c r="R91" s="146" t="s">
        <v>117</v>
      </c>
      <c r="S91" s="146" t="s">
        <v>132</v>
      </c>
      <c r="T91" s="146" t="s">
        <v>96</v>
      </c>
      <c r="U91" s="146" t="s">
        <v>104</v>
      </c>
      <c r="V91" s="146" t="s">
        <v>82</v>
      </c>
      <c r="W91" s="146" t="s">
        <v>112</v>
      </c>
      <c r="X91" s="146" t="s">
        <v>97</v>
      </c>
      <c r="Y91" s="146" t="s">
        <v>117</v>
      </c>
      <c r="Z91" s="147" t="s">
        <v>132</v>
      </c>
    </row>
    <row r="92" spans="3:26" ht="17.100000000000001" customHeight="1">
      <c r="K92" s="367" t="s">
        <v>126</v>
      </c>
      <c r="L92" s="368">
        <v>14</v>
      </c>
      <c r="M92" s="363"/>
      <c r="N92" s="363" t="s">
        <v>123</v>
      </c>
      <c r="O92" s="363" t="s">
        <v>123</v>
      </c>
      <c r="P92" s="363" t="s">
        <v>123</v>
      </c>
      <c r="Q92" s="363" t="s">
        <v>123</v>
      </c>
      <c r="R92" s="428" t="s">
        <v>191</v>
      </c>
      <c r="S92" s="363"/>
      <c r="T92" s="430" t="s">
        <v>191</v>
      </c>
      <c r="U92" s="107" t="s">
        <v>95</v>
      </c>
      <c r="V92" s="107" t="s">
        <v>95</v>
      </c>
      <c r="W92" s="107" t="s">
        <v>95</v>
      </c>
      <c r="X92" s="107"/>
      <c r="Y92" s="107"/>
      <c r="Z92" s="431" t="s">
        <v>191</v>
      </c>
    </row>
    <row r="93" spans="3:26" ht="17.100000000000001" customHeight="1">
      <c r="K93" s="367" t="s">
        <v>172</v>
      </c>
      <c r="L93" s="368">
        <v>14</v>
      </c>
      <c r="M93" s="428" t="s">
        <v>191</v>
      </c>
      <c r="N93" s="363" t="s">
        <v>95</v>
      </c>
      <c r="O93" s="363" t="s">
        <v>95</v>
      </c>
      <c r="P93" s="363" t="s">
        <v>95</v>
      </c>
      <c r="Q93" s="363"/>
      <c r="R93" s="363"/>
      <c r="S93" s="428" t="s">
        <v>191</v>
      </c>
      <c r="T93" s="107"/>
      <c r="U93" s="107" t="s">
        <v>123</v>
      </c>
      <c r="V93" s="107" t="s">
        <v>123</v>
      </c>
      <c r="W93" s="107" t="s">
        <v>123</v>
      </c>
      <c r="X93" s="107" t="s">
        <v>123</v>
      </c>
      <c r="Y93" s="430" t="s">
        <v>191</v>
      </c>
      <c r="Z93" s="108"/>
    </row>
    <row r="94" spans="3:26" ht="17.100000000000001" customHeight="1">
      <c r="K94" s="387" t="s">
        <v>166</v>
      </c>
      <c r="L94" s="370">
        <v>7</v>
      </c>
      <c r="M94" s="366"/>
      <c r="N94" s="366" t="s">
        <v>93</v>
      </c>
      <c r="O94" s="366" t="s">
        <v>93</v>
      </c>
      <c r="P94" s="366" t="s">
        <v>93</v>
      </c>
      <c r="Q94" s="429" t="s">
        <v>184</v>
      </c>
      <c r="R94" s="366" t="s">
        <v>93</v>
      </c>
      <c r="S94" s="366"/>
      <c r="T94" s="244"/>
      <c r="U94" s="244"/>
      <c r="V94" s="244"/>
      <c r="W94" s="244"/>
      <c r="X94" s="244"/>
      <c r="Y94" s="244"/>
      <c r="Z94" s="245"/>
    </row>
    <row r="95" spans="3:26" ht="17.100000000000001" customHeight="1"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</row>
    <row r="96" spans="3:26" ht="17.100000000000001" customHeight="1">
      <c r="K96" s="683" t="s">
        <v>42</v>
      </c>
      <c r="L96" s="683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</row>
    <row r="98" spans="3:28" ht="17.100000000000001" customHeight="1">
      <c r="C98" s="462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/>
    </row>
    <row r="101" spans="3:28" ht="17.100000000000001" customHeight="1">
      <c r="C101" s="481" t="s">
        <v>528</v>
      </c>
      <c r="D101" s="481"/>
      <c r="E101" s="145"/>
      <c r="K101" s="36">
        <v>7</v>
      </c>
      <c r="L101" s="113" t="s">
        <v>129</v>
      </c>
    </row>
    <row r="103" spans="3:28" ht="17.100000000000001" customHeight="1">
      <c r="C103" s="70" t="s">
        <v>156</v>
      </c>
      <c r="D103" s="410" t="s">
        <v>136</v>
      </c>
      <c r="E103" s="410" t="s">
        <v>134</v>
      </c>
      <c r="F103" s="410" t="s">
        <v>109</v>
      </c>
      <c r="G103" s="410" t="s">
        <v>131</v>
      </c>
      <c r="H103" s="451" t="s">
        <v>75</v>
      </c>
      <c r="I103" s="452" t="s">
        <v>92</v>
      </c>
      <c r="K103" s="75" t="s">
        <v>83</v>
      </c>
      <c r="L103" s="146" t="s">
        <v>96</v>
      </c>
      <c r="M103" s="146" t="s">
        <v>104</v>
      </c>
      <c r="N103" s="146" t="s">
        <v>82</v>
      </c>
      <c r="O103" s="146" t="s">
        <v>112</v>
      </c>
      <c r="P103" s="146" t="s">
        <v>97</v>
      </c>
      <c r="Q103" s="146" t="s">
        <v>117</v>
      </c>
      <c r="R103" s="147" t="s">
        <v>132</v>
      </c>
      <c r="S103" s="652" t="s">
        <v>515</v>
      </c>
      <c r="T103" s="626" t="s">
        <v>486</v>
      </c>
      <c r="U103" s="629" t="s">
        <v>487</v>
      </c>
      <c r="V103" s="349"/>
      <c r="W103" s="194" t="s">
        <v>252</v>
      </c>
      <c r="X103" s="2"/>
      <c r="Y103" s="2"/>
      <c r="Z103" s="2"/>
      <c r="AA103" s="2"/>
      <c r="AB103" s="2"/>
    </row>
    <row r="104" spans="3:28" ht="17.100000000000001" customHeight="1">
      <c r="C104" s="647" t="s">
        <v>138</v>
      </c>
      <c r="D104" s="411" t="s">
        <v>93</v>
      </c>
      <c r="E104" s="412">
        <v>0.375</v>
      </c>
      <c r="F104" s="412">
        <v>0.75</v>
      </c>
      <c r="G104" s="415">
        <v>1</v>
      </c>
      <c r="H104" s="415">
        <v>8</v>
      </c>
      <c r="I104" s="413"/>
      <c r="K104" s="405" t="s">
        <v>536</v>
      </c>
      <c r="L104" s="406"/>
      <c r="M104" s="406" t="s">
        <v>535</v>
      </c>
      <c r="N104" s="406" t="s">
        <v>535</v>
      </c>
      <c r="O104" s="406" t="s">
        <v>535</v>
      </c>
      <c r="P104" s="406" t="s">
        <v>535</v>
      </c>
      <c r="Q104" s="406" t="s">
        <v>535</v>
      </c>
      <c r="R104" s="407" t="s">
        <v>537</v>
      </c>
      <c r="S104" s="653"/>
      <c r="T104" s="627"/>
      <c r="U104" s="630"/>
      <c r="W104" s="153" t="s">
        <v>83</v>
      </c>
      <c r="X104" s="154" t="s">
        <v>88</v>
      </c>
      <c r="Y104" s="154" t="s">
        <v>92</v>
      </c>
      <c r="Z104" s="154" t="s">
        <v>155</v>
      </c>
      <c r="AA104" s="154" t="s">
        <v>103</v>
      </c>
      <c r="AB104" s="155" t="s">
        <v>120</v>
      </c>
    </row>
    <row r="105" spans="3:28" ht="17.100000000000001" customHeight="1">
      <c r="C105" s="648"/>
      <c r="D105" s="411" t="s">
        <v>98</v>
      </c>
      <c r="E105" s="412">
        <v>0.375</v>
      </c>
      <c r="F105" s="412">
        <v>0.75</v>
      </c>
      <c r="G105" s="415">
        <v>1</v>
      </c>
      <c r="H105" s="415">
        <v>8</v>
      </c>
      <c r="I105" s="413"/>
      <c r="K105" s="418" t="s">
        <v>85</v>
      </c>
      <c r="L105" s="35"/>
      <c r="M105" s="426" t="s">
        <v>184</v>
      </c>
      <c r="N105" s="35" t="s">
        <v>93</v>
      </c>
      <c r="O105" s="35" t="s">
        <v>93</v>
      </c>
      <c r="P105" s="35" t="s">
        <v>93</v>
      </c>
      <c r="Q105" s="35" t="s">
        <v>93</v>
      </c>
      <c r="R105" s="47"/>
      <c r="S105" s="113">
        <v>5</v>
      </c>
      <c r="T105" s="113">
        <v>42</v>
      </c>
      <c r="U105" s="113">
        <v>2</v>
      </c>
      <c r="W105" s="257" t="s">
        <v>85</v>
      </c>
      <c r="X105" s="434">
        <v>6</v>
      </c>
      <c r="Y105" s="434"/>
      <c r="Z105" s="434"/>
      <c r="AA105" s="434"/>
      <c r="AB105" s="260">
        <v>6</v>
      </c>
    </row>
    <row r="106" spans="3:28" ht="17.100000000000001" customHeight="1">
      <c r="C106" s="648"/>
      <c r="D106" s="411" t="s">
        <v>184</v>
      </c>
      <c r="E106" s="412">
        <v>0.375</v>
      </c>
      <c r="F106" s="412">
        <v>0.83333333333333337</v>
      </c>
      <c r="G106" s="415">
        <v>1</v>
      </c>
      <c r="H106" s="415">
        <v>10</v>
      </c>
      <c r="I106" s="413"/>
      <c r="K106" s="418" t="s">
        <v>190</v>
      </c>
      <c r="L106" s="35"/>
      <c r="M106" s="35" t="s">
        <v>93</v>
      </c>
      <c r="N106" s="426" t="s">
        <v>184</v>
      </c>
      <c r="O106" s="35" t="s">
        <v>93</v>
      </c>
      <c r="P106" s="35" t="s">
        <v>93</v>
      </c>
      <c r="Q106" s="35" t="s">
        <v>93</v>
      </c>
      <c r="R106" s="47"/>
      <c r="S106" s="501">
        <v>5</v>
      </c>
      <c r="T106" s="501">
        <v>42</v>
      </c>
      <c r="U106" s="113">
        <v>2</v>
      </c>
      <c r="W106" s="257" t="s">
        <v>190</v>
      </c>
      <c r="X106" s="434">
        <v>8</v>
      </c>
      <c r="Y106" s="434"/>
      <c r="Z106" s="434"/>
      <c r="AA106" s="434"/>
      <c r="AB106" s="260">
        <v>8</v>
      </c>
    </row>
    <row r="107" spans="3:28" ht="17.100000000000001" customHeight="1">
      <c r="C107" s="648"/>
      <c r="D107" s="411"/>
      <c r="E107" s="412"/>
      <c r="F107" s="412"/>
      <c r="G107" s="415"/>
      <c r="H107" s="415"/>
      <c r="I107" s="413"/>
      <c r="K107" s="418" t="s">
        <v>139</v>
      </c>
      <c r="L107" s="35"/>
      <c r="M107" s="35" t="s">
        <v>93</v>
      </c>
      <c r="N107" s="35" t="s">
        <v>93</v>
      </c>
      <c r="O107" s="426" t="s">
        <v>184</v>
      </c>
      <c r="P107" s="35" t="s">
        <v>93</v>
      </c>
      <c r="Q107" s="35" t="s">
        <v>93</v>
      </c>
      <c r="R107" s="47"/>
      <c r="S107" s="501">
        <v>5</v>
      </c>
      <c r="T107" s="501">
        <v>42</v>
      </c>
      <c r="U107" s="113">
        <v>2</v>
      </c>
      <c r="W107" s="257" t="s">
        <v>139</v>
      </c>
      <c r="X107" s="434">
        <v>8</v>
      </c>
      <c r="Y107" s="434"/>
      <c r="Z107" s="434"/>
      <c r="AA107" s="434"/>
      <c r="AB107" s="260">
        <v>8</v>
      </c>
    </row>
    <row r="108" spans="3:28" ht="17.100000000000001" customHeight="1">
      <c r="C108" s="648"/>
      <c r="D108" s="411"/>
      <c r="E108" s="412"/>
      <c r="F108" s="412"/>
      <c r="G108" s="415"/>
      <c r="H108" s="415"/>
      <c r="I108" s="413"/>
      <c r="K108" s="418" t="s">
        <v>163</v>
      </c>
      <c r="L108" s="35"/>
      <c r="M108" s="35" t="s">
        <v>93</v>
      </c>
      <c r="N108" s="35" t="s">
        <v>93</v>
      </c>
      <c r="O108" s="35" t="s">
        <v>93</v>
      </c>
      <c r="P108" s="35" t="s">
        <v>93</v>
      </c>
      <c r="Q108" s="35" t="s">
        <v>93</v>
      </c>
      <c r="R108" s="427" t="s">
        <v>98</v>
      </c>
      <c r="S108" s="113">
        <v>6</v>
      </c>
      <c r="T108" s="113">
        <v>48</v>
      </c>
      <c r="U108" s="113">
        <v>0</v>
      </c>
      <c r="W108" s="257" t="s">
        <v>163</v>
      </c>
      <c r="X108" s="434">
        <v>14</v>
      </c>
      <c r="Y108" s="434"/>
      <c r="Z108" s="434"/>
      <c r="AA108" s="434"/>
      <c r="AB108" s="260">
        <v>14</v>
      </c>
    </row>
    <row r="109" spans="3:28" ht="17.100000000000001" customHeight="1">
      <c r="C109" s="648"/>
      <c r="D109" s="411"/>
      <c r="E109" s="412"/>
      <c r="F109" s="412"/>
      <c r="G109" s="415"/>
      <c r="H109" s="415"/>
      <c r="I109" s="413"/>
      <c r="K109" s="418" t="s">
        <v>194</v>
      </c>
      <c r="L109" s="35"/>
      <c r="M109" s="35" t="s">
        <v>93</v>
      </c>
      <c r="N109" s="35" t="s">
        <v>93</v>
      </c>
      <c r="O109" s="35" t="s">
        <v>93</v>
      </c>
      <c r="P109" s="426" t="s">
        <v>184</v>
      </c>
      <c r="Q109" s="35" t="s">
        <v>93</v>
      </c>
      <c r="R109" s="47"/>
      <c r="S109" s="501">
        <v>5</v>
      </c>
      <c r="T109" s="113">
        <v>42</v>
      </c>
      <c r="U109" s="113">
        <v>2</v>
      </c>
      <c r="W109" s="257" t="s">
        <v>194</v>
      </c>
      <c r="X109" s="434">
        <v>14</v>
      </c>
      <c r="Y109" s="434"/>
      <c r="Z109" s="434"/>
      <c r="AA109" s="434"/>
      <c r="AB109" s="260">
        <v>14</v>
      </c>
    </row>
    <row r="110" spans="3:28" ht="17.100000000000001" customHeight="1">
      <c r="C110" s="649"/>
      <c r="D110" s="411"/>
      <c r="E110" s="412"/>
      <c r="F110" s="412"/>
      <c r="G110" s="415"/>
      <c r="H110" s="415" t="s">
        <v>105</v>
      </c>
      <c r="I110" s="413"/>
      <c r="K110" s="418" t="s">
        <v>176</v>
      </c>
      <c r="L110" s="35"/>
      <c r="M110" s="35" t="s">
        <v>93</v>
      </c>
      <c r="N110" s="35" t="s">
        <v>93</v>
      </c>
      <c r="O110" s="35" t="s">
        <v>93</v>
      </c>
      <c r="P110" s="35" t="s">
        <v>93</v>
      </c>
      <c r="Q110" s="426" t="s">
        <v>184</v>
      </c>
      <c r="R110" s="47"/>
      <c r="S110" s="502">
        <v>5</v>
      </c>
      <c r="T110" s="113">
        <v>42</v>
      </c>
      <c r="U110" s="113">
        <v>2</v>
      </c>
      <c r="V110"/>
      <c r="W110" s="257" t="s">
        <v>176</v>
      </c>
      <c r="X110" s="434">
        <v>14</v>
      </c>
      <c r="Y110" s="434"/>
      <c r="Z110" s="434"/>
      <c r="AA110" s="434"/>
      <c r="AB110" s="260">
        <v>14</v>
      </c>
    </row>
    <row r="111" spans="3:28" ht="17.100000000000001" customHeight="1">
      <c r="C111" s="650" t="s">
        <v>92</v>
      </c>
      <c r="D111" s="411"/>
      <c r="E111" s="412"/>
      <c r="F111" s="412"/>
      <c r="G111" s="453"/>
      <c r="H111" s="107"/>
      <c r="I111" s="414"/>
      <c r="K111" s="419" t="s">
        <v>148</v>
      </c>
      <c r="L111" s="103"/>
      <c r="M111" s="103" t="s">
        <v>93</v>
      </c>
      <c r="N111" s="103" t="s">
        <v>93</v>
      </c>
      <c r="O111" s="103" t="s">
        <v>93</v>
      </c>
      <c r="P111" s="103" t="s">
        <v>93</v>
      </c>
      <c r="Q111" s="103" t="s">
        <v>93</v>
      </c>
      <c r="R111" s="104"/>
      <c r="S111" s="113">
        <v>5</v>
      </c>
      <c r="T111" s="113">
        <v>40</v>
      </c>
      <c r="U111" s="113">
        <v>0</v>
      </c>
      <c r="W111" s="272" t="s">
        <v>148</v>
      </c>
      <c r="X111" s="435">
        <v>12</v>
      </c>
      <c r="Y111" s="435"/>
      <c r="Z111" s="435"/>
      <c r="AA111" s="435"/>
      <c r="AB111" s="275">
        <v>12</v>
      </c>
    </row>
    <row r="112" spans="3:28" ht="17.100000000000001" customHeight="1">
      <c r="C112" s="650"/>
      <c r="D112" s="415"/>
      <c r="E112" s="415"/>
      <c r="F112" s="415"/>
      <c r="G112" s="415"/>
      <c r="H112" s="415"/>
      <c r="I112" s="413"/>
    </row>
    <row r="113" spans="3:11" ht="17.100000000000001" customHeight="1">
      <c r="C113" s="651"/>
      <c r="D113" s="416"/>
      <c r="E113" s="416"/>
      <c r="F113" s="416"/>
      <c r="G113" s="416"/>
      <c r="H113" s="416"/>
      <c r="I113" s="417"/>
      <c r="K113" s="113" t="s">
        <v>51</v>
      </c>
    </row>
  </sheetData>
  <mergeCells count="28">
    <mergeCell ref="C80:C86"/>
    <mergeCell ref="C87:C89"/>
    <mergeCell ref="K96:Z96"/>
    <mergeCell ref="C104:C110"/>
    <mergeCell ref="C111:C113"/>
    <mergeCell ref="S103:S104"/>
    <mergeCell ref="T103:T104"/>
    <mergeCell ref="U103:U104"/>
    <mergeCell ref="C66:C68"/>
    <mergeCell ref="C47:C49"/>
    <mergeCell ref="S58:S59"/>
    <mergeCell ref="T58:T59"/>
    <mergeCell ref="S39:S40"/>
    <mergeCell ref="T39:T40"/>
    <mergeCell ref="C40:C46"/>
    <mergeCell ref="U58:U59"/>
    <mergeCell ref="S5:S6"/>
    <mergeCell ref="T5:T6"/>
    <mergeCell ref="U5:U6"/>
    <mergeCell ref="C6:C12"/>
    <mergeCell ref="C13:C15"/>
    <mergeCell ref="C59:C65"/>
    <mergeCell ref="U39:U40"/>
    <mergeCell ref="S21:S22"/>
    <mergeCell ref="T21:T22"/>
    <mergeCell ref="U21:U22"/>
    <mergeCell ref="C22:C28"/>
    <mergeCell ref="C29:C31"/>
  </mergeCells>
  <phoneticPr fontId="22" type="noConversion"/>
  <conditionalFormatting sqref="A1:S4 A7:S10 S11 K11:R14 V1:XFD10 V11 W11:AB14 A11:J15 A5:R6 A20:V20 L16:R16 A34:XFD36 E19:J19 A97:XFD97 A79:B89 J79:J89 A90:J96 AA79:XFD96 A102:J102 A114:XFD1048576 A103:B113 J113:XFD113 J103:J112 T102:XFD102 W50:AB57 AC45:XFD57 A50:B56 D50:J55 V49:V53 S49:S53 K54:V56 W69:AB73 AC64:XFD73 T112:XFD112 AC103:XFD111 W32:AB33 AC27:XFD33 S13:S16 V13:V16 W16:AB20 AC11:XFD20 A16:B19 D16:J18 K17:V19">
    <cfRule type="cellIs" dxfId="111" priority="182" operator="equal">
      <formula>"일"</formula>
    </cfRule>
    <cfRule type="cellIs" dxfId="110" priority="183" operator="equal">
      <formula>"야"</formula>
    </cfRule>
    <cfRule type="cellIs" dxfId="109" priority="184" operator="equal">
      <formula>"토"</formula>
    </cfRule>
  </conditionalFormatting>
  <conditionalFormatting sqref="T1:U4 T7:U15">
    <cfRule type="cellIs" dxfId="108" priority="179" operator="equal">
      <formula>"일"</formula>
    </cfRule>
    <cfRule type="cellIs" dxfId="107" priority="180" operator="equal">
      <formula>"야"</formula>
    </cfRule>
    <cfRule type="cellIs" dxfId="106" priority="181" operator="equal">
      <formula>"토"</formula>
    </cfRule>
  </conditionalFormatting>
  <conditionalFormatting sqref="T16:U16">
    <cfRule type="cellIs" dxfId="105" priority="167" operator="equal">
      <formula>"일"</formula>
    </cfRule>
    <cfRule type="cellIs" dxfId="104" priority="168" operator="equal">
      <formula>"야"</formula>
    </cfRule>
    <cfRule type="cellIs" dxfId="103" priority="169" operator="equal">
      <formula>"토"</formula>
    </cfRule>
  </conditionalFormatting>
  <conditionalFormatting sqref="C54:C55 K101:S102 L112:S112 K113 C16:C18">
    <cfRule type="cellIs" dxfId="102" priority="127" operator="equal">
      <formula>"토"</formula>
    </cfRule>
  </conditionalFormatting>
  <conditionalFormatting sqref="C54:C55 K101:S102 L112:S112 K113 C16:C18">
    <cfRule type="cellIs" dxfId="101" priority="126" operator="equal">
      <formula>"야"</formula>
    </cfRule>
  </conditionalFormatting>
  <conditionalFormatting sqref="C54:C55 K101:S102 L112:S112 K113 C16:C18">
    <cfRule type="cellIs" dxfId="100" priority="125" operator="equal">
      <formula>"일"</formula>
    </cfRule>
  </conditionalFormatting>
  <conditionalFormatting sqref="K16">
    <cfRule type="cellIs" dxfId="99" priority="124" operator="equal">
      <formula>"토"</formula>
    </cfRule>
  </conditionalFormatting>
  <conditionalFormatting sqref="K16">
    <cfRule type="cellIs" dxfId="98" priority="123" operator="equal">
      <formula>"야"</formula>
    </cfRule>
  </conditionalFormatting>
  <conditionalFormatting sqref="K16">
    <cfRule type="cellIs" dxfId="97" priority="122" operator="equal">
      <formula>"일"</formula>
    </cfRule>
  </conditionalFormatting>
  <conditionalFormatting sqref="A23:S26 S27 S29:S32 K27:R30 V21:XFD26 V27 V29:V32 W27:AB30 A27:J31 A21:R22 A33:V33 L32:R32 A32:B32 D32:J32">
    <cfRule type="cellIs" dxfId="96" priority="116" operator="equal">
      <formula>"일"</formula>
    </cfRule>
    <cfRule type="cellIs" dxfId="95" priority="117" operator="equal">
      <formula>"야"</formula>
    </cfRule>
    <cfRule type="cellIs" dxfId="94" priority="118" operator="equal">
      <formula>"토"</formula>
    </cfRule>
  </conditionalFormatting>
  <conditionalFormatting sqref="T23:U31">
    <cfRule type="cellIs" dxfId="93" priority="113" operator="equal">
      <formula>"일"</formula>
    </cfRule>
    <cfRule type="cellIs" dxfId="92" priority="114" operator="equal">
      <formula>"야"</formula>
    </cfRule>
    <cfRule type="cellIs" dxfId="91" priority="115" operator="equal">
      <formula>"토"</formula>
    </cfRule>
  </conditionalFormatting>
  <conditionalFormatting sqref="T32:U32">
    <cfRule type="cellIs" dxfId="90" priority="110" operator="equal">
      <formula>"일"</formula>
    </cfRule>
    <cfRule type="cellIs" dxfId="89" priority="111" operator="equal">
      <formula>"야"</formula>
    </cfRule>
    <cfRule type="cellIs" dxfId="88" priority="112" operator="equal">
      <formula>"토"</formula>
    </cfRule>
  </conditionalFormatting>
  <conditionalFormatting sqref="C32">
    <cfRule type="cellIs" dxfId="87" priority="106" operator="equal">
      <formula>"토"</formula>
    </cfRule>
  </conditionalFormatting>
  <conditionalFormatting sqref="C32">
    <cfRule type="cellIs" dxfId="86" priority="105" operator="equal">
      <formula>"야"</formula>
    </cfRule>
  </conditionalFormatting>
  <conditionalFormatting sqref="C32">
    <cfRule type="cellIs" dxfId="85" priority="104" operator="equal">
      <formula>"일"</formula>
    </cfRule>
  </conditionalFormatting>
  <conditionalFormatting sqref="K32">
    <cfRule type="cellIs" dxfId="84" priority="103" operator="equal">
      <formula>"토"</formula>
    </cfRule>
  </conditionalFormatting>
  <conditionalFormatting sqref="K32">
    <cfRule type="cellIs" dxfId="83" priority="102" operator="equal">
      <formula>"야"</formula>
    </cfRule>
  </conditionalFormatting>
  <conditionalFormatting sqref="K32">
    <cfRule type="cellIs" dxfId="82" priority="101" operator="equal">
      <formula>"일"</formula>
    </cfRule>
  </conditionalFormatting>
  <conditionalFormatting sqref="C19:D19">
    <cfRule type="cellIs" dxfId="81" priority="95" operator="equal">
      <formula>"일"</formula>
    </cfRule>
    <cfRule type="cellIs" dxfId="80" priority="96" operator="equal">
      <formula>"야"</formula>
    </cfRule>
    <cfRule type="cellIs" dxfId="79" priority="97" operator="equal">
      <formula>"토"</formula>
    </cfRule>
  </conditionalFormatting>
  <conditionalFormatting sqref="L23:R30">
    <cfRule type="cellIs" dxfId="78" priority="94" operator="notEqual">
      <formula>L7</formula>
    </cfRule>
  </conditionalFormatting>
  <conditionalFormatting sqref="C79:I89">
    <cfRule type="cellIs" dxfId="77" priority="91" operator="equal">
      <formula>"일"</formula>
    </cfRule>
    <cfRule type="cellIs" dxfId="76" priority="92" operator="equal">
      <formula>"야"</formula>
    </cfRule>
    <cfRule type="cellIs" dxfId="75" priority="93" operator="equal">
      <formula>"토"</formula>
    </cfRule>
  </conditionalFormatting>
  <conditionalFormatting sqref="K87:Z96">
    <cfRule type="cellIs" dxfId="74" priority="90" operator="equal">
      <formula>"토"</formula>
    </cfRule>
  </conditionalFormatting>
  <conditionalFormatting sqref="K87:Z96">
    <cfRule type="cellIs" dxfId="73" priority="89" operator="equal">
      <formula>"야"</formula>
    </cfRule>
  </conditionalFormatting>
  <conditionalFormatting sqref="K87:Z96">
    <cfRule type="cellIs" dxfId="72" priority="88" operator="equal">
      <formula>"일"</formula>
    </cfRule>
  </conditionalFormatting>
  <conditionalFormatting sqref="S84:Z85 K82:Z83 K79:S81 K84:R86">
    <cfRule type="cellIs" dxfId="71" priority="84" operator="equal">
      <formula>"일"</formula>
    </cfRule>
    <cfRule type="cellIs" dxfId="70" priority="85" operator="equal">
      <formula>"야"</formula>
    </cfRule>
    <cfRule type="cellIs" dxfId="69" priority="86" operator="equal">
      <formula>"토"</formula>
    </cfRule>
    <cfRule type="cellIs" dxfId="68" priority="87" operator="equal">
      <formula>"당"</formula>
    </cfRule>
  </conditionalFormatting>
  <conditionalFormatting sqref="S84:Z84 K82:Z83 K80:S81 K85:R86">
    <cfRule type="cellIs" dxfId="67" priority="83" operator="equal">
      <formula>"종"</formula>
    </cfRule>
  </conditionalFormatting>
  <conditionalFormatting sqref="A77:S78 V77:XFD78">
    <cfRule type="cellIs" dxfId="66" priority="80" operator="equal">
      <formula>"일"</formula>
    </cfRule>
    <cfRule type="cellIs" dxfId="65" priority="81" operator="equal">
      <formula>"야"</formula>
    </cfRule>
    <cfRule type="cellIs" dxfId="64" priority="82" operator="equal">
      <formula>"토"</formula>
    </cfRule>
  </conditionalFormatting>
  <conditionalFormatting sqref="T77:U78">
    <cfRule type="cellIs" dxfId="63" priority="77" operator="equal">
      <formula>"일"</formula>
    </cfRule>
    <cfRule type="cellIs" dxfId="62" priority="78" operator="equal">
      <formula>"야"</formula>
    </cfRule>
    <cfRule type="cellIs" dxfId="61" priority="79" operator="equal">
      <formula>"토"</formula>
    </cfRule>
  </conditionalFormatting>
  <conditionalFormatting sqref="A98:XFD100">
    <cfRule type="cellIs" dxfId="60" priority="74" operator="equal">
      <formula>"일"</formula>
    </cfRule>
    <cfRule type="cellIs" dxfId="59" priority="75" operator="equal">
      <formula>"야"</formula>
    </cfRule>
    <cfRule type="cellIs" dxfId="58" priority="76" operator="equal">
      <formula>"토"</formula>
    </cfRule>
  </conditionalFormatting>
  <conditionalFormatting sqref="A101:J101 V101:XFD101">
    <cfRule type="cellIs" dxfId="57" priority="71" operator="equal">
      <formula>"일"</formula>
    </cfRule>
    <cfRule type="cellIs" dxfId="56" priority="72" operator="equal">
      <formula>"야"</formula>
    </cfRule>
    <cfRule type="cellIs" dxfId="55" priority="73" operator="equal">
      <formula>"토"</formula>
    </cfRule>
  </conditionalFormatting>
  <conditionalFormatting sqref="T101:U101">
    <cfRule type="cellIs" dxfId="54" priority="68" operator="equal">
      <formula>"일"</formula>
    </cfRule>
    <cfRule type="cellIs" dxfId="53" priority="69" operator="equal">
      <formula>"야"</formula>
    </cfRule>
    <cfRule type="cellIs" dxfId="52" priority="70" operator="equal">
      <formula>"토"</formula>
    </cfRule>
  </conditionalFormatting>
  <conditionalFormatting sqref="C103:I113">
    <cfRule type="cellIs" dxfId="51" priority="65" operator="equal">
      <formula>"일"</formula>
    </cfRule>
    <cfRule type="cellIs" dxfId="50" priority="66" operator="equal">
      <formula>"야"</formula>
    </cfRule>
    <cfRule type="cellIs" dxfId="49" priority="67" operator="equal">
      <formula>"토"</formula>
    </cfRule>
  </conditionalFormatting>
  <conditionalFormatting sqref="A37:S38 A41:S44 S45 S47 K45:R47 V37:XFD44 V45 V47 W45:AB47 A45:J49 A57:V57 L50:R50 A74:XFD76 E56:J56 A39:R40 L53:R53">
    <cfRule type="cellIs" dxfId="48" priority="59" operator="equal">
      <formula>"일"</formula>
    </cfRule>
    <cfRule type="cellIs" dxfId="47" priority="60" operator="equal">
      <formula>"야"</formula>
    </cfRule>
    <cfRule type="cellIs" dxfId="46" priority="61" operator="equal">
      <formula>"토"</formula>
    </cfRule>
  </conditionalFormatting>
  <conditionalFormatting sqref="T37:U38 T41:U47 T49:U49">
    <cfRule type="cellIs" dxfId="45" priority="56" operator="equal">
      <formula>"일"</formula>
    </cfRule>
    <cfRule type="cellIs" dxfId="44" priority="57" operator="equal">
      <formula>"야"</formula>
    </cfRule>
    <cfRule type="cellIs" dxfId="43" priority="58" operator="equal">
      <formula>"토"</formula>
    </cfRule>
  </conditionalFormatting>
  <conditionalFormatting sqref="T50:U53">
    <cfRule type="cellIs" dxfId="42" priority="53" operator="equal">
      <formula>"일"</formula>
    </cfRule>
    <cfRule type="cellIs" dxfId="41" priority="54" operator="equal">
      <formula>"야"</formula>
    </cfRule>
    <cfRule type="cellIs" dxfId="40" priority="55" operator="equal">
      <formula>"토"</formula>
    </cfRule>
  </conditionalFormatting>
  <conditionalFormatting sqref="C50:C53">
    <cfRule type="cellIs" dxfId="39" priority="49" operator="equal">
      <formula>"토"</formula>
    </cfRule>
  </conditionalFormatting>
  <conditionalFormatting sqref="C50:C53">
    <cfRule type="cellIs" dxfId="38" priority="48" operator="equal">
      <formula>"야"</formula>
    </cfRule>
  </conditionalFormatting>
  <conditionalFormatting sqref="C50:C53">
    <cfRule type="cellIs" dxfId="37" priority="47" operator="equal">
      <formula>"일"</formula>
    </cfRule>
  </conditionalFormatting>
  <conditionalFormatting sqref="K49">
    <cfRule type="cellIs" dxfId="36" priority="46" operator="equal">
      <formula>"토"</formula>
    </cfRule>
  </conditionalFormatting>
  <conditionalFormatting sqref="K49">
    <cfRule type="cellIs" dxfId="35" priority="45" operator="equal">
      <formula>"야"</formula>
    </cfRule>
  </conditionalFormatting>
  <conditionalFormatting sqref="K49">
    <cfRule type="cellIs" dxfId="34" priority="44" operator="equal">
      <formula>"일"</formula>
    </cfRule>
  </conditionalFormatting>
  <conditionalFormatting sqref="A60:S63 S64 S66 K64:R66 V58:XFD63 V64 V66 W64:AB66 A64:J68 A58:R59 A73:V73 L69:R69 A69:B72 D69:J72 V68:V72 S68:S72 L72:R72">
    <cfRule type="cellIs" dxfId="33" priority="38" operator="equal">
      <formula>"일"</formula>
    </cfRule>
    <cfRule type="cellIs" dxfId="32" priority="39" operator="equal">
      <formula>"야"</formula>
    </cfRule>
    <cfRule type="cellIs" dxfId="31" priority="40" operator="equal">
      <formula>"토"</formula>
    </cfRule>
  </conditionalFormatting>
  <conditionalFormatting sqref="T60:U66 T68:U68">
    <cfRule type="cellIs" dxfId="30" priority="35" operator="equal">
      <formula>"일"</formula>
    </cfRule>
    <cfRule type="cellIs" dxfId="29" priority="36" operator="equal">
      <formula>"야"</formula>
    </cfRule>
    <cfRule type="cellIs" dxfId="28" priority="37" operator="equal">
      <formula>"토"</formula>
    </cfRule>
  </conditionalFormatting>
  <conditionalFormatting sqref="T69:U72">
    <cfRule type="cellIs" dxfId="27" priority="32" operator="equal">
      <formula>"일"</formula>
    </cfRule>
    <cfRule type="cellIs" dxfId="26" priority="33" operator="equal">
      <formula>"야"</formula>
    </cfRule>
    <cfRule type="cellIs" dxfId="25" priority="34" operator="equal">
      <formula>"토"</formula>
    </cfRule>
  </conditionalFormatting>
  <conditionalFormatting sqref="C69:C72">
    <cfRule type="cellIs" dxfId="24" priority="28" operator="equal">
      <formula>"토"</formula>
    </cfRule>
  </conditionalFormatting>
  <conditionalFormatting sqref="C69:C72">
    <cfRule type="cellIs" dxfId="23" priority="27" operator="equal">
      <formula>"야"</formula>
    </cfRule>
  </conditionalFormatting>
  <conditionalFormatting sqref="C69:C72">
    <cfRule type="cellIs" dxfId="22" priority="26" operator="equal">
      <formula>"일"</formula>
    </cfRule>
  </conditionalFormatting>
  <conditionalFormatting sqref="K68">
    <cfRule type="cellIs" dxfId="21" priority="25" operator="equal">
      <formula>"토"</formula>
    </cfRule>
  </conditionalFormatting>
  <conditionalFormatting sqref="K68">
    <cfRule type="cellIs" dxfId="20" priority="24" operator="equal">
      <formula>"야"</formula>
    </cfRule>
  </conditionalFormatting>
  <conditionalFormatting sqref="K68">
    <cfRule type="cellIs" dxfId="19" priority="23" operator="equal">
      <formula>"일"</formula>
    </cfRule>
  </conditionalFormatting>
  <conditionalFormatting sqref="C56:D56">
    <cfRule type="cellIs" dxfId="18" priority="17" operator="equal">
      <formula>"일"</formula>
    </cfRule>
    <cfRule type="cellIs" dxfId="17" priority="18" operator="equal">
      <formula>"야"</formula>
    </cfRule>
    <cfRule type="cellIs" dxfId="16" priority="19" operator="equal">
      <formula>"토"</formula>
    </cfRule>
  </conditionalFormatting>
  <conditionalFormatting sqref="L60:R66">
    <cfRule type="cellIs" dxfId="15" priority="16" operator="notEqual">
      <formula>L41</formula>
    </cfRule>
  </conditionalFormatting>
  <conditionalFormatting sqref="K51:R52">
    <cfRule type="cellIs" dxfId="14" priority="15" operator="equal">
      <formula>"토"</formula>
    </cfRule>
  </conditionalFormatting>
  <conditionalFormatting sqref="K51:R52">
    <cfRule type="cellIs" dxfId="13" priority="14" operator="equal">
      <formula>"야"</formula>
    </cfRule>
  </conditionalFormatting>
  <conditionalFormatting sqref="K51:R52">
    <cfRule type="cellIs" dxfId="12" priority="13" operator="equal">
      <formula>"일"</formula>
    </cfRule>
  </conditionalFormatting>
  <conditionalFormatting sqref="K70:R71">
    <cfRule type="cellIs" dxfId="11" priority="12" operator="equal">
      <formula>"토"</formula>
    </cfRule>
  </conditionalFormatting>
  <conditionalFormatting sqref="K70:R71">
    <cfRule type="cellIs" dxfId="10" priority="11" operator="equal">
      <formula>"야"</formula>
    </cfRule>
  </conditionalFormatting>
  <conditionalFormatting sqref="K70:R71">
    <cfRule type="cellIs" dxfId="9" priority="10" operator="equal">
      <formula>"일"</formula>
    </cfRule>
  </conditionalFormatting>
  <conditionalFormatting sqref="S105:S109 S111 V103:AB108 V109 V111 W109:AB111 K103:R103">
    <cfRule type="cellIs" dxfId="8" priority="7" operator="equal">
      <formula>"일"</formula>
    </cfRule>
    <cfRule type="cellIs" dxfId="7" priority="8" operator="equal">
      <formula>"야"</formula>
    </cfRule>
    <cfRule type="cellIs" dxfId="6" priority="9" operator="equal">
      <formula>"토"</formula>
    </cfRule>
  </conditionalFormatting>
  <conditionalFormatting sqref="T105:U111">
    <cfRule type="cellIs" dxfId="5" priority="4" operator="equal">
      <formula>"일"</formula>
    </cfRule>
    <cfRule type="cellIs" dxfId="4" priority="5" operator="equal">
      <formula>"야"</formula>
    </cfRule>
    <cfRule type="cellIs" dxfId="3" priority="6" operator="equal">
      <formula>"토"</formula>
    </cfRule>
  </conditionalFormatting>
  <conditionalFormatting sqref="K105:R111">
    <cfRule type="cellIs" dxfId="2" priority="3" operator="equal">
      <formula>"토"</formula>
    </cfRule>
  </conditionalFormatting>
  <conditionalFormatting sqref="K105:R111">
    <cfRule type="cellIs" dxfId="1" priority="2" operator="equal">
      <formula>"야"</formula>
    </cfRule>
  </conditionalFormatting>
  <conditionalFormatting sqref="K105:R111">
    <cfRule type="cellIs" dxfId="0" priority="1" operator="equal">
      <formula>"일"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U112"/>
  <sheetViews>
    <sheetView showGridLines="0" showRowColHeaders="0" tabSelected="1" zoomScaleNormal="100" zoomScaleSheetLayoutView="75" workbookViewId="0"/>
  </sheetViews>
  <sheetFormatPr defaultColWidth="9" defaultRowHeight="17.25"/>
  <cols>
    <col min="1" max="2" width="9" style="299"/>
    <col min="3" max="3" width="14.75" style="299" customWidth="1"/>
    <col min="4" max="4" width="9.5" style="299" bestFit="1" customWidth="1"/>
    <col min="5" max="6" width="10.375" style="299" bestFit="1" customWidth="1"/>
    <col min="7" max="16384" width="9" style="299"/>
  </cols>
  <sheetData>
    <row r="2" spans="2:14" ht="38.25" customHeight="1">
      <c r="B2" s="424" t="s">
        <v>773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2:14">
      <c r="B3" s="495" t="s">
        <v>774</v>
      </c>
    </row>
    <row r="4" spans="2:14">
      <c r="B4" s="495"/>
    </row>
    <row r="5" spans="2:14">
      <c r="B5" s="495"/>
    </row>
    <row r="7" spans="2:14">
      <c r="B7" s="300" t="s">
        <v>250</v>
      </c>
    </row>
    <row r="8" spans="2:14">
      <c r="B8" s="299" t="s">
        <v>5</v>
      </c>
    </row>
    <row r="10" spans="2:14">
      <c r="B10" s="299" t="s">
        <v>4</v>
      </c>
    </row>
    <row r="11" spans="2:14">
      <c r="B11" s="299" t="s">
        <v>263</v>
      </c>
    </row>
    <row r="12" spans="2:14">
      <c r="B12" s="299" t="s">
        <v>10</v>
      </c>
    </row>
    <row r="14" spans="2:14">
      <c r="B14" s="299" t="s">
        <v>44</v>
      </c>
    </row>
    <row r="17" spans="2:2">
      <c r="B17" s="300" t="s">
        <v>322</v>
      </c>
    </row>
    <row r="19" spans="2:2">
      <c r="B19" s="299" t="s">
        <v>334</v>
      </c>
    </row>
    <row r="21" spans="2:2">
      <c r="B21" s="299" t="s">
        <v>235</v>
      </c>
    </row>
    <row r="22" spans="2:2">
      <c r="B22" s="299" t="s">
        <v>228</v>
      </c>
    </row>
    <row r="23" spans="2:2">
      <c r="B23" s="299" t="s">
        <v>7</v>
      </c>
    </row>
    <row r="24" spans="2:2">
      <c r="B24" s="299" t="s">
        <v>233</v>
      </c>
    </row>
    <row r="25" spans="2:2">
      <c r="B25" s="299" t="s">
        <v>771</v>
      </c>
    </row>
    <row r="28" spans="2:2">
      <c r="B28" s="300" t="s">
        <v>346</v>
      </c>
    </row>
    <row r="30" spans="2:2">
      <c r="B30" s="299" t="s">
        <v>268</v>
      </c>
    </row>
    <row r="31" spans="2:2">
      <c r="B31" s="299" t="s">
        <v>225</v>
      </c>
    </row>
    <row r="34" spans="2:2">
      <c r="B34" s="300" t="s">
        <v>342</v>
      </c>
    </row>
    <row r="36" spans="2:2">
      <c r="B36" s="299" t="s">
        <v>36</v>
      </c>
    </row>
    <row r="37" spans="2:2">
      <c r="B37" s="299" t="s">
        <v>16</v>
      </c>
    </row>
    <row r="38" spans="2:2">
      <c r="B38" s="299" t="s">
        <v>39</v>
      </c>
    </row>
    <row r="40" spans="2:2">
      <c r="B40" s="299" t="s">
        <v>0</v>
      </c>
    </row>
    <row r="43" spans="2:2">
      <c r="B43" s="300" t="s">
        <v>336</v>
      </c>
    </row>
    <row r="45" spans="2:2">
      <c r="B45" s="299" t="s">
        <v>15</v>
      </c>
    </row>
    <row r="46" spans="2:2">
      <c r="B46" s="299" t="s">
        <v>224</v>
      </c>
    </row>
    <row r="49" spans="2:3">
      <c r="B49" s="300" t="s">
        <v>453</v>
      </c>
    </row>
    <row r="51" spans="2:3">
      <c r="B51" s="299" t="s">
        <v>20</v>
      </c>
    </row>
    <row r="52" spans="2:3">
      <c r="B52" s="299" t="s">
        <v>242</v>
      </c>
    </row>
    <row r="54" spans="2:3">
      <c r="B54" s="299" t="s">
        <v>40</v>
      </c>
    </row>
    <row r="55" spans="2:3">
      <c r="B55" s="299" t="s">
        <v>264</v>
      </c>
    </row>
    <row r="58" spans="2:3">
      <c r="B58" s="300" t="s">
        <v>308</v>
      </c>
    </row>
    <row r="60" spans="2:3">
      <c r="C60" s="300" t="s">
        <v>315</v>
      </c>
    </row>
    <row r="62" spans="2:3">
      <c r="C62" s="299" t="s">
        <v>58</v>
      </c>
    </row>
    <row r="63" spans="2:3">
      <c r="C63" s="299" t="s">
        <v>265</v>
      </c>
    </row>
    <row r="66" spans="2:21">
      <c r="C66" s="300" t="s">
        <v>299</v>
      </c>
      <c r="U66"/>
    </row>
    <row r="68" spans="2:21">
      <c r="C68" s="299" t="s">
        <v>9</v>
      </c>
    </row>
    <row r="69" spans="2:21">
      <c r="C69" s="299" t="s">
        <v>1</v>
      </c>
    </row>
    <row r="70" spans="2:21">
      <c r="C70" s="299" t="s">
        <v>53</v>
      </c>
    </row>
    <row r="71" spans="2:21">
      <c r="C71" s="299" t="s">
        <v>3</v>
      </c>
    </row>
    <row r="74" spans="2:21">
      <c r="B74" s="300" t="s">
        <v>25</v>
      </c>
    </row>
    <row r="76" spans="2:21">
      <c r="B76" s="299" t="s">
        <v>770</v>
      </c>
    </row>
    <row r="78" spans="2:21">
      <c r="C78" s="299" t="s">
        <v>338</v>
      </c>
    </row>
    <row r="79" spans="2:21">
      <c r="C79" s="299" t="s">
        <v>767</v>
      </c>
    </row>
    <row r="80" spans="2:21">
      <c r="C80" s="299" t="s">
        <v>768</v>
      </c>
    </row>
    <row r="81" spans="2:7">
      <c r="C81" s="299" t="s">
        <v>769</v>
      </c>
    </row>
    <row r="83" spans="2:7">
      <c r="B83" s="299" t="s">
        <v>11</v>
      </c>
    </row>
    <row r="84" spans="2:7">
      <c r="B84" s="299" t="s">
        <v>59</v>
      </c>
    </row>
    <row r="86" spans="2:7">
      <c r="B86" s="299" t="s">
        <v>464</v>
      </c>
    </row>
    <row r="87" spans="2:7">
      <c r="B87" s="299" t="s">
        <v>465</v>
      </c>
    </row>
    <row r="90" spans="2:7">
      <c r="B90" s="300" t="s">
        <v>772</v>
      </c>
    </row>
    <row r="92" spans="2:7">
      <c r="B92" s="504" t="s">
        <v>538</v>
      </c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 s="307" t="s">
        <v>136</v>
      </c>
      <c r="C94" s="562" t="s">
        <v>168</v>
      </c>
      <c r="D94" s="601" t="s">
        <v>447</v>
      </c>
      <c r="E94" s="601"/>
      <c r="F94" s="602"/>
      <c r="G94"/>
    </row>
    <row r="95" spans="2:7">
      <c r="B95" s="308" t="s">
        <v>93</v>
      </c>
      <c r="C95" s="309" t="s">
        <v>424</v>
      </c>
      <c r="D95" s="309" t="s">
        <v>287</v>
      </c>
      <c r="E95" s="309"/>
      <c r="F95" s="310"/>
      <c r="G95"/>
    </row>
    <row r="96" spans="2:7">
      <c r="B96" s="308" t="s">
        <v>73</v>
      </c>
      <c r="C96" s="309" t="s">
        <v>430</v>
      </c>
      <c r="D96" s="309" t="s">
        <v>304</v>
      </c>
      <c r="E96" s="309" t="s">
        <v>292</v>
      </c>
      <c r="F96" s="310" t="s">
        <v>289</v>
      </c>
      <c r="G96"/>
    </row>
    <row r="97" spans="2:7">
      <c r="B97" s="308" t="s">
        <v>123</v>
      </c>
      <c r="C97" s="309" t="s">
        <v>449</v>
      </c>
      <c r="D97" s="309"/>
      <c r="E97" s="309" t="s">
        <v>309</v>
      </c>
      <c r="F97" s="310" t="s">
        <v>310</v>
      </c>
      <c r="G97"/>
    </row>
    <row r="98" spans="2:7">
      <c r="B98" s="308" t="s">
        <v>95</v>
      </c>
      <c r="C98" s="309" t="s">
        <v>423</v>
      </c>
      <c r="D98" s="309"/>
      <c r="E98" s="309" t="s">
        <v>303</v>
      </c>
      <c r="F98" s="310" t="s">
        <v>295</v>
      </c>
      <c r="G98"/>
    </row>
    <row r="99" spans="2:7">
      <c r="B99" s="308" t="s">
        <v>191</v>
      </c>
      <c r="C99" s="309" t="s">
        <v>415</v>
      </c>
      <c r="D99" s="309"/>
      <c r="E99" s="309" t="s">
        <v>296</v>
      </c>
      <c r="F99" s="310" t="s">
        <v>307</v>
      </c>
      <c r="G99"/>
    </row>
    <row r="100" spans="2:7">
      <c r="B100" s="308" t="s">
        <v>164</v>
      </c>
      <c r="C100" s="309" t="s">
        <v>146</v>
      </c>
      <c r="D100" s="309" t="s">
        <v>298</v>
      </c>
      <c r="E100" s="309"/>
      <c r="F100" s="310"/>
      <c r="G100"/>
    </row>
    <row r="101" spans="2:7">
      <c r="B101" s="308" t="s">
        <v>144</v>
      </c>
      <c r="C101" s="309" t="s">
        <v>170</v>
      </c>
      <c r="D101" s="309" t="s">
        <v>316</v>
      </c>
      <c r="E101" s="309" t="s">
        <v>317</v>
      </c>
      <c r="F101" s="310" t="s">
        <v>305</v>
      </c>
      <c r="G101"/>
    </row>
    <row r="102" spans="2:7">
      <c r="B102" s="308" t="s">
        <v>98</v>
      </c>
      <c r="C102" s="309" t="s">
        <v>288</v>
      </c>
      <c r="D102" s="309" t="s">
        <v>287</v>
      </c>
      <c r="E102" s="309"/>
      <c r="F102" s="310"/>
      <c r="G102"/>
    </row>
    <row r="103" spans="2:7">
      <c r="B103" s="308" t="s">
        <v>98</v>
      </c>
      <c r="C103" s="309" t="s">
        <v>448</v>
      </c>
      <c r="D103" s="309"/>
      <c r="E103" s="309" t="s">
        <v>306</v>
      </c>
      <c r="F103" s="310" t="s">
        <v>311</v>
      </c>
      <c r="G103"/>
    </row>
    <row r="104" spans="2:7">
      <c r="B104" s="311" t="s">
        <v>421</v>
      </c>
      <c r="C104" s="312" t="s">
        <v>314</v>
      </c>
      <c r="D104" s="312"/>
      <c r="E104" s="312" t="s">
        <v>306</v>
      </c>
      <c r="F104" s="313" t="s">
        <v>311</v>
      </c>
      <c r="G104"/>
    </row>
    <row r="105" spans="2:7">
      <c r="B105" s="402" t="s">
        <v>48</v>
      </c>
      <c r="C105"/>
      <c r="D105"/>
      <c r="E105"/>
      <c r="F105"/>
      <c r="G105"/>
    </row>
    <row r="106" spans="2:7">
      <c r="B106" s="113" t="s">
        <v>33</v>
      </c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 s="400" t="s">
        <v>197</v>
      </c>
      <c r="C108" s="603" t="s">
        <v>136</v>
      </c>
      <c r="D108" s="604"/>
      <c r="E108" s="604"/>
      <c r="F108" s="605"/>
      <c r="G108"/>
    </row>
    <row r="109" spans="2:7">
      <c r="B109" s="317" t="s">
        <v>138</v>
      </c>
      <c r="C109" s="606" t="s">
        <v>321</v>
      </c>
      <c r="D109" s="607"/>
      <c r="E109" s="607"/>
      <c r="F109" s="608"/>
      <c r="G109"/>
    </row>
    <row r="110" spans="2:7">
      <c r="B110" s="318" t="s">
        <v>92</v>
      </c>
      <c r="C110" s="609" t="s">
        <v>312</v>
      </c>
      <c r="D110" s="610"/>
      <c r="E110" s="610"/>
      <c r="F110" s="611"/>
      <c r="G110"/>
    </row>
    <row r="111" spans="2:7">
      <c r="B111" s="402" t="s">
        <v>46</v>
      </c>
      <c r="C111"/>
      <c r="D111"/>
      <c r="E111"/>
      <c r="F111"/>
      <c r="G111"/>
    </row>
    <row r="112" spans="2:7">
      <c r="B112"/>
      <c r="C112"/>
      <c r="D112"/>
      <c r="E112"/>
      <c r="F112"/>
      <c r="G112"/>
    </row>
  </sheetData>
  <mergeCells count="4">
    <mergeCell ref="D94:F94"/>
    <mergeCell ref="C108:F108"/>
    <mergeCell ref="C109:F109"/>
    <mergeCell ref="C110:F110"/>
  </mergeCells>
  <phoneticPr fontId="22" type="noConversion"/>
  <pageMargins left="0.69972223043441772" right="0.69972223043441772" top="0.75" bottom="0.75" header="0.30000001192092896" footer="0.3000000119209289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</sheetPr>
  <dimension ref="A2:EN360"/>
  <sheetViews>
    <sheetView showGridLines="0" showRowColHeaders="0" zoomScaleNormal="100" zoomScaleSheetLayoutView="75" workbookViewId="0">
      <selection activeCell="D8" sqref="D8"/>
    </sheetView>
  </sheetViews>
  <sheetFormatPr defaultColWidth="4.625" defaultRowHeight="15" customHeight="1"/>
  <cols>
    <col min="1" max="1" width="5" style="30" customWidth="1"/>
    <col min="2" max="2" width="4.125" style="30" customWidth="1"/>
    <col min="3" max="3" width="2.25" style="30" customWidth="1"/>
    <col min="4" max="7" width="6.125" style="30" customWidth="1"/>
    <col min="8" max="9" width="6.125" style="2" customWidth="1"/>
    <col min="10" max="10" width="5.5" style="2" customWidth="1"/>
    <col min="11" max="11" width="5.5" style="2" hidden="1" customWidth="1"/>
    <col min="12" max="13" width="5.5" style="30" hidden="1" customWidth="1"/>
    <col min="14" max="15" width="8" style="30" customWidth="1"/>
    <col min="16" max="19" width="8" style="31" customWidth="1"/>
    <col min="20" max="23" width="8" style="30" customWidth="1"/>
    <col min="24" max="24" width="8" style="2" customWidth="1"/>
    <col min="25" max="25" width="6.625" style="2" customWidth="1"/>
    <col min="26" max="26" width="7.125" style="2" customWidth="1"/>
    <col min="27" max="30" width="6.125" style="2" customWidth="1"/>
    <col min="31" max="31" width="6.125" style="30" customWidth="1"/>
    <col min="32" max="33" width="5" style="30" customWidth="1"/>
    <col min="34" max="34" width="7" style="30" customWidth="1"/>
    <col min="35" max="36" width="8.625" style="30" customWidth="1"/>
    <col min="37" max="45" width="5" style="30" customWidth="1"/>
    <col min="46" max="46" width="8.125" style="30" customWidth="1"/>
    <col min="47" max="47" width="4.625" style="30" customWidth="1"/>
    <col min="48" max="48" width="5" style="30" customWidth="1"/>
    <col min="49" max="49" width="10.125" style="30" customWidth="1"/>
    <col min="50" max="52" width="4.625" style="30" customWidth="1"/>
    <col min="53" max="53" width="4.625" style="33" customWidth="1"/>
    <col min="54" max="55" width="4.625" style="30" customWidth="1"/>
    <col min="56" max="59" width="4.625" style="31" customWidth="1"/>
    <col min="60" max="65" width="4.625" style="30" customWidth="1"/>
    <col min="66" max="66" width="6.875" style="30" customWidth="1"/>
    <col min="67" max="79" width="4.625" style="30" customWidth="1"/>
    <col min="80" max="16384" width="4.625" style="30"/>
  </cols>
  <sheetData>
    <row r="2" spans="1:144" ht="152.25" customHeight="1">
      <c r="B2" s="612" t="s">
        <v>775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75"/>
      <c r="R2" s="612" t="s">
        <v>805</v>
      </c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159"/>
      <c r="AK2" s="159"/>
    </row>
    <row r="3" spans="1:144" ht="16.5" hidden="1">
      <c r="B3"/>
      <c r="C3"/>
      <c r="D3"/>
      <c r="E3"/>
      <c r="F3"/>
      <c r="G3"/>
      <c r="H3"/>
      <c r="I3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144" s="2" customFormat="1" ht="15" hidden="1" customHeight="1">
      <c r="A4" s="162"/>
      <c r="B4" s="162"/>
      <c r="C4" s="162"/>
      <c r="D4" s="162"/>
      <c r="E4" s="162"/>
      <c r="F4" s="162"/>
      <c r="G4" s="162"/>
      <c r="L4" s="30"/>
      <c r="M4" s="30"/>
      <c r="N4" s="30"/>
      <c r="O4" s="30"/>
      <c r="P4" s="31"/>
      <c r="Q4" s="31"/>
      <c r="R4" s="31"/>
      <c r="S4" s="31"/>
      <c r="T4" s="30"/>
      <c r="U4" s="30"/>
      <c r="V4" s="30"/>
      <c r="BA4" s="32"/>
    </row>
    <row r="5" spans="1:144" s="2" customFormat="1" ht="20.100000000000001" customHeight="1">
      <c r="A5" s="30"/>
      <c r="C5" s="30"/>
      <c r="D5" s="31"/>
      <c r="E5" s="31"/>
      <c r="F5" s="31"/>
      <c r="G5" s="31"/>
      <c r="H5" s="30"/>
      <c r="I5" s="30"/>
      <c r="J5" s="30"/>
      <c r="K5" s="30"/>
      <c r="L5" s="30"/>
      <c r="M5" s="163"/>
      <c r="N5" s="159" t="s">
        <v>408</v>
      </c>
      <c r="O5" s="37"/>
      <c r="P5" s="38"/>
      <c r="Q5" s="9"/>
      <c r="R5" s="39"/>
      <c r="S5" s="40"/>
      <c r="T5" s="41"/>
      <c r="U5" s="42"/>
      <c r="V5" s="164"/>
      <c r="W5" s="30"/>
      <c r="X5" s="30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6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</row>
    <row r="6" spans="1:144" s="2" customFormat="1" ht="20.100000000000001" customHeight="1">
      <c r="B6" s="159" t="s">
        <v>390</v>
      </c>
      <c r="C6" s="30"/>
      <c r="D6" s="31"/>
      <c r="E6" s="31"/>
      <c r="F6" s="31"/>
      <c r="G6" s="31"/>
      <c r="H6" s="30"/>
      <c r="I6" s="30"/>
      <c r="J6" s="30"/>
      <c r="K6" s="30"/>
      <c r="N6" s="144">
        <v>15</v>
      </c>
      <c r="O6" s="45" t="s">
        <v>96</v>
      </c>
      <c r="P6" s="45" t="s">
        <v>104</v>
      </c>
      <c r="Q6" s="45" t="s">
        <v>82</v>
      </c>
      <c r="R6" s="45" t="s">
        <v>112</v>
      </c>
      <c r="S6" s="45" t="s">
        <v>97</v>
      </c>
      <c r="T6" s="45" t="s">
        <v>117</v>
      </c>
      <c r="U6" s="46" t="s">
        <v>132</v>
      </c>
      <c r="V6" s="116" t="s">
        <v>485</v>
      </c>
      <c r="W6" s="626" t="s">
        <v>486</v>
      </c>
      <c r="X6" s="629" t="s">
        <v>487</v>
      </c>
      <c r="Y6" s="30"/>
      <c r="Z6" s="325" t="s">
        <v>252</v>
      </c>
      <c r="AH6" s="325" t="s">
        <v>778</v>
      </c>
      <c r="BA6" s="32"/>
    </row>
    <row r="7" spans="1:144" s="2" customFormat="1" ht="20.100000000000001" customHeight="1">
      <c r="A7" s="30"/>
      <c r="B7" s="645"/>
      <c r="C7" s="646"/>
      <c r="D7" s="167" t="s">
        <v>136</v>
      </c>
      <c r="E7" s="167" t="s">
        <v>134</v>
      </c>
      <c r="F7" s="167" t="s">
        <v>109</v>
      </c>
      <c r="G7" s="167" t="s">
        <v>131</v>
      </c>
      <c r="H7" s="167" t="s">
        <v>75</v>
      </c>
      <c r="I7" s="168" t="s">
        <v>92</v>
      </c>
      <c r="J7" s="169" t="s">
        <v>388</v>
      </c>
      <c r="K7" s="170" t="s">
        <v>361</v>
      </c>
      <c r="L7" s="30"/>
      <c r="M7" s="30"/>
      <c r="N7" s="405" t="str">
        <f>CONCATENATE(D8,D9,D10,D11,D12,D13,D14,D15,D16,D17)</f>
        <v/>
      </c>
      <c r="O7" s="406" t="str">
        <f>CONCATENATE(IF($D8="","",COUNTIF(O8:O22,$D8)),IF($D9="","",CONCATENATE("·",COUNTIF(O8:O22,$D9))),IF($D$10="","",CONCATENATE("·",COUNTIF(O8:O22,$D10))),IF($D$11="","",CONCATENATE("·",COUNTIF(O8:O22,$D11))),IF($D12="","",CONCATENATE("·",COUNTIF(O8:O22,$D12))),IF($D13="","",CONCATENATE("·",COUNTIF(O8:O22,$D13))),IF($D14="","",CONCATENATE("·",COUNTIF(O8:O22,$D14))),IF($D15="","",CONCATENATE("·",COUNTIF(O8:O22,$D15))),IF($D16="","",CONCATENATE("·",COUNTIF(O8:O22,$D16))),IF($D17="","",CONCATENATE("·",COUNTIF(O8:O22,$D17))))</f>
        <v/>
      </c>
      <c r="P7" s="406" t="str">
        <f t="shared" ref="P7:U7" si="0">CONCATENATE(IF($D8="","",COUNTIF(P8:P22,$D8)),IF($D9="","",CONCATENATE("·",COUNTIF(P8:P22,$D9))),IF($D$10="","",CONCATENATE("·",COUNTIF(P8:P22,$D10))),IF($D$11="","",CONCATENATE("·",COUNTIF(P8:P22,$D11))),IF($D12="","",CONCATENATE("·",COUNTIF(P8:P22,$D12))),IF($D13="","",CONCATENATE("·",COUNTIF(P8:P22,$D13))),IF($D14="","",CONCATENATE("·",COUNTIF(P8:P22,$D14))),IF($D15="","",CONCATENATE("·",COUNTIF(P8:P22,$D15))),IF($D16="","",CONCATENATE("·",COUNTIF(P8:P22,$D16))),IF($D17="","",CONCATENATE("·",COUNTIF(P8:P22,$D17))))</f>
        <v/>
      </c>
      <c r="Q7" s="406" t="str">
        <f t="shared" si="0"/>
        <v/>
      </c>
      <c r="R7" s="406" t="str">
        <f t="shared" si="0"/>
        <v/>
      </c>
      <c r="S7" s="406" t="str">
        <f t="shared" si="0"/>
        <v/>
      </c>
      <c r="T7" s="406" t="str">
        <f t="shared" si="0"/>
        <v/>
      </c>
      <c r="U7" s="407" t="str">
        <f t="shared" si="0"/>
        <v/>
      </c>
      <c r="V7" s="447">
        <f>SUM(V8:V22)/N6</f>
        <v>0</v>
      </c>
      <c r="W7" s="627"/>
      <c r="X7" s="630"/>
      <c r="Y7" s="171"/>
      <c r="Z7" s="293" t="s">
        <v>83</v>
      </c>
      <c r="AA7" s="293" t="s">
        <v>88</v>
      </c>
      <c r="AB7" s="293" t="s">
        <v>92</v>
      </c>
      <c r="AC7" s="293" t="s">
        <v>802</v>
      </c>
      <c r="AD7" s="293" t="s">
        <v>803</v>
      </c>
      <c r="AE7" s="293" t="s">
        <v>804</v>
      </c>
      <c r="AG7" s="100"/>
      <c r="AH7" s="153" t="s">
        <v>83</v>
      </c>
      <c r="AI7" s="154" t="s">
        <v>777</v>
      </c>
      <c r="AJ7" s="155" t="s">
        <v>776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73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613"/>
      <c r="BT7" s="613"/>
      <c r="BU7" s="613"/>
      <c r="BV7" s="613"/>
      <c r="BW7" s="613"/>
      <c r="BX7" s="613"/>
      <c r="BY7" s="613"/>
      <c r="BZ7" s="174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</row>
    <row r="8" spans="1:144" s="2" customFormat="1" ht="20.100000000000001" customHeight="1">
      <c r="A8" s="30"/>
      <c r="B8" s="614" t="s">
        <v>138</v>
      </c>
      <c r="C8" s="615"/>
      <c r="D8" s="175"/>
      <c r="E8" s="176"/>
      <c r="F8" s="176"/>
      <c r="G8" s="576">
        <f t="shared" ref="G8:G17" si="1">IF(OR(D8="",E8=""),0,K8)</f>
        <v>0</v>
      </c>
      <c r="H8" s="177">
        <f t="shared" ref="H8:H17" si="2">IF(OR(D8="",E8=""),0,J8-G8)</f>
        <v>0</v>
      </c>
      <c r="I8" s="178"/>
      <c r="J8" s="179">
        <f t="shared" ref="J8:J14" si="3">IF(D8="-",0,IF(F8&gt;E8,(F8*24-E8*24),(24-E8*24+F8*24)))</f>
        <v>24</v>
      </c>
      <c r="K8" s="180">
        <f t="shared" ref="K8:K17" si="4">IF(D8="-",0,IF($J8&gt;=22.5,2.5,IF($J8&gt;=18,2,IF($J8&gt;=13.5,1.5,IF($J8&gt;=9,1,IF($J8&gt;=4.5,0.5,0))))))</f>
        <v>2.5</v>
      </c>
      <c r="L8" s="181"/>
      <c r="M8" s="30"/>
      <c r="N8" s="182" t="s">
        <v>79</v>
      </c>
      <c r="O8" s="35"/>
      <c r="P8" s="35"/>
      <c r="Q8" s="35"/>
      <c r="R8" s="35"/>
      <c r="S8" s="35"/>
      <c r="T8" s="35"/>
      <c r="U8" s="47"/>
      <c r="V8" s="297">
        <f>COUNTA(O8:U8)</f>
        <v>0</v>
      </c>
      <c r="W8" s="479">
        <f t="shared" ref="W8:W22" si="5">IF(O8="",0,VLOOKUP(O8,$D$8:$H$17,5,FALSE))+IF(P8="",0,VLOOKUP(P8,$D$8:$H$17,5,FALSE))+IF(Q8="",0,VLOOKUP(Q8,$D$8:$H$17,5,FALSE))+IF(R8="",0,VLOOKUP(R8,$D$8:$H$17,5,FALSE))+IF(S8="",0,VLOOKUP(S8,$D$8:$H$17,5,FALSE))+IF(T8="",0,VLOOKUP(T8,$D$8:$H$17,5,FALSE))+IF(U8="",0,VLOOKUP(U8,$D$8:$H$17,5,FALSE))</f>
        <v>0</v>
      </c>
      <c r="X8" s="479">
        <f t="shared" ref="X8:X22" si="6">IF(O8="",0,IF(VLOOKUP(O8,$D$8:$H$17,5,FALSE)&gt;=8,VLOOKUP(O8,$D$8:$H$17,5,FALSE)-8,0))+IF(P8="",0,IF(VLOOKUP(P8,$D$8:$H$17,5,FALSE)&gt;=8,VLOOKUP(P8,$D$8:$H$17,5,FALSE)-8,0))+IF(Q8="",0,IF(VLOOKUP(Q8,$D$8:$H$17,5,FALSE)&gt;=8,VLOOKUP(Q8,$D$8:$H$17,5,FALSE)-8,0))+IF(R8="",0,IF(VLOOKUP(R8,$D$8:$H$17,5,FALSE)&gt;=8,VLOOKUP(R8,$D$8:$H$17,5,FALSE)-8,0))+IF(S8="",0,IF(VLOOKUP(S8,$D$8:$H$17,5,FALSE)&gt;=8,VLOOKUP(S8,$D$8:$H$17,5,FALSE)-8,0))+IF(T8="",0,IF(VLOOKUP(T8,$D$8:$H$17,5,FALSE)&gt;=8,VLOOKUP(T8,$D$8:$H$17,5,FALSE)-8,0))+IF(U8="",0,IF(VLOOKUP(U8,$D$8:$H$17,5,FALSE)&gt;=8,VLOOKUP(U8,$D$8:$H$17,5,FALSE)-8,0))</f>
        <v>0</v>
      </c>
      <c r="Z8" s="206" t="str">
        <f t="shared" ref="Z8:Z22" si="7">N106</f>
        <v>직원1</v>
      </c>
      <c r="AA8" s="249">
        <f t="shared" ref="AA8:AA22" ca="1" si="8">IF(AH170&gt;0,AH170,0)</f>
        <v>0</v>
      </c>
      <c r="AB8" s="249">
        <f t="shared" ref="AB8:AB22" si="9">COUNTIF(O106:AS106,$D$15)*$I$15+COUNTIF(O106:AS106,$D$16)*$I$16+COUNTIF(O106:AS106,$D$17)*$I$17</f>
        <v>0</v>
      </c>
      <c r="AC8" s="249">
        <f ca="1">AA8+AB8/3</f>
        <v>0</v>
      </c>
      <c r="AD8" s="249">
        <f>SUM(O191:AS191)+SUM(O212:AS212)*4/3</f>
        <v>0</v>
      </c>
      <c r="AE8" s="249">
        <f ca="1">AC8+AD8</f>
        <v>0</v>
      </c>
      <c r="AG8" s="100"/>
      <c r="AH8" s="257" t="str">
        <f t="shared" ref="AH8:AH22" si="10">Z8</f>
        <v>직원1</v>
      </c>
      <c r="AI8" s="434">
        <f>AT148</f>
        <v>0</v>
      </c>
      <c r="AJ8" s="574">
        <f>COUNTBLANK(O106:AS106)</f>
        <v>31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73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613"/>
      <c r="BT8" s="613"/>
      <c r="BU8" s="613"/>
      <c r="BV8" s="613"/>
      <c r="BW8" s="613"/>
      <c r="BX8" s="613"/>
      <c r="BY8" s="613"/>
      <c r="BZ8" s="174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</row>
    <row r="9" spans="1:144" s="2" customFormat="1" ht="20.100000000000001" customHeight="1">
      <c r="A9" s="30"/>
      <c r="B9" s="616"/>
      <c r="C9" s="617"/>
      <c r="D9" s="184"/>
      <c r="E9" s="185"/>
      <c r="F9" s="185"/>
      <c r="G9" s="577">
        <f t="shared" si="1"/>
        <v>0</v>
      </c>
      <c r="H9" s="186">
        <f t="shared" si="2"/>
        <v>0</v>
      </c>
      <c r="I9" s="178"/>
      <c r="J9" s="179">
        <f t="shared" si="3"/>
        <v>24</v>
      </c>
      <c r="K9" s="180">
        <f t="shared" si="4"/>
        <v>2.5</v>
      </c>
      <c r="L9" s="181"/>
      <c r="M9" s="30"/>
      <c r="N9" s="182" t="s">
        <v>180</v>
      </c>
      <c r="O9" s="35"/>
      <c r="P9" s="35"/>
      <c r="Q9" s="35"/>
      <c r="R9" s="35"/>
      <c r="S9" s="35"/>
      <c r="T9" s="35"/>
      <c r="U9" s="47"/>
      <c r="V9" s="298">
        <f t="shared" ref="V9:V22" si="11">COUNTA(O9:U9)</f>
        <v>0</v>
      </c>
      <c r="W9" s="480">
        <f t="shared" si="5"/>
        <v>0</v>
      </c>
      <c r="X9" s="479">
        <f t="shared" si="6"/>
        <v>0</v>
      </c>
      <c r="Y9" s="187"/>
      <c r="Z9" s="211" t="str">
        <f t="shared" si="7"/>
        <v>직원2</v>
      </c>
      <c r="AA9" s="250">
        <f t="shared" ca="1" si="8"/>
        <v>0</v>
      </c>
      <c r="AB9" s="250">
        <f t="shared" si="9"/>
        <v>0</v>
      </c>
      <c r="AC9" s="250">
        <f t="shared" ref="AC9:AC22" ca="1" si="12">AA9+AB9/3</f>
        <v>0</v>
      </c>
      <c r="AD9" s="250">
        <f t="shared" ref="AD9:AD22" si="13">SUM(O192:AS192)+SUM(O213:AS213)*4/3</f>
        <v>0</v>
      </c>
      <c r="AE9" s="250">
        <f t="shared" ref="AE9:AE22" ca="1" si="14">AC9+AD9</f>
        <v>0</v>
      </c>
      <c r="AG9" s="100"/>
      <c r="AH9" s="257" t="str">
        <f t="shared" si="10"/>
        <v>직원2</v>
      </c>
      <c r="AI9" s="434">
        <f t="shared" ref="AI9:AI22" si="15">AT149</f>
        <v>0</v>
      </c>
      <c r="AJ9" s="574">
        <f t="shared" ref="AJ9:AJ22" si="16">COUNTBLANK(O107:AS107)</f>
        <v>31</v>
      </c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73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</row>
    <row r="10" spans="1:144" s="2" customFormat="1" ht="20.100000000000001" customHeight="1">
      <c r="A10" s="30"/>
      <c r="B10" s="616"/>
      <c r="C10" s="617"/>
      <c r="D10" s="184"/>
      <c r="E10" s="185"/>
      <c r="F10" s="185"/>
      <c r="G10" s="577">
        <f t="shared" si="1"/>
        <v>0</v>
      </c>
      <c r="H10" s="186">
        <f t="shared" si="2"/>
        <v>0</v>
      </c>
      <c r="I10" s="178"/>
      <c r="J10" s="179">
        <f t="shared" si="3"/>
        <v>24</v>
      </c>
      <c r="K10" s="180">
        <f t="shared" si="4"/>
        <v>2.5</v>
      </c>
      <c r="L10" s="181"/>
      <c r="M10" s="30"/>
      <c r="N10" s="182" t="s">
        <v>110</v>
      </c>
      <c r="O10" s="35"/>
      <c r="P10" s="35"/>
      <c r="Q10" s="35"/>
      <c r="R10" s="35"/>
      <c r="S10" s="35"/>
      <c r="T10" s="35"/>
      <c r="U10" s="47"/>
      <c r="V10" s="298">
        <f t="shared" si="11"/>
        <v>0</v>
      </c>
      <c r="W10" s="480">
        <f t="shared" si="5"/>
        <v>0</v>
      </c>
      <c r="X10" s="479">
        <f t="shared" si="6"/>
        <v>0</v>
      </c>
      <c r="Y10" s="187"/>
      <c r="Z10" s="211" t="str">
        <f t="shared" si="7"/>
        <v>직원3</v>
      </c>
      <c r="AA10" s="250">
        <f t="shared" ca="1" si="8"/>
        <v>0</v>
      </c>
      <c r="AB10" s="250">
        <f t="shared" si="9"/>
        <v>0</v>
      </c>
      <c r="AC10" s="250">
        <f t="shared" ca="1" si="12"/>
        <v>0</v>
      </c>
      <c r="AD10" s="250">
        <f t="shared" si="13"/>
        <v>0</v>
      </c>
      <c r="AE10" s="250">
        <f t="shared" ca="1" si="14"/>
        <v>0</v>
      </c>
      <c r="AG10" s="100"/>
      <c r="AH10" s="257" t="str">
        <f t="shared" si="10"/>
        <v>직원3</v>
      </c>
      <c r="AI10" s="434">
        <f t="shared" si="15"/>
        <v>0</v>
      </c>
      <c r="AJ10" s="574">
        <f t="shared" si="16"/>
        <v>31</v>
      </c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73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1"/>
      <c r="BT10" s="174"/>
      <c r="BU10" s="174"/>
      <c r="BV10" s="174"/>
      <c r="BW10" s="174"/>
      <c r="BX10" s="174"/>
      <c r="BY10" s="174"/>
      <c r="BZ10" s="174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</row>
    <row r="11" spans="1:144" s="2" customFormat="1" ht="20.100000000000001" customHeight="1">
      <c r="A11" s="30"/>
      <c r="B11" s="616"/>
      <c r="C11" s="617"/>
      <c r="D11" s="184"/>
      <c r="E11" s="185"/>
      <c r="F11" s="185"/>
      <c r="G11" s="577">
        <f t="shared" si="1"/>
        <v>0</v>
      </c>
      <c r="H11" s="186">
        <f t="shared" si="2"/>
        <v>0</v>
      </c>
      <c r="I11" s="178"/>
      <c r="J11" s="179">
        <f t="shared" si="3"/>
        <v>24</v>
      </c>
      <c r="K11" s="180">
        <f t="shared" si="4"/>
        <v>2.5</v>
      </c>
      <c r="L11" s="181"/>
      <c r="M11" s="30"/>
      <c r="N11" s="182" t="s">
        <v>114</v>
      </c>
      <c r="O11" s="35"/>
      <c r="P11" s="35"/>
      <c r="Q11" s="35"/>
      <c r="R11" s="35"/>
      <c r="S11" s="35"/>
      <c r="T11" s="35"/>
      <c r="U11" s="47"/>
      <c r="V11" s="298">
        <f t="shared" si="11"/>
        <v>0</v>
      </c>
      <c r="W11" s="480">
        <f t="shared" si="5"/>
        <v>0</v>
      </c>
      <c r="X11" s="479">
        <f t="shared" si="6"/>
        <v>0</v>
      </c>
      <c r="Z11" s="211" t="str">
        <f t="shared" si="7"/>
        <v>직원4</v>
      </c>
      <c r="AA11" s="250">
        <f t="shared" ca="1" si="8"/>
        <v>0</v>
      </c>
      <c r="AB11" s="250">
        <f t="shared" si="9"/>
        <v>0</v>
      </c>
      <c r="AC11" s="250">
        <f t="shared" ca="1" si="12"/>
        <v>0</v>
      </c>
      <c r="AD11" s="250">
        <f t="shared" si="13"/>
        <v>0</v>
      </c>
      <c r="AE11" s="250">
        <f t="shared" ca="1" si="14"/>
        <v>0</v>
      </c>
      <c r="AH11" s="257" t="str">
        <f t="shared" si="10"/>
        <v>직원4</v>
      </c>
      <c r="AI11" s="434">
        <f t="shared" si="15"/>
        <v>0</v>
      </c>
      <c r="AJ11" s="574">
        <f t="shared" si="16"/>
        <v>31</v>
      </c>
      <c r="BA11" s="173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30"/>
      <c r="BU11" s="174"/>
      <c r="BV11" s="174"/>
      <c r="BW11" s="174"/>
      <c r="BX11" s="174"/>
      <c r="BY11" s="174"/>
      <c r="BZ11" s="174"/>
    </row>
    <row r="12" spans="1:144" s="2" customFormat="1" ht="20.100000000000001" customHeight="1">
      <c r="A12" s="30"/>
      <c r="B12" s="616"/>
      <c r="C12" s="617"/>
      <c r="D12" s="184"/>
      <c r="E12" s="185"/>
      <c r="F12" s="185"/>
      <c r="G12" s="577">
        <f t="shared" si="1"/>
        <v>0</v>
      </c>
      <c r="H12" s="186">
        <f t="shared" si="2"/>
        <v>0</v>
      </c>
      <c r="I12" s="178"/>
      <c r="J12" s="179">
        <f t="shared" si="3"/>
        <v>24</v>
      </c>
      <c r="K12" s="180">
        <f t="shared" si="4"/>
        <v>2.5</v>
      </c>
      <c r="L12" s="181"/>
      <c r="M12" s="30"/>
      <c r="N12" s="182" t="s">
        <v>127</v>
      </c>
      <c r="O12" s="35"/>
      <c r="P12" s="35"/>
      <c r="Q12" s="35"/>
      <c r="R12" s="35"/>
      <c r="S12" s="35"/>
      <c r="T12" s="35"/>
      <c r="U12" s="47"/>
      <c r="V12" s="298">
        <f t="shared" si="11"/>
        <v>0</v>
      </c>
      <c r="W12" s="480">
        <f t="shared" si="5"/>
        <v>0</v>
      </c>
      <c r="X12" s="479">
        <f t="shared" si="6"/>
        <v>0</v>
      </c>
      <c r="Z12" s="211" t="str">
        <f t="shared" si="7"/>
        <v>직원5</v>
      </c>
      <c r="AA12" s="250">
        <f t="shared" ca="1" si="8"/>
        <v>0</v>
      </c>
      <c r="AB12" s="250">
        <f t="shared" si="9"/>
        <v>0</v>
      </c>
      <c r="AC12" s="250">
        <f t="shared" ca="1" si="12"/>
        <v>0</v>
      </c>
      <c r="AD12" s="250">
        <f t="shared" si="13"/>
        <v>0</v>
      </c>
      <c r="AE12" s="250">
        <f t="shared" ca="1" si="14"/>
        <v>0</v>
      </c>
      <c r="AH12" s="257" t="str">
        <f t="shared" si="10"/>
        <v>직원5</v>
      </c>
      <c r="AI12" s="434">
        <f t="shared" si="15"/>
        <v>0</v>
      </c>
      <c r="AJ12" s="574">
        <f t="shared" si="16"/>
        <v>31</v>
      </c>
      <c r="BA12" s="173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30"/>
      <c r="BT12" s="171"/>
      <c r="CA12" s="30"/>
    </row>
    <row r="13" spans="1:144" s="2" customFormat="1" ht="20.100000000000001" customHeight="1">
      <c r="A13" s="30"/>
      <c r="B13" s="616"/>
      <c r="C13" s="617"/>
      <c r="D13" s="184"/>
      <c r="E13" s="185"/>
      <c r="F13" s="185"/>
      <c r="G13" s="577">
        <f t="shared" si="1"/>
        <v>0</v>
      </c>
      <c r="H13" s="186">
        <f t="shared" si="2"/>
        <v>0</v>
      </c>
      <c r="I13" s="178"/>
      <c r="J13" s="179">
        <f t="shared" si="3"/>
        <v>24</v>
      </c>
      <c r="K13" s="180">
        <f t="shared" si="4"/>
        <v>2.5</v>
      </c>
      <c r="L13" s="181"/>
      <c r="M13" s="30"/>
      <c r="N13" s="182" t="s">
        <v>94</v>
      </c>
      <c r="O13" s="35"/>
      <c r="P13" s="35"/>
      <c r="Q13" s="35"/>
      <c r="R13" s="35"/>
      <c r="S13" s="35"/>
      <c r="T13" s="35"/>
      <c r="U13" s="47"/>
      <c r="V13" s="298">
        <f t="shared" si="11"/>
        <v>0</v>
      </c>
      <c r="W13" s="480">
        <f t="shared" si="5"/>
        <v>0</v>
      </c>
      <c r="X13" s="479">
        <f t="shared" si="6"/>
        <v>0</v>
      </c>
      <c r="Z13" s="211" t="str">
        <f t="shared" si="7"/>
        <v>직원6</v>
      </c>
      <c r="AA13" s="250">
        <f t="shared" ca="1" si="8"/>
        <v>0</v>
      </c>
      <c r="AB13" s="250">
        <f t="shared" si="9"/>
        <v>0</v>
      </c>
      <c r="AC13" s="250">
        <f t="shared" ca="1" si="12"/>
        <v>0</v>
      </c>
      <c r="AD13" s="250">
        <f t="shared" si="13"/>
        <v>0</v>
      </c>
      <c r="AE13" s="250">
        <f t="shared" ca="1" si="14"/>
        <v>0</v>
      </c>
      <c r="AH13" s="257" t="str">
        <f t="shared" si="10"/>
        <v>직원6</v>
      </c>
      <c r="AI13" s="434">
        <f t="shared" si="15"/>
        <v>0</v>
      </c>
      <c r="AJ13" s="574">
        <f t="shared" si="16"/>
        <v>31</v>
      </c>
      <c r="BA13" s="33"/>
      <c r="BB13" s="30"/>
      <c r="BC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144" s="2" customFormat="1" ht="20.100000000000001" customHeight="1">
      <c r="B14" s="618"/>
      <c r="C14" s="619"/>
      <c r="D14" s="408"/>
      <c r="E14" s="409"/>
      <c r="F14" s="409"/>
      <c r="G14" s="578">
        <f t="shared" si="1"/>
        <v>0</v>
      </c>
      <c r="H14" s="188">
        <f t="shared" si="2"/>
        <v>0</v>
      </c>
      <c r="I14" s="189"/>
      <c r="J14" s="179">
        <f t="shared" si="3"/>
        <v>24</v>
      </c>
      <c r="K14" s="180">
        <f t="shared" si="4"/>
        <v>2.5</v>
      </c>
      <c r="L14" s="181"/>
      <c r="M14" s="30"/>
      <c r="N14" s="182" t="s">
        <v>111</v>
      </c>
      <c r="O14" s="35"/>
      <c r="P14" s="35"/>
      <c r="Q14" s="35"/>
      <c r="R14" s="35"/>
      <c r="S14" s="35"/>
      <c r="T14" s="35"/>
      <c r="U14" s="47"/>
      <c r="V14" s="298">
        <f t="shared" si="11"/>
        <v>0</v>
      </c>
      <c r="W14" s="480">
        <f t="shared" si="5"/>
        <v>0</v>
      </c>
      <c r="X14" s="479">
        <f t="shared" si="6"/>
        <v>0</v>
      </c>
      <c r="Z14" s="211" t="str">
        <f t="shared" si="7"/>
        <v>직원7</v>
      </c>
      <c r="AA14" s="250">
        <f t="shared" ca="1" si="8"/>
        <v>0</v>
      </c>
      <c r="AB14" s="250">
        <f t="shared" si="9"/>
        <v>0</v>
      </c>
      <c r="AC14" s="250">
        <f t="shared" ca="1" si="12"/>
        <v>0</v>
      </c>
      <c r="AD14" s="250">
        <f t="shared" si="13"/>
        <v>0</v>
      </c>
      <c r="AE14" s="250">
        <f t="shared" ca="1" si="14"/>
        <v>0</v>
      </c>
      <c r="AH14" s="257" t="str">
        <f t="shared" si="10"/>
        <v>직원7</v>
      </c>
      <c r="AI14" s="434">
        <f t="shared" si="15"/>
        <v>0</v>
      </c>
      <c r="AJ14" s="574">
        <f t="shared" si="16"/>
        <v>31</v>
      </c>
      <c r="BA14" s="33"/>
      <c r="BB14" s="30"/>
      <c r="BC14" s="30"/>
      <c r="BS14" s="620"/>
      <c r="BT14" s="620"/>
      <c r="BU14" s="620"/>
      <c r="BV14" s="620"/>
      <c r="BW14" s="620"/>
      <c r="BX14" s="620"/>
      <c r="BY14" s="620"/>
      <c r="BZ14" s="620"/>
      <c r="CA14" s="620"/>
    </row>
    <row r="15" spans="1:144" s="2" customFormat="1" ht="20.100000000000001" customHeight="1">
      <c r="B15" s="614" t="s">
        <v>92</v>
      </c>
      <c r="C15" s="621"/>
      <c r="D15" s="175"/>
      <c r="E15" s="176"/>
      <c r="F15" s="176"/>
      <c r="G15" s="576">
        <f t="shared" si="1"/>
        <v>0</v>
      </c>
      <c r="H15" s="177">
        <f t="shared" si="2"/>
        <v>0</v>
      </c>
      <c r="I15" s="448">
        <f>IF(D15="",0,IF(J15=0,0,8-G15))</f>
        <v>0</v>
      </c>
      <c r="J15" s="179">
        <f>IF(D15="-",0,24-E15*24+F15*24)</f>
        <v>24</v>
      </c>
      <c r="K15" s="180">
        <f t="shared" si="4"/>
        <v>2.5</v>
      </c>
      <c r="L15" s="181"/>
      <c r="M15" s="30"/>
      <c r="N15" s="182" t="s">
        <v>80</v>
      </c>
      <c r="O15" s="35"/>
      <c r="P15" s="35"/>
      <c r="Q15" s="35"/>
      <c r="R15" s="35"/>
      <c r="S15" s="35"/>
      <c r="T15" s="35"/>
      <c r="U15" s="47"/>
      <c r="V15" s="298">
        <f t="shared" si="11"/>
        <v>0</v>
      </c>
      <c r="W15" s="480">
        <f t="shared" si="5"/>
        <v>0</v>
      </c>
      <c r="X15" s="479">
        <f t="shared" si="6"/>
        <v>0</v>
      </c>
      <c r="Z15" s="211" t="str">
        <f t="shared" si="7"/>
        <v>직원8</v>
      </c>
      <c r="AA15" s="250">
        <f t="shared" ca="1" si="8"/>
        <v>0</v>
      </c>
      <c r="AB15" s="250">
        <f t="shared" si="9"/>
        <v>0</v>
      </c>
      <c r="AC15" s="250">
        <f t="shared" ca="1" si="12"/>
        <v>0</v>
      </c>
      <c r="AD15" s="250">
        <f t="shared" si="13"/>
        <v>0</v>
      </c>
      <c r="AE15" s="250">
        <f t="shared" ca="1" si="14"/>
        <v>0</v>
      </c>
      <c r="AH15" s="257" t="str">
        <f t="shared" si="10"/>
        <v>직원8</v>
      </c>
      <c r="AI15" s="434">
        <f t="shared" si="15"/>
        <v>0</v>
      </c>
      <c r="AJ15" s="574">
        <f t="shared" si="16"/>
        <v>31</v>
      </c>
      <c r="BA15" s="33"/>
      <c r="BB15" s="30"/>
      <c r="BC15" s="30"/>
      <c r="BS15" s="620"/>
      <c r="BT15" s="620"/>
      <c r="BU15" s="620"/>
      <c r="BV15" s="620"/>
      <c r="BW15" s="620"/>
      <c r="BX15" s="620"/>
      <c r="BY15" s="620"/>
      <c r="BZ15" s="620"/>
      <c r="CA15" s="620"/>
    </row>
    <row r="16" spans="1:144" s="2" customFormat="1" ht="20.100000000000001" customHeight="1">
      <c r="B16" s="622"/>
      <c r="C16" s="623"/>
      <c r="D16" s="184"/>
      <c r="E16" s="185"/>
      <c r="F16" s="185"/>
      <c r="G16" s="577">
        <f t="shared" si="1"/>
        <v>0</v>
      </c>
      <c r="H16" s="186">
        <f t="shared" si="2"/>
        <v>0</v>
      </c>
      <c r="I16" s="449">
        <f>IF(D16="",0,IF(J16=0,0,8-G16))</f>
        <v>0</v>
      </c>
      <c r="J16" s="179">
        <f>IF(D16="-",0,24-E16*24+F16*24)</f>
        <v>24</v>
      </c>
      <c r="K16" s="180">
        <f t="shared" si="4"/>
        <v>2.5</v>
      </c>
      <c r="L16" s="181"/>
      <c r="M16" s="30"/>
      <c r="N16" s="182" t="s">
        <v>121</v>
      </c>
      <c r="O16" s="35"/>
      <c r="P16" s="35"/>
      <c r="Q16" s="35"/>
      <c r="R16" s="35"/>
      <c r="S16" s="35"/>
      <c r="T16" s="35"/>
      <c r="U16" s="47"/>
      <c r="V16" s="298">
        <f t="shared" si="11"/>
        <v>0</v>
      </c>
      <c r="W16" s="480">
        <f t="shared" si="5"/>
        <v>0</v>
      </c>
      <c r="X16" s="479">
        <f t="shared" si="6"/>
        <v>0</v>
      </c>
      <c r="Z16" s="211" t="str">
        <f t="shared" si="7"/>
        <v>직원9</v>
      </c>
      <c r="AA16" s="250">
        <f t="shared" ca="1" si="8"/>
        <v>0</v>
      </c>
      <c r="AB16" s="250">
        <f t="shared" si="9"/>
        <v>0</v>
      </c>
      <c r="AC16" s="250">
        <f t="shared" ca="1" si="12"/>
        <v>0</v>
      </c>
      <c r="AD16" s="250">
        <f t="shared" si="13"/>
        <v>0</v>
      </c>
      <c r="AE16" s="250">
        <f t="shared" ca="1" si="14"/>
        <v>0</v>
      </c>
      <c r="AH16" s="257" t="str">
        <f t="shared" si="10"/>
        <v>직원9</v>
      </c>
      <c r="AI16" s="434">
        <f t="shared" si="15"/>
        <v>0</v>
      </c>
      <c r="AJ16" s="574">
        <f t="shared" si="16"/>
        <v>31</v>
      </c>
      <c r="BA16" s="33"/>
      <c r="BB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2:123" s="2" customFormat="1" ht="20.100000000000001" customHeight="1">
      <c r="B17" s="624"/>
      <c r="C17" s="625"/>
      <c r="D17" s="408"/>
      <c r="E17" s="409"/>
      <c r="F17" s="409"/>
      <c r="G17" s="578">
        <f t="shared" si="1"/>
        <v>0</v>
      </c>
      <c r="H17" s="188">
        <f t="shared" si="2"/>
        <v>0</v>
      </c>
      <c r="I17" s="450">
        <f>IF(D17="",0,IF(J17=0,0,8-G17))</f>
        <v>0</v>
      </c>
      <c r="J17" s="179">
        <f>IF(D17="-",0,24-E17*24+F17*24)</f>
        <v>24</v>
      </c>
      <c r="K17" s="180">
        <f t="shared" si="4"/>
        <v>2.5</v>
      </c>
      <c r="L17" s="181"/>
      <c r="M17" s="30"/>
      <c r="N17" s="182" t="s">
        <v>401</v>
      </c>
      <c r="O17" s="35"/>
      <c r="P17" s="35"/>
      <c r="Q17" s="35"/>
      <c r="R17" s="35"/>
      <c r="S17" s="35"/>
      <c r="T17" s="35"/>
      <c r="U17" s="47"/>
      <c r="V17" s="298">
        <f t="shared" si="11"/>
        <v>0</v>
      </c>
      <c r="W17" s="480">
        <f t="shared" si="5"/>
        <v>0</v>
      </c>
      <c r="X17" s="479">
        <f t="shared" si="6"/>
        <v>0</v>
      </c>
      <c r="Z17" s="211" t="str">
        <f t="shared" si="7"/>
        <v>직원10</v>
      </c>
      <c r="AA17" s="250">
        <f t="shared" ca="1" si="8"/>
        <v>0</v>
      </c>
      <c r="AB17" s="250">
        <f t="shared" si="9"/>
        <v>0</v>
      </c>
      <c r="AC17" s="250">
        <f t="shared" ca="1" si="12"/>
        <v>0</v>
      </c>
      <c r="AD17" s="250">
        <f t="shared" si="13"/>
        <v>0</v>
      </c>
      <c r="AE17" s="250">
        <f t="shared" ca="1" si="14"/>
        <v>0</v>
      </c>
      <c r="AH17" s="257" t="str">
        <f t="shared" si="10"/>
        <v>직원10</v>
      </c>
      <c r="AI17" s="434">
        <f t="shared" si="15"/>
        <v>0</v>
      </c>
      <c r="AJ17" s="574">
        <f t="shared" si="16"/>
        <v>31</v>
      </c>
      <c r="BA17" s="33"/>
      <c r="BB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2:123" s="2" customFormat="1" ht="20.100000000000001" customHeight="1">
      <c r="B18" s="628" t="s">
        <v>375</v>
      </c>
      <c r="C18" s="628"/>
      <c r="D18" s="294" t="s">
        <v>205</v>
      </c>
      <c r="E18" s="295"/>
      <c r="F18" s="295"/>
      <c r="G18" s="295"/>
      <c r="H18" s="296">
        <v>8</v>
      </c>
      <c r="I18" s="295"/>
      <c r="J18" s="32"/>
      <c r="K18" s="32"/>
      <c r="L18" s="181"/>
      <c r="M18" s="30"/>
      <c r="N18" s="182" t="s">
        <v>365</v>
      </c>
      <c r="O18" s="35"/>
      <c r="P18" s="35"/>
      <c r="Q18" s="35"/>
      <c r="R18" s="35"/>
      <c r="S18" s="35"/>
      <c r="T18" s="35"/>
      <c r="U18" s="47"/>
      <c r="V18" s="298">
        <f t="shared" si="11"/>
        <v>0</v>
      </c>
      <c r="W18" s="480">
        <f t="shared" si="5"/>
        <v>0</v>
      </c>
      <c r="X18" s="479">
        <f t="shared" si="6"/>
        <v>0</v>
      </c>
      <c r="Z18" s="211" t="str">
        <f t="shared" si="7"/>
        <v>직원11</v>
      </c>
      <c r="AA18" s="250">
        <f t="shared" ca="1" si="8"/>
        <v>0</v>
      </c>
      <c r="AB18" s="250">
        <f t="shared" si="9"/>
        <v>0</v>
      </c>
      <c r="AC18" s="250">
        <f t="shared" ca="1" si="12"/>
        <v>0</v>
      </c>
      <c r="AD18" s="250">
        <f t="shared" si="13"/>
        <v>0</v>
      </c>
      <c r="AE18" s="250">
        <f t="shared" ca="1" si="14"/>
        <v>0</v>
      </c>
      <c r="AH18" s="257" t="str">
        <f t="shared" si="10"/>
        <v>직원11</v>
      </c>
      <c r="AI18" s="434">
        <f t="shared" si="15"/>
        <v>0</v>
      </c>
      <c r="AJ18" s="574">
        <f t="shared" si="16"/>
        <v>31</v>
      </c>
      <c r="BA18" s="32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2:123" s="2" customFormat="1" ht="20.100000000000001" customHeight="1">
      <c r="B19" s="471" t="s">
        <v>37</v>
      </c>
      <c r="L19" s="181"/>
      <c r="M19" s="30"/>
      <c r="N19" s="182" t="s">
        <v>385</v>
      </c>
      <c r="O19" s="35"/>
      <c r="P19" s="35"/>
      <c r="Q19" s="35"/>
      <c r="R19" s="35"/>
      <c r="S19" s="35"/>
      <c r="T19" s="35"/>
      <c r="U19" s="47"/>
      <c r="V19" s="298">
        <f t="shared" si="11"/>
        <v>0</v>
      </c>
      <c r="W19" s="480">
        <f t="shared" si="5"/>
        <v>0</v>
      </c>
      <c r="X19" s="479">
        <f t="shared" si="6"/>
        <v>0</v>
      </c>
      <c r="Z19" s="211" t="str">
        <f t="shared" si="7"/>
        <v>직원12</v>
      </c>
      <c r="AA19" s="250">
        <f t="shared" ca="1" si="8"/>
        <v>0</v>
      </c>
      <c r="AB19" s="250">
        <f t="shared" si="9"/>
        <v>0</v>
      </c>
      <c r="AC19" s="250">
        <f t="shared" ca="1" si="12"/>
        <v>0</v>
      </c>
      <c r="AD19" s="250">
        <f t="shared" si="13"/>
        <v>0</v>
      </c>
      <c r="AE19" s="250">
        <f t="shared" ca="1" si="14"/>
        <v>0</v>
      </c>
      <c r="AH19" s="257" t="str">
        <f t="shared" si="10"/>
        <v>직원12</v>
      </c>
      <c r="AI19" s="434">
        <f t="shared" si="15"/>
        <v>0</v>
      </c>
      <c r="AJ19" s="574">
        <f t="shared" si="16"/>
        <v>31</v>
      </c>
      <c r="BA19" s="32"/>
    </row>
    <row r="20" spans="2:123" s="2" customFormat="1" ht="20.100000000000001" customHeight="1">
      <c r="B20" s="2" t="s">
        <v>455</v>
      </c>
      <c r="L20" s="181"/>
      <c r="M20" s="30"/>
      <c r="N20" s="182" t="s">
        <v>410</v>
      </c>
      <c r="O20" s="35"/>
      <c r="P20" s="35"/>
      <c r="Q20" s="35"/>
      <c r="R20" s="35"/>
      <c r="S20" s="35"/>
      <c r="T20" s="35"/>
      <c r="U20" s="47"/>
      <c r="V20" s="298">
        <f t="shared" si="11"/>
        <v>0</v>
      </c>
      <c r="W20" s="480">
        <f t="shared" si="5"/>
        <v>0</v>
      </c>
      <c r="X20" s="479">
        <f t="shared" si="6"/>
        <v>0</v>
      </c>
      <c r="Y20" s="30"/>
      <c r="Z20" s="211" t="str">
        <f t="shared" si="7"/>
        <v>직원13</v>
      </c>
      <c r="AA20" s="250">
        <f t="shared" ca="1" si="8"/>
        <v>0</v>
      </c>
      <c r="AB20" s="250">
        <f t="shared" si="9"/>
        <v>0</v>
      </c>
      <c r="AC20" s="250">
        <f t="shared" ca="1" si="12"/>
        <v>0</v>
      </c>
      <c r="AD20" s="250">
        <f t="shared" si="13"/>
        <v>0</v>
      </c>
      <c r="AE20" s="250">
        <f t="shared" ca="1" si="14"/>
        <v>0</v>
      </c>
      <c r="AH20" s="257" t="str">
        <f t="shared" si="10"/>
        <v>직원13</v>
      </c>
      <c r="AI20" s="434">
        <f t="shared" si="15"/>
        <v>0</v>
      </c>
      <c r="AJ20" s="574">
        <f t="shared" si="16"/>
        <v>31</v>
      </c>
      <c r="BA20" s="32"/>
    </row>
    <row r="21" spans="2:123" s="2" customFormat="1" ht="20.100000000000001" customHeight="1">
      <c r="B21" s="326" t="s">
        <v>34</v>
      </c>
      <c r="L21" s="181"/>
      <c r="M21" s="30"/>
      <c r="N21" s="182" t="s">
        <v>392</v>
      </c>
      <c r="O21" s="35"/>
      <c r="P21" s="35"/>
      <c r="Q21" s="35"/>
      <c r="R21" s="35"/>
      <c r="S21" s="35"/>
      <c r="T21" s="35"/>
      <c r="U21" s="47"/>
      <c r="V21" s="298">
        <f t="shared" si="11"/>
        <v>0</v>
      </c>
      <c r="W21" s="480">
        <f t="shared" si="5"/>
        <v>0</v>
      </c>
      <c r="X21" s="479">
        <f t="shared" si="6"/>
        <v>0</v>
      </c>
      <c r="Y21" s="174"/>
      <c r="Z21" s="211" t="str">
        <f t="shared" si="7"/>
        <v>직원14</v>
      </c>
      <c r="AA21" s="250">
        <f t="shared" ca="1" si="8"/>
        <v>0</v>
      </c>
      <c r="AB21" s="250">
        <f t="shared" si="9"/>
        <v>0</v>
      </c>
      <c r="AC21" s="250">
        <f t="shared" ca="1" si="12"/>
        <v>0</v>
      </c>
      <c r="AD21" s="250">
        <f t="shared" si="13"/>
        <v>0</v>
      </c>
      <c r="AE21" s="250">
        <f t="shared" ca="1" si="14"/>
        <v>0</v>
      </c>
      <c r="AH21" s="257" t="str">
        <f t="shared" si="10"/>
        <v>직원14</v>
      </c>
      <c r="AI21" s="434">
        <f t="shared" si="15"/>
        <v>0</v>
      </c>
      <c r="AJ21" s="574">
        <f t="shared" si="16"/>
        <v>31</v>
      </c>
      <c r="BA21" s="32"/>
    </row>
    <row r="22" spans="2:123" s="2" customFormat="1" ht="20.100000000000001" customHeight="1">
      <c r="L22" s="181"/>
      <c r="N22" s="192" t="s">
        <v>384</v>
      </c>
      <c r="O22" s="103"/>
      <c r="P22" s="103"/>
      <c r="Q22" s="103"/>
      <c r="R22" s="103"/>
      <c r="S22" s="103"/>
      <c r="T22" s="103"/>
      <c r="U22" s="104"/>
      <c r="V22" s="298">
        <f t="shared" si="11"/>
        <v>0</v>
      </c>
      <c r="W22" s="480">
        <f t="shared" si="5"/>
        <v>0</v>
      </c>
      <c r="X22" s="479">
        <f t="shared" si="6"/>
        <v>0</v>
      </c>
      <c r="Y22" s="193"/>
      <c r="Z22" s="216" t="str">
        <f t="shared" si="7"/>
        <v>직원15</v>
      </c>
      <c r="AA22" s="252">
        <f t="shared" ca="1" si="8"/>
        <v>0</v>
      </c>
      <c r="AB22" s="252">
        <f t="shared" si="9"/>
        <v>0</v>
      </c>
      <c r="AC22" s="252">
        <f t="shared" ca="1" si="12"/>
        <v>0</v>
      </c>
      <c r="AD22" s="252">
        <f t="shared" si="13"/>
        <v>0</v>
      </c>
      <c r="AE22" s="252">
        <f t="shared" ca="1" si="14"/>
        <v>0</v>
      </c>
      <c r="AH22" s="272" t="str">
        <f t="shared" si="10"/>
        <v>직원15</v>
      </c>
      <c r="AI22" s="435">
        <f t="shared" si="15"/>
        <v>0</v>
      </c>
      <c r="AJ22" s="575">
        <f t="shared" si="16"/>
        <v>31</v>
      </c>
      <c r="BA22" s="32"/>
    </row>
    <row r="23" spans="2:123" s="2" customFormat="1" ht="15" customHeight="1">
      <c r="B23"/>
      <c r="C23"/>
      <c r="D23"/>
      <c r="E23"/>
      <c r="F23"/>
      <c r="G23"/>
      <c r="H23"/>
      <c r="I23"/>
      <c r="W23" s="30"/>
      <c r="AE23" s="30"/>
      <c r="BA23" s="32"/>
    </row>
    <row r="24" spans="2:123" s="2" customFormat="1" ht="15" hidden="1" customHeight="1">
      <c r="W24" s="30"/>
      <c r="AE24" s="30"/>
      <c r="BA24" s="32"/>
    </row>
    <row r="25" spans="2:123" s="2" customFormat="1" ht="15" hidden="1" customHeight="1">
      <c r="W25" s="30"/>
      <c r="AE25" s="30"/>
      <c r="BA25" s="32"/>
    </row>
    <row r="26" spans="2:123" s="2" customFormat="1" ht="15" hidden="1" customHeight="1">
      <c r="W26" s="30"/>
      <c r="AE26" s="30"/>
      <c r="BA26" s="32"/>
    </row>
    <row r="27" spans="2:123" ht="15" hidden="1" customHeight="1">
      <c r="H27" s="30"/>
      <c r="I27" s="30"/>
      <c r="J27" s="30"/>
      <c r="K27" s="30"/>
      <c r="M27" s="31"/>
      <c r="N27" s="2"/>
      <c r="O27" s="2"/>
      <c r="P27" s="2"/>
      <c r="Q27" s="2"/>
      <c r="R27" s="2"/>
      <c r="S27" s="2"/>
      <c r="T27" s="2"/>
      <c r="U27" s="2"/>
      <c r="V27" s="2"/>
      <c r="W27" s="2"/>
      <c r="BA27" s="34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123" ht="15" hidden="1" customHeight="1">
      <c r="H28" s="30"/>
      <c r="I28" s="30"/>
      <c r="J28" s="30"/>
      <c r="K28" s="30"/>
      <c r="M28" s="31"/>
      <c r="N28" s="2"/>
      <c r="O28" s="2"/>
      <c r="P28" s="2"/>
      <c r="Q28" s="2"/>
      <c r="R28" s="2"/>
      <c r="S28" s="2"/>
      <c r="T28" s="2"/>
      <c r="U28" s="2"/>
      <c r="V28" s="2"/>
      <c r="W28" s="2"/>
      <c r="BA28" s="34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123" ht="15" hidden="1" customHeight="1">
      <c r="H29" s="30"/>
      <c r="I29" s="30"/>
      <c r="J29" s="30"/>
      <c r="K29" s="30"/>
      <c r="M29" s="31"/>
      <c r="N29" s="2"/>
      <c r="O29" s="2"/>
      <c r="P29" s="2"/>
      <c r="Q29" s="2"/>
      <c r="R29" s="2"/>
      <c r="S29" s="2"/>
      <c r="T29" s="2"/>
      <c r="U29" s="2"/>
      <c r="V29" s="2"/>
      <c r="W29" s="2"/>
      <c r="BA29" s="34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2:123" ht="15" hidden="1" customHeight="1">
      <c r="H30" s="30"/>
      <c r="I30" s="30"/>
      <c r="J30" s="30"/>
      <c r="K30" s="30"/>
      <c r="M30" s="31"/>
      <c r="N30" s="2"/>
      <c r="O30" s="2"/>
      <c r="P30" s="2"/>
      <c r="Q30" s="2"/>
      <c r="R30" s="2"/>
      <c r="S30" s="2"/>
      <c r="T30" s="2"/>
      <c r="U30" s="2"/>
      <c r="V30" s="2"/>
      <c r="W30" s="2"/>
      <c r="BA30" s="34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123" s="2" customFormat="1" ht="15" hidden="1" customHeight="1">
      <c r="N31" s="195">
        <v>2017</v>
      </c>
      <c r="O31" s="196">
        <v>1</v>
      </c>
      <c r="P31" s="197" t="s">
        <v>178</v>
      </c>
      <c r="BA31" s="32"/>
      <c r="BC31" s="30"/>
    </row>
    <row r="32" spans="2:123" s="2" customFormat="1" ht="15" hidden="1" customHeight="1">
      <c r="O32" s="34">
        <f t="shared" ref="O32:AT32" si="17">IF(COLUMN()-COLUMN($N$32)&gt;$N$6*7,"",MOD(O33,$N$6*7))</f>
        <v>1</v>
      </c>
      <c r="P32" s="34">
        <f t="shared" si="17"/>
        <v>2</v>
      </c>
      <c r="Q32" s="34">
        <f t="shared" si="17"/>
        <v>3</v>
      </c>
      <c r="R32" s="34">
        <f t="shared" si="17"/>
        <v>4</v>
      </c>
      <c r="S32" s="34">
        <f t="shared" si="17"/>
        <v>5</v>
      </c>
      <c r="T32" s="34">
        <f t="shared" si="17"/>
        <v>6</v>
      </c>
      <c r="U32" s="34">
        <f t="shared" si="17"/>
        <v>7</v>
      </c>
      <c r="V32" s="34">
        <f t="shared" si="17"/>
        <v>8</v>
      </c>
      <c r="W32" s="34">
        <f t="shared" si="17"/>
        <v>9</v>
      </c>
      <c r="X32" s="34">
        <f t="shared" si="17"/>
        <v>10</v>
      </c>
      <c r="Y32" s="34">
        <f t="shared" si="17"/>
        <v>11</v>
      </c>
      <c r="Z32" s="34">
        <f t="shared" si="17"/>
        <v>12</v>
      </c>
      <c r="AA32" s="34">
        <f t="shared" si="17"/>
        <v>13</v>
      </c>
      <c r="AB32" s="34">
        <f t="shared" si="17"/>
        <v>14</v>
      </c>
      <c r="AC32" s="34">
        <f t="shared" si="17"/>
        <v>15</v>
      </c>
      <c r="AD32" s="34">
        <f t="shared" si="17"/>
        <v>16</v>
      </c>
      <c r="AE32" s="34">
        <f t="shared" si="17"/>
        <v>17</v>
      </c>
      <c r="AF32" s="34">
        <f t="shared" si="17"/>
        <v>18</v>
      </c>
      <c r="AG32" s="34">
        <f t="shared" si="17"/>
        <v>19</v>
      </c>
      <c r="AH32" s="34">
        <f t="shared" si="17"/>
        <v>20</v>
      </c>
      <c r="AI32" s="34">
        <f t="shared" si="17"/>
        <v>21</v>
      </c>
      <c r="AJ32" s="34">
        <f t="shared" si="17"/>
        <v>22</v>
      </c>
      <c r="AK32" s="34">
        <f t="shared" si="17"/>
        <v>23</v>
      </c>
      <c r="AL32" s="34">
        <f t="shared" si="17"/>
        <v>24</v>
      </c>
      <c r="AM32" s="34">
        <f t="shared" si="17"/>
        <v>25</v>
      </c>
      <c r="AN32" s="34">
        <f t="shared" si="17"/>
        <v>26</v>
      </c>
      <c r="AO32" s="34">
        <f t="shared" si="17"/>
        <v>27</v>
      </c>
      <c r="AP32" s="34">
        <f t="shared" si="17"/>
        <v>28</v>
      </c>
      <c r="AQ32" s="34">
        <f t="shared" si="17"/>
        <v>29</v>
      </c>
      <c r="AR32" s="34">
        <f t="shared" si="17"/>
        <v>30</v>
      </c>
      <c r="AS32" s="34">
        <f t="shared" si="17"/>
        <v>31</v>
      </c>
      <c r="AT32" s="34">
        <f t="shared" si="17"/>
        <v>32</v>
      </c>
      <c r="AU32" s="34">
        <f t="shared" ref="AU32:BZ32" si="18">IF(COLUMN()-COLUMN($N$32)&gt;$N$6*7,"",MOD(AU33,$N$6*7))</f>
        <v>33</v>
      </c>
      <c r="AV32" s="34">
        <f t="shared" si="18"/>
        <v>34</v>
      </c>
      <c r="AW32" s="34">
        <f t="shared" si="18"/>
        <v>35</v>
      </c>
      <c r="AX32" s="34">
        <f t="shared" si="18"/>
        <v>36</v>
      </c>
      <c r="AY32" s="34">
        <f t="shared" si="18"/>
        <v>37</v>
      </c>
      <c r="AZ32" s="34">
        <f t="shared" si="18"/>
        <v>38</v>
      </c>
      <c r="BA32" s="34">
        <f t="shared" si="18"/>
        <v>39</v>
      </c>
      <c r="BB32" s="34">
        <f t="shared" si="18"/>
        <v>40</v>
      </c>
      <c r="BC32" s="34">
        <f t="shared" si="18"/>
        <v>41</v>
      </c>
      <c r="BD32" s="34">
        <f t="shared" si="18"/>
        <v>42</v>
      </c>
      <c r="BE32" s="34">
        <f t="shared" si="18"/>
        <v>43</v>
      </c>
      <c r="BF32" s="34">
        <f t="shared" si="18"/>
        <v>44</v>
      </c>
      <c r="BG32" s="34">
        <f t="shared" si="18"/>
        <v>45</v>
      </c>
      <c r="BH32" s="34">
        <f t="shared" si="18"/>
        <v>46</v>
      </c>
      <c r="BI32" s="34">
        <f t="shared" si="18"/>
        <v>47</v>
      </c>
      <c r="BJ32" s="34">
        <f t="shared" si="18"/>
        <v>48</v>
      </c>
      <c r="BK32" s="34">
        <f t="shared" si="18"/>
        <v>49</v>
      </c>
      <c r="BL32" s="34">
        <f t="shared" si="18"/>
        <v>50</v>
      </c>
      <c r="BM32" s="34">
        <f t="shared" si="18"/>
        <v>51</v>
      </c>
      <c r="BN32" s="34">
        <f t="shared" si="18"/>
        <v>52</v>
      </c>
      <c r="BO32" s="34">
        <f t="shared" si="18"/>
        <v>53</v>
      </c>
      <c r="BP32" s="34">
        <f t="shared" si="18"/>
        <v>54</v>
      </c>
      <c r="BQ32" s="34">
        <f t="shared" si="18"/>
        <v>55</v>
      </c>
      <c r="BR32" s="34">
        <f t="shared" si="18"/>
        <v>56</v>
      </c>
      <c r="BS32" s="34">
        <f t="shared" si="18"/>
        <v>57</v>
      </c>
      <c r="BT32" s="34">
        <f t="shared" si="18"/>
        <v>58</v>
      </c>
      <c r="BU32" s="34">
        <f t="shared" si="18"/>
        <v>59</v>
      </c>
      <c r="BV32" s="34">
        <f t="shared" si="18"/>
        <v>60</v>
      </c>
      <c r="BW32" s="34">
        <f t="shared" si="18"/>
        <v>61</v>
      </c>
      <c r="BX32" s="34">
        <f t="shared" si="18"/>
        <v>62</v>
      </c>
      <c r="BY32" s="34">
        <f t="shared" si="18"/>
        <v>63</v>
      </c>
      <c r="BZ32" s="34">
        <f t="shared" si="18"/>
        <v>64</v>
      </c>
      <c r="CA32" s="34">
        <f t="shared" ref="CA32:DF32" si="19">IF(COLUMN()-COLUMN($N$32)&gt;$N$6*7,"",MOD(CA33,$N$6*7))</f>
        <v>65</v>
      </c>
      <c r="CB32" s="34">
        <f t="shared" si="19"/>
        <v>66</v>
      </c>
      <c r="CC32" s="34">
        <f t="shared" si="19"/>
        <v>67</v>
      </c>
      <c r="CD32" s="34">
        <f t="shared" si="19"/>
        <v>68</v>
      </c>
      <c r="CE32" s="34">
        <f t="shared" si="19"/>
        <v>69</v>
      </c>
      <c r="CF32" s="34">
        <f t="shared" si="19"/>
        <v>70</v>
      </c>
      <c r="CG32" s="34">
        <f t="shared" si="19"/>
        <v>71</v>
      </c>
      <c r="CH32" s="34">
        <f t="shared" si="19"/>
        <v>72</v>
      </c>
      <c r="CI32" s="34">
        <f t="shared" si="19"/>
        <v>73</v>
      </c>
      <c r="CJ32" s="34">
        <f t="shared" si="19"/>
        <v>74</v>
      </c>
      <c r="CK32" s="34">
        <f t="shared" si="19"/>
        <v>75</v>
      </c>
      <c r="CL32" s="34">
        <f t="shared" si="19"/>
        <v>76</v>
      </c>
      <c r="CM32" s="34">
        <f t="shared" si="19"/>
        <v>77</v>
      </c>
      <c r="CN32" s="34">
        <f t="shared" si="19"/>
        <v>78</v>
      </c>
      <c r="CO32" s="34">
        <f t="shared" si="19"/>
        <v>79</v>
      </c>
      <c r="CP32" s="34">
        <f t="shared" si="19"/>
        <v>80</v>
      </c>
      <c r="CQ32" s="34">
        <f t="shared" si="19"/>
        <v>81</v>
      </c>
      <c r="CR32" s="34">
        <f t="shared" si="19"/>
        <v>82</v>
      </c>
      <c r="CS32" s="34">
        <f t="shared" si="19"/>
        <v>83</v>
      </c>
      <c r="CT32" s="34">
        <f t="shared" si="19"/>
        <v>84</v>
      </c>
      <c r="CU32" s="34">
        <f t="shared" si="19"/>
        <v>85</v>
      </c>
      <c r="CV32" s="34">
        <f t="shared" si="19"/>
        <v>86</v>
      </c>
      <c r="CW32" s="34">
        <f t="shared" si="19"/>
        <v>87</v>
      </c>
      <c r="CX32" s="34">
        <f t="shared" si="19"/>
        <v>88</v>
      </c>
      <c r="CY32" s="34">
        <f t="shared" si="19"/>
        <v>89</v>
      </c>
      <c r="CZ32" s="34">
        <f t="shared" si="19"/>
        <v>90</v>
      </c>
      <c r="DA32" s="34">
        <f t="shared" si="19"/>
        <v>91</v>
      </c>
      <c r="DB32" s="34">
        <f t="shared" si="19"/>
        <v>92</v>
      </c>
      <c r="DC32" s="34">
        <f t="shared" si="19"/>
        <v>93</v>
      </c>
      <c r="DD32" s="34">
        <f t="shared" si="19"/>
        <v>94</v>
      </c>
      <c r="DE32" s="34">
        <f t="shared" si="19"/>
        <v>95</v>
      </c>
      <c r="DF32" s="34">
        <f t="shared" si="19"/>
        <v>96</v>
      </c>
      <c r="DG32" s="34">
        <f t="shared" ref="DG32:DO32" si="20">IF(COLUMN()-COLUMN($N$32)&gt;$N$6*7,"",MOD(DG33,$N$6*7))</f>
        <v>97</v>
      </c>
      <c r="DH32" s="34">
        <f t="shared" si="20"/>
        <v>98</v>
      </c>
      <c r="DI32" s="34">
        <f t="shared" si="20"/>
        <v>99</v>
      </c>
      <c r="DJ32" s="34">
        <f t="shared" si="20"/>
        <v>100</v>
      </c>
      <c r="DK32" s="34">
        <f t="shared" si="20"/>
        <v>101</v>
      </c>
      <c r="DL32" s="34">
        <f t="shared" si="20"/>
        <v>102</v>
      </c>
      <c r="DM32" s="34">
        <f t="shared" si="20"/>
        <v>103</v>
      </c>
      <c r="DN32" s="34">
        <f t="shared" si="20"/>
        <v>104</v>
      </c>
      <c r="DO32" s="34">
        <f t="shared" si="20"/>
        <v>0</v>
      </c>
      <c r="DP32" s="34"/>
      <c r="DQ32" s="34"/>
      <c r="DR32" s="34"/>
      <c r="DS32" s="34"/>
    </row>
    <row r="33" spans="1:123" s="2" customFormat="1" ht="15" hidden="1" customHeight="1">
      <c r="N33" s="140" t="s">
        <v>125</v>
      </c>
      <c r="O33" s="198">
        <f>DATE($N$31,$O$31,1)</f>
        <v>42736</v>
      </c>
      <c r="P33" s="199">
        <f>O33+1</f>
        <v>42737</v>
      </c>
      <c r="Q33" s="199">
        <f t="shared" ref="Q33:CB33" si="21">P33+1</f>
        <v>42738</v>
      </c>
      <c r="R33" s="199">
        <f t="shared" si="21"/>
        <v>42739</v>
      </c>
      <c r="S33" s="199">
        <f t="shared" si="21"/>
        <v>42740</v>
      </c>
      <c r="T33" s="199">
        <f t="shared" si="21"/>
        <v>42741</v>
      </c>
      <c r="U33" s="199">
        <f t="shared" si="21"/>
        <v>42742</v>
      </c>
      <c r="V33" s="199">
        <f t="shared" si="21"/>
        <v>42743</v>
      </c>
      <c r="W33" s="199">
        <f>V33+1</f>
        <v>42744</v>
      </c>
      <c r="X33" s="199">
        <f t="shared" si="21"/>
        <v>42745</v>
      </c>
      <c r="Y33" s="199">
        <f t="shared" si="21"/>
        <v>42746</v>
      </c>
      <c r="Z33" s="199">
        <f>Y33+1</f>
        <v>42747</v>
      </c>
      <c r="AA33" s="199">
        <f t="shared" si="21"/>
        <v>42748</v>
      </c>
      <c r="AB33" s="199">
        <f t="shared" si="21"/>
        <v>42749</v>
      </c>
      <c r="AC33" s="199">
        <f t="shared" si="21"/>
        <v>42750</v>
      </c>
      <c r="AD33" s="199">
        <f t="shared" si="21"/>
        <v>42751</v>
      </c>
      <c r="AE33" s="199">
        <f t="shared" si="21"/>
        <v>42752</v>
      </c>
      <c r="AF33" s="199">
        <f>AE33+1</f>
        <v>42753</v>
      </c>
      <c r="AG33" s="199">
        <f t="shared" si="21"/>
        <v>42754</v>
      </c>
      <c r="AH33" s="199">
        <f t="shared" si="21"/>
        <v>42755</v>
      </c>
      <c r="AI33" s="199">
        <f t="shared" si="21"/>
        <v>42756</v>
      </c>
      <c r="AJ33" s="199">
        <f t="shared" si="21"/>
        <v>42757</v>
      </c>
      <c r="AK33" s="199">
        <f t="shared" si="21"/>
        <v>42758</v>
      </c>
      <c r="AL33" s="199">
        <f t="shared" si="21"/>
        <v>42759</v>
      </c>
      <c r="AM33" s="199">
        <f t="shared" si="21"/>
        <v>42760</v>
      </c>
      <c r="AN33" s="199">
        <f t="shared" si="21"/>
        <v>42761</v>
      </c>
      <c r="AO33" s="199">
        <f t="shared" si="21"/>
        <v>42762</v>
      </c>
      <c r="AP33" s="199">
        <f t="shared" si="21"/>
        <v>42763</v>
      </c>
      <c r="AQ33" s="199">
        <f t="shared" si="21"/>
        <v>42764</v>
      </c>
      <c r="AR33" s="199">
        <f t="shared" si="21"/>
        <v>42765</v>
      </c>
      <c r="AS33" s="199">
        <f t="shared" si="21"/>
        <v>42766</v>
      </c>
      <c r="AT33" s="199">
        <f t="shared" si="21"/>
        <v>42767</v>
      </c>
      <c r="AU33" s="199">
        <f t="shared" si="21"/>
        <v>42768</v>
      </c>
      <c r="AV33" s="199">
        <f>AU33+1</f>
        <v>42769</v>
      </c>
      <c r="AW33" s="199">
        <f t="shared" si="21"/>
        <v>42770</v>
      </c>
      <c r="AX33" s="199">
        <f t="shared" si="21"/>
        <v>42771</v>
      </c>
      <c r="AY33" s="199">
        <f t="shared" si="21"/>
        <v>42772</v>
      </c>
      <c r="AZ33" s="199">
        <f t="shared" si="21"/>
        <v>42773</v>
      </c>
      <c r="BA33" s="199">
        <f t="shared" si="21"/>
        <v>42774</v>
      </c>
      <c r="BB33" s="199">
        <f t="shared" si="21"/>
        <v>42775</v>
      </c>
      <c r="BC33" s="199">
        <f t="shared" si="21"/>
        <v>42776</v>
      </c>
      <c r="BD33" s="199">
        <f t="shared" si="21"/>
        <v>42777</v>
      </c>
      <c r="BE33" s="199">
        <f t="shared" si="21"/>
        <v>42778</v>
      </c>
      <c r="BF33" s="199">
        <f t="shared" si="21"/>
        <v>42779</v>
      </c>
      <c r="BG33" s="199">
        <f t="shared" si="21"/>
        <v>42780</v>
      </c>
      <c r="BH33" s="199">
        <f t="shared" si="21"/>
        <v>42781</v>
      </c>
      <c r="BI33" s="199">
        <f t="shared" si="21"/>
        <v>42782</v>
      </c>
      <c r="BJ33" s="199">
        <f t="shared" si="21"/>
        <v>42783</v>
      </c>
      <c r="BK33" s="199">
        <f t="shared" si="21"/>
        <v>42784</v>
      </c>
      <c r="BL33" s="199">
        <f t="shared" si="21"/>
        <v>42785</v>
      </c>
      <c r="BM33" s="199">
        <f t="shared" si="21"/>
        <v>42786</v>
      </c>
      <c r="BN33" s="199">
        <f t="shared" si="21"/>
        <v>42787</v>
      </c>
      <c r="BO33" s="199">
        <f t="shared" si="21"/>
        <v>42788</v>
      </c>
      <c r="BP33" s="199">
        <f t="shared" si="21"/>
        <v>42789</v>
      </c>
      <c r="BQ33" s="199">
        <f t="shared" si="21"/>
        <v>42790</v>
      </c>
      <c r="BR33" s="199">
        <f t="shared" si="21"/>
        <v>42791</v>
      </c>
      <c r="BS33" s="199">
        <f t="shared" si="21"/>
        <v>42792</v>
      </c>
      <c r="BT33" s="199">
        <f t="shared" si="21"/>
        <v>42793</v>
      </c>
      <c r="BU33" s="199">
        <f t="shared" si="21"/>
        <v>42794</v>
      </c>
      <c r="BV33" s="199">
        <f t="shared" si="21"/>
        <v>42795</v>
      </c>
      <c r="BW33" s="199">
        <f t="shared" si="21"/>
        <v>42796</v>
      </c>
      <c r="BX33" s="199">
        <f t="shared" si="21"/>
        <v>42797</v>
      </c>
      <c r="BY33" s="199">
        <f t="shared" si="21"/>
        <v>42798</v>
      </c>
      <c r="BZ33" s="199">
        <f t="shared" si="21"/>
        <v>42799</v>
      </c>
      <c r="CA33" s="199">
        <f t="shared" si="21"/>
        <v>42800</v>
      </c>
      <c r="CB33" s="199">
        <f t="shared" si="21"/>
        <v>42801</v>
      </c>
      <c r="CC33" s="199">
        <f t="shared" ref="CC33:DO33" si="22">CB33+1</f>
        <v>42802</v>
      </c>
      <c r="CD33" s="199">
        <f t="shared" si="22"/>
        <v>42803</v>
      </c>
      <c r="CE33" s="199">
        <f t="shared" si="22"/>
        <v>42804</v>
      </c>
      <c r="CF33" s="199">
        <f t="shared" si="22"/>
        <v>42805</v>
      </c>
      <c r="CG33" s="199">
        <f t="shared" si="22"/>
        <v>42806</v>
      </c>
      <c r="CH33" s="199">
        <f t="shared" si="22"/>
        <v>42807</v>
      </c>
      <c r="CI33" s="199">
        <f t="shared" si="22"/>
        <v>42808</v>
      </c>
      <c r="CJ33" s="199">
        <f t="shared" si="22"/>
        <v>42809</v>
      </c>
      <c r="CK33" s="199">
        <f t="shared" si="22"/>
        <v>42810</v>
      </c>
      <c r="CL33" s="199">
        <f t="shared" si="22"/>
        <v>42811</v>
      </c>
      <c r="CM33" s="199">
        <f t="shared" si="22"/>
        <v>42812</v>
      </c>
      <c r="CN33" s="199">
        <f t="shared" si="22"/>
        <v>42813</v>
      </c>
      <c r="CO33" s="199">
        <f t="shared" si="22"/>
        <v>42814</v>
      </c>
      <c r="CP33" s="199">
        <f t="shared" si="22"/>
        <v>42815</v>
      </c>
      <c r="CQ33" s="199">
        <f t="shared" si="22"/>
        <v>42816</v>
      </c>
      <c r="CR33" s="199">
        <f t="shared" si="22"/>
        <v>42817</v>
      </c>
      <c r="CS33" s="199">
        <f t="shared" si="22"/>
        <v>42818</v>
      </c>
      <c r="CT33" s="199">
        <f t="shared" si="22"/>
        <v>42819</v>
      </c>
      <c r="CU33" s="199">
        <f t="shared" si="22"/>
        <v>42820</v>
      </c>
      <c r="CV33" s="199">
        <f t="shared" si="22"/>
        <v>42821</v>
      </c>
      <c r="CW33" s="199">
        <f t="shared" si="22"/>
        <v>42822</v>
      </c>
      <c r="CX33" s="199">
        <f t="shared" si="22"/>
        <v>42823</v>
      </c>
      <c r="CY33" s="199">
        <f t="shared" si="22"/>
        <v>42824</v>
      </c>
      <c r="CZ33" s="199">
        <f t="shared" si="22"/>
        <v>42825</v>
      </c>
      <c r="DA33" s="199">
        <f t="shared" si="22"/>
        <v>42826</v>
      </c>
      <c r="DB33" s="199">
        <f t="shared" si="22"/>
        <v>42827</v>
      </c>
      <c r="DC33" s="199">
        <f t="shared" si="22"/>
        <v>42828</v>
      </c>
      <c r="DD33" s="199">
        <f t="shared" si="22"/>
        <v>42829</v>
      </c>
      <c r="DE33" s="199">
        <f t="shared" si="22"/>
        <v>42830</v>
      </c>
      <c r="DF33" s="199">
        <f t="shared" si="22"/>
        <v>42831</v>
      </c>
      <c r="DG33" s="199">
        <f t="shared" si="22"/>
        <v>42832</v>
      </c>
      <c r="DH33" s="199">
        <f t="shared" si="22"/>
        <v>42833</v>
      </c>
      <c r="DI33" s="199">
        <f t="shared" si="22"/>
        <v>42834</v>
      </c>
      <c r="DJ33" s="199">
        <f t="shared" si="22"/>
        <v>42835</v>
      </c>
      <c r="DK33" s="199">
        <f t="shared" si="22"/>
        <v>42836</v>
      </c>
      <c r="DL33" s="199">
        <f t="shared" si="22"/>
        <v>42837</v>
      </c>
      <c r="DM33" s="199">
        <f t="shared" si="22"/>
        <v>42838</v>
      </c>
      <c r="DN33" s="199">
        <f t="shared" si="22"/>
        <v>42839</v>
      </c>
      <c r="DO33" s="200">
        <f t="shared" si="22"/>
        <v>42840</v>
      </c>
      <c r="DP33" s="201"/>
      <c r="DQ33" s="201"/>
      <c r="DR33" s="201"/>
      <c r="DS33" s="201"/>
    </row>
    <row r="34" spans="1:123" s="2" customFormat="1" ht="15" hidden="1" customHeight="1">
      <c r="N34" s="141" t="s">
        <v>101</v>
      </c>
      <c r="O34" s="202" t="str">
        <f>CHOOSE(WEEKDAY(O33,1),"일","월","화","수","목","금","토")</f>
        <v>일</v>
      </c>
      <c r="P34" s="203" t="str">
        <f t="shared" ref="P34:CA34" si="23">CHOOSE(WEEKDAY(P33,1),"일","월","화","수","목","금","토")</f>
        <v>월</v>
      </c>
      <c r="Q34" s="203" t="str">
        <f t="shared" si="23"/>
        <v>화</v>
      </c>
      <c r="R34" s="203" t="str">
        <f t="shared" si="23"/>
        <v>수</v>
      </c>
      <c r="S34" s="203" t="str">
        <f t="shared" si="23"/>
        <v>목</v>
      </c>
      <c r="T34" s="203" t="str">
        <f t="shared" si="23"/>
        <v>금</v>
      </c>
      <c r="U34" s="203" t="str">
        <f t="shared" si="23"/>
        <v>토</v>
      </c>
      <c r="V34" s="203" t="str">
        <f t="shared" si="23"/>
        <v>일</v>
      </c>
      <c r="W34" s="203" t="str">
        <f t="shared" si="23"/>
        <v>월</v>
      </c>
      <c r="X34" s="203" t="str">
        <f t="shared" si="23"/>
        <v>화</v>
      </c>
      <c r="Y34" s="203" t="str">
        <f t="shared" si="23"/>
        <v>수</v>
      </c>
      <c r="Z34" s="203" t="str">
        <f t="shared" si="23"/>
        <v>목</v>
      </c>
      <c r="AA34" s="203" t="str">
        <f t="shared" si="23"/>
        <v>금</v>
      </c>
      <c r="AB34" s="203" t="str">
        <f t="shared" si="23"/>
        <v>토</v>
      </c>
      <c r="AC34" s="203" t="str">
        <f t="shared" si="23"/>
        <v>일</v>
      </c>
      <c r="AD34" s="203" t="str">
        <f t="shared" si="23"/>
        <v>월</v>
      </c>
      <c r="AE34" s="203" t="str">
        <f t="shared" si="23"/>
        <v>화</v>
      </c>
      <c r="AF34" s="203" t="str">
        <f t="shared" si="23"/>
        <v>수</v>
      </c>
      <c r="AG34" s="203" t="str">
        <f t="shared" si="23"/>
        <v>목</v>
      </c>
      <c r="AH34" s="203" t="str">
        <f t="shared" si="23"/>
        <v>금</v>
      </c>
      <c r="AI34" s="203" t="str">
        <f t="shared" si="23"/>
        <v>토</v>
      </c>
      <c r="AJ34" s="203" t="str">
        <f t="shared" si="23"/>
        <v>일</v>
      </c>
      <c r="AK34" s="203" t="str">
        <f t="shared" si="23"/>
        <v>월</v>
      </c>
      <c r="AL34" s="203" t="str">
        <f t="shared" si="23"/>
        <v>화</v>
      </c>
      <c r="AM34" s="203" t="str">
        <f t="shared" si="23"/>
        <v>수</v>
      </c>
      <c r="AN34" s="203" t="str">
        <f t="shared" si="23"/>
        <v>목</v>
      </c>
      <c r="AO34" s="203" t="str">
        <f t="shared" si="23"/>
        <v>금</v>
      </c>
      <c r="AP34" s="203" t="str">
        <f t="shared" si="23"/>
        <v>토</v>
      </c>
      <c r="AQ34" s="203" t="str">
        <f t="shared" si="23"/>
        <v>일</v>
      </c>
      <c r="AR34" s="203" t="str">
        <f t="shared" si="23"/>
        <v>월</v>
      </c>
      <c r="AS34" s="203" t="str">
        <f t="shared" si="23"/>
        <v>화</v>
      </c>
      <c r="AT34" s="203" t="str">
        <f t="shared" si="23"/>
        <v>수</v>
      </c>
      <c r="AU34" s="203" t="str">
        <f t="shared" si="23"/>
        <v>목</v>
      </c>
      <c r="AV34" s="203" t="str">
        <f t="shared" si="23"/>
        <v>금</v>
      </c>
      <c r="AW34" s="203" t="str">
        <f t="shared" si="23"/>
        <v>토</v>
      </c>
      <c r="AX34" s="203" t="str">
        <f t="shared" si="23"/>
        <v>일</v>
      </c>
      <c r="AY34" s="203" t="str">
        <f t="shared" si="23"/>
        <v>월</v>
      </c>
      <c r="AZ34" s="203" t="str">
        <f t="shared" si="23"/>
        <v>화</v>
      </c>
      <c r="BA34" s="203" t="str">
        <f t="shared" si="23"/>
        <v>수</v>
      </c>
      <c r="BB34" s="203" t="str">
        <f t="shared" si="23"/>
        <v>목</v>
      </c>
      <c r="BC34" s="203" t="str">
        <f t="shared" si="23"/>
        <v>금</v>
      </c>
      <c r="BD34" s="203" t="str">
        <f t="shared" si="23"/>
        <v>토</v>
      </c>
      <c r="BE34" s="203" t="str">
        <f t="shared" si="23"/>
        <v>일</v>
      </c>
      <c r="BF34" s="203" t="str">
        <f t="shared" si="23"/>
        <v>월</v>
      </c>
      <c r="BG34" s="203" t="str">
        <f t="shared" si="23"/>
        <v>화</v>
      </c>
      <c r="BH34" s="203" t="str">
        <f t="shared" si="23"/>
        <v>수</v>
      </c>
      <c r="BI34" s="203" t="str">
        <f t="shared" si="23"/>
        <v>목</v>
      </c>
      <c r="BJ34" s="203" t="str">
        <f t="shared" si="23"/>
        <v>금</v>
      </c>
      <c r="BK34" s="203" t="str">
        <f t="shared" si="23"/>
        <v>토</v>
      </c>
      <c r="BL34" s="203" t="str">
        <f t="shared" si="23"/>
        <v>일</v>
      </c>
      <c r="BM34" s="203" t="str">
        <f t="shared" si="23"/>
        <v>월</v>
      </c>
      <c r="BN34" s="203" t="str">
        <f t="shared" si="23"/>
        <v>화</v>
      </c>
      <c r="BO34" s="203" t="str">
        <f t="shared" si="23"/>
        <v>수</v>
      </c>
      <c r="BP34" s="203" t="str">
        <f t="shared" si="23"/>
        <v>목</v>
      </c>
      <c r="BQ34" s="203" t="str">
        <f t="shared" si="23"/>
        <v>금</v>
      </c>
      <c r="BR34" s="203" t="str">
        <f t="shared" si="23"/>
        <v>토</v>
      </c>
      <c r="BS34" s="203" t="str">
        <f t="shared" si="23"/>
        <v>일</v>
      </c>
      <c r="BT34" s="203" t="str">
        <f t="shared" si="23"/>
        <v>월</v>
      </c>
      <c r="BU34" s="203" t="str">
        <f t="shared" si="23"/>
        <v>화</v>
      </c>
      <c r="BV34" s="203" t="str">
        <f t="shared" si="23"/>
        <v>수</v>
      </c>
      <c r="BW34" s="203" t="str">
        <f t="shared" si="23"/>
        <v>목</v>
      </c>
      <c r="BX34" s="203" t="str">
        <f t="shared" si="23"/>
        <v>금</v>
      </c>
      <c r="BY34" s="203" t="str">
        <f t="shared" si="23"/>
        <v>토</v>
      </c>
      <c r="BZ34" s="203" t="str">
        <f t="shared" si="23"/>
        <v>일</v>
      </c>
      <c r="CA34" s="203" t="str">
        <f t="shared" si="23"/>
        <v>월</v>
      </c>
      <c r="CB34" s="203" t="str">
        <f t="shared" ref="CB34:DO34" si="24">CHOOSE(WEEKDAY(CB33,1),"일","월","화","수","목","금","토")</f>
        <v>화</v>
      </c>
      <c r="CC34" s="203" t="str">
        <f t="shared" si="24"/>
        <v>수</v>
      </c>
      <c r="CD34" s="203" t="str">
        <f t="shared" si="24"/>
        <v>목</v>
      </c>
      <c r="CE34" s="203" t="str">
        <f t="shared" si="24"/>
        <v>금</v>
      </c>
      <c r="CF34" s="203" t="str">
        <f t="shared" si="24"/>
        <v>토</v>
      </c>
      <c r="CG34" s="203" t="str">
        <f t="shared" si="24"/>
        <v>일</v>
      </c>
      <c r="CH34" s="203" t="str">
        <f t="shared" si="24"/>
        <v>월</v>
      </c>
      <c r="CI34" s="203" t="str">
        <f t="shared" si="24"/>
        <v>화</v>
      </c>
      <c r="CJ34" s="203" t="str">
        <f t="shared" si="24"/>
        <v>수</v>
      </c>
      <c r="CK34" s="203" t="str">
        <f t="shared" si="24"/>
        <v>목</v>
      </c>
      <c r="CL34" s="203" t="str">
        <f t="shared" si="24"/>
        <v>금</v>
      </c>
      <c r="CM34" s="203" t="str">
        <f t="shared" si="24"/>
        <v>토</v>
      </c>
      <c r="CN34" s="203" t="str">
        <f t="shared" si="24"/>
        <v>일</v>
      </c>
      <c r="CO34" s="203" t="str">
        <f t="shared" si="24"/>
        <v>월</v>
      </c>
      <c r="CP34" s="203" t="str">
        <f t="shared" si="24"/>
        <v>화</v>
      </c>
      <c r="CQ34" s="203" t="str">
        <f t="shared" si="24"/>
        <v>수</v>
      </c>
      <c r="CR34" s="203" t="str">
        <f t="shared" si="24"/>
        <v>목</v>
      </c>
      <c r="CS34" s="203" t="str">
        <f t="shared" si="24"/>
        <v>금</v>
      </c>
      <c r="CT34" s="203" t="str">
        <f t="shared" si="24"/>
        <v>토</v>
      </c>
      <c r="CU34" s="203" t="str">
        <f t="shared" si="24"/>
        <v>일</v>
      </c>
      <c r="CV34" s="203" t="str">
        <f t="shared" si="24"/>
        <v>월</v>
      </c>
      <c r="CW34" s="203" t="str">
        <f t="shared" si="24"/>
        <v>화</v>
      </c>
      <c r="CX34" s="203" t="str">
        <f t="shared" si="24"/>
        <v>수</v>
      </c>
      <c r="CY34" s="203" t="str">
        <f t="shared" si="24"/>
        <v>목</v>
      </c>
      <c r="CZ34" s="203" t="str">
        <f t="shared" si="24"/>
        <v>금</v>
      </c>
      <c r="DA34" s="203" t="str">
        <f t="shared" si="24"/>
        <v>토</v>
      </c>
      <c r="DB34" s="203" t="str">
        <f t="shared" si="24"/>
        <v>일</v>
      </c>
      <c r="DC34" s="203" t="str">
        <f t="shared" si="24"/>
        <v>월</v>
      </c>
      <c r="DD34" s="203" t="str">
        <f t="shared" si="24"/>
        <v>화</v>
      </c>
      <c r="DE34" s="203" t="str">
        <f t="shared" si="24"/>
        <v>수</v>
      </c>
      <c r="DF34" s="203" t="str">
        <f t="shared" si="24"/>
        <v>목</v>
      </c>
      <c r="DG34" s="203" t="str">
        <f t="shared" si="24"/>
        <v>금</v>
      </c>
      <c r="DH34" s="203" t="str">
        <f t="shared" si="24"/>
        <v>토</v>
      </c>
      <c r="DI34" s="203" t="str">
        <f t="shared" si="24"/>
        <v>일</v>
      </c>
      <c r="DJ34" s="203" t="str">
        <f t="shared" si="24"/>
        <v>월</v>
      </c>
      <c r="DK34" s="203" t="str">
        <f t="shared" si="24"/>
        <v>화</v>
      </c>
      <c r="DL34" s="203" t="str">
        <f t="shared" si="24"/>
        <v>수</v>
      </c>
      <c r="DM34" s="203" t="str">
        <f t="shared" si="24"/>
        <v>목</v>
      </c>
      <c r="DN34" s="203" t="str">
        <f t="shared" si="24"/>
        <v>금</v>
      </c>
      <c r="DO34" s="204" t="str">
        <f t="shared" si="24"/>
        <v>토</v>
      </c>
      <c r="DP34" s="201"/>
      <c r="DQ34" s="201"/>
      <c r="DR34" s="201"/>
      <c r="DS34" s="201"/>
    </row>
    <row r="35" spans="1:123" ht="15" hidden="1" customHeight="1">
      <c r="H35" s="205"/>
      <c r="L35" s="2"/>
      <c r="M35" s="2"/>
      <c r="N35" s="206" t="str">
        <f t="shared" ref="N35:N49" si="25">N8</f>
        <v>직원1</v>
      </c>
      <c r="O35" s="207" t="str">
        <f t="shared" ref="O35:U49" si="26">IF(O8="","",O8)</f>
        <v/>
      </c>
      <c r="P35" s="208" t="str">
        <f t="shared" si="26"/>
        <v/>
      </c>
      <c r="Q35" s="208" t="str">
        <f t="shared" si="26"/>
        <v/>
      </c>
      <c r="R35" s="208" t="str">
        <f t="shared" si="26"/>
        <v/>
      </c>
      <c r="S35" s="208" t="str">
        <f t="shared" si="26"/>
        <v/>
      </c>
      <c r="T35" s="208" t="str">
        <f t="shared" si="26"/>
        <v/>
      </c>
      <c r="U35" s="208" t="str">
        <f t="shared" si="26"/>
        <v/>
      </c>
      <c r="V35" s="209" t="str">
        <f t="shared" ref="V35:V49" si="27">IF(ROW()-ROW($N$34)&lt;$N$6,O36,IF(ROW()-ROW($N$34)=$N$6,O$35,""))</f>
        <v/>
      </c>
      <c r="W35" s="209" t="str">
        <f t="shared" ref="W35:W49" si="28">IF(ROW()-ROW($N$34)&lt;$N$6,P36,IF(ROW()-ROW($N$34)=$N$6,P$35,""))</f>
        <v/>
      </c>
      <c r="X35" s="209" t="str">
        <f t="shared" ref="X35:X49" si="29">IF(ROW()-ROW($N$34)&lt;$N$6,Q36,IF(ROW()-ROW($N$34)=$N$6,Q$35,""))</f>
        <v/>
      </c>
      <c r="Y35" s="209" t="str">
        <f t="shared" ref="Y35:Y49" si="30">IF(ROW()-ROW($N$34)&lt;$N$6,R36,IF(ROW()-ROW($N$34)=$N$6,R$35,""))</f>
        <v/>
      </c>
      <c r="Z35" s="209" t="str">
        <f t="shared" ref="Z35:Z49" si="31">IF(ROW()-ROW($N$34)&lt;$N$6,S36,IF(ROW()-ROW($N$34)=$N$6,S$35,""))</f>
        <v/>
      </c>
      <c r="AA35" s="209" t="str">
        <f t="shared" ref="AA35:AA49" si="32">IF(ROW()-ROW($N$34)&lt;$N$6,T36,IF(ROW()-ROW($N$34)=$N$6,T$35,""))</f>
        <v/>
      </c>
      <c r="AB35" s="209" t="str">
        <f t="shared" ref="AB35:AB49" si="33">IF(ROW()-ROW($N$34)&lt;$N$6,U36,IF(ROW()-ROW($N$34)=$N$6,U$35,""))</f>
        <v/>
      </c>
      <c r="AC35" s="209" t="str">
        <f t="shared" ref="AC35:AC49" si="34">IF(ROW()-ROW($N$34)&lt;$N$6,V36,IF(ROW()-ROW($N$34)=$N$6,V$35,""))</f>
        <v/>
      </c>
      <c r="AD35" s="209" t="str">
        <f t="shared" ref="AD35:AD49" si="35">IF(ROW()-ROW($N$34)&lt;$N$6,W36,IF(ROW()-ROW($N$34)=$N$6,W$35,""))</f>
        <v/>
      </c>
      <c r="AE35" s="209" t="str">
        <f t="shared" ref="AE35:AE49" si="36">IF(ROW()-ROW($N$34)&lt;$N$6,X36,IF(ROW()-ROW($N$34)=$N$6,X$35,""))</f>
        <v/>
      </c>
      <c r="AF35" s="209" t="str">
        <f t="shared" ref="AF35:AF49" si="37">IF(ROW()-ROW($N$34)&lt;$N$6,Y36,IF(ROW()-ROW($N$34)=$N$6,Y$35,""))</f>
        <v/>
      </c>
      <c r="AG35" s="209" t="str">
        <f t="shared" ref="AG35:AG49" si="38">IF(ROW()-ROW($N$34)&lt;$N$6,Z36,IF(ROW()-ROW($N$34)=$N$6,Z$35,""))</f>
        <v/>
      </c>
      <c r="AH35" s="209" t="str">
        <f t="shared" ref="AH35:AH49" si="39">IF(ROW()-ROW($N$34)&lt;$N$6,AA36,IF(ROW()-ROW($N$34)=$N$6,AA$35,""))</f>
        <v/>
      </c>
      <c r="AI35" s="209" t="str">
        <f t="shared" ref="AI35:AI49" si="40">IF(ROW()-ROW($N$34)&lt;$N$6,AB36,IF(ROW()-ROW($N$34)=$N$6,AB$35,""))</f>
        <v/>
      </c>
      <c r="AJ35" s="209" t="str">
        <f t="shared" ref="AJ35:AJ49" si="41">IF(ROW()-ROW($N$34)&lt;$N$6,AC36,IF(ROW()-ROW($N$34)=$N$6,AC$35,""))</f>
        <v/>
      </c>
      <c r="AK35" s="209" t="str">
        <f t="shared" ref="AK35:AK49" si="42">IF(ROW()-ROW($N$34)&lt;$N$6,AD36,IF(ROW()-ROW($N$34)=$N$6,AD$35,""))</f>
        <v/>
      </c>
      <c r="AL35" s="209" t="str">
        <f t="shared" ref="AL35:AL49" si="43">IF(ROW()-ROW($N$34)&lt;$N$6,AE36,IF(ROW()-ROW($N$34)=$N$6,AE$35,""))</f>
        <v/>
      </c>
      <c r="AM35" s="209" t="str">
        <f t="shared" ref="AM35:AM49" si="44">IF(ROW()-ROW($N$34)&lt;$N$6,AF36,IF(ROW()-ROW($N$34)=$N$6,AF$35,""))</f>
        <v/>
      </c>
      <c r="AN35" s="209" t="str">
        <f t="shared" ref="AN35:AN49" si="45">IF(ROW()-ROW($N$34)&lt;$N$6,AG36,IF(ROW()-ROW($N$34)=$N$6,AG$35,""))</f>
        <v/>
      </c>
      <c r="AO35" s="209" t="str">
        <f t="shared" ref="AO35:AO49" si="46">IF(ROW()-ROW($N$34)&lt;$N$6,AH36,IF(ROW()-ROW($N$34)=$N$6,AH$35,""))</f>
        <v/>
      </c>
      <c r="AP35" s="209" t="str">
        <f t="shared" ref="AP35:AP49" si="47">IF(ROW()-ROW($N$34)&lt;$N$6,AI36,IF(ROW()-ROW($N$34)=$N$6,AI$35,""))</f>
        <v/>
      </c>
      <c r="AQ35" s="209" t="str">
        <f t="shared" ref="AQ35:AQ49" si="48">IF(ROW()-ROW($N$34)&lt;$N$6,AJ36,IF(ROW()-ROW($N$34)=$N$6,AJ$35,""))</f>
        <v/>
      </c>
      <c r="AR35" s="209" t="str">
        <f t="shared" ref="AR35:AR49" si="49">IF(ROW()-ROW($N$34)&lt;$N$6,AK36,IF(ROW()-ROW($N$34)=$N$6,AK$35,""))</f>
        <v/>
      </c>
      <c r="AS35" s="209" t="str">
        <f t="shared" ref="AS35:AS49" si="50">IF(ROW()-ROW($N$34)&lt;$N$6,AL36,IF(ROW()-ROW($N$34)=$N$6,AL$35,""))</f>
        <v/>
      </c>
      <c r="AT35" s="209" t="str">
        <f t="shared" ref="AT35:AT49" si="51">IF(ROW()-ROW($N$34)&lt;$N$6,AM36,IF(ROW()-ROW($N$34)=$N$6,AM$35,""))</f>
        <v/>
      </c>
      <c r="AU35" s="209" t="str">
        <f t="shared" ref="AU35:AU49" si="52">IF(ROW()-ROW($N$34)&lt;$N$6,AN36,IF(ROW()-ROW($N$34)=$N$6,AN$35,""))</f>
        <v/>
      </c>
      <c r="AV35" s="209" t="str">
        <f t="shared" ref="AV35:AV49" si="53">IF(ROW()-ROW($N$34)&lt;$N$6,AO36,IF(ROW()-ROW($N$34)=$N$6,AO$35,""))</f>
        <v/>
      </c>
      <c r="AW35" s="209" t="str">
        <f t="shared" ref="AW35:AW49" si="54">IF(ROW()-ROW($N$34)&lt;$N$6,AP36,IF(ROW()-ROW($N$34)=$N$6,AP$35,""))</f>
        <v/>
      </c>
      <c r="AX35" s="209" t="str">
        <f t="shared" ref="AX35:AX49" si="55">IF(ROW()-ROW($N$34)&lt;$N$6,AQ36,IF(ROW()-ROW($N$34)=$N$6,AQ$35,""))</f>
        <v/>
      </c>
      <c r="AY35" s="209" t="str">
        <f t="shared" ref="AY35:AY49" si="56">IF(ROW()-ROW($N$34)&lt;$N$6,AR36,IF(ROW()-ROW($N$34)=$N$6,AR$35,""))</f>
        <v/>
      </c>
      <c r="AZ35" s="209" t="str">
        <f t="shared" ref="AZ35:AZ49" si="57">IF(ROW()-ROW($N$34)&lt;$N$6,AS36,IF(ROW()-ROW($N$34)=$N$6,AS$35,""))</f>
        <v/>
      </c>
      <c r="BA35" s="209" t="str">
        <f t="shared" ref="BA35:BA49" si="58">IF(ROW()-ROW($N$34)&lt;$N$6,AT36,IF(ROW()-ROW($N$34)=$N$6,AT$35,""))</f>
        <v/>
      </c>
      <c r="BB35" s="209" t="str">
        <f t="shared" ref="BB35:BB49" si="59">IF(ROW()-ROW($N$34)&lt;$N$6,AU36,IF(ROW()-ROW($N$34)=$N$6,AU$35,""))</f>
        <v/>
      </c>
      <c r="BC35" s="209" t="str">
        <f t="shared" ref="BC35:BC49" si="60">IF(ROW()-ROW($N$34)&lt;$N$6,AV36,IF(ROW()-ROW($N$34)=$N$6,AV$35,""))</f>
        <v/>
      </c>
      <c r="BD35" s="209" t="str">
        <f t="shared" ref="BD35:BD49" si="61">IF(ROW()-ROW($N$34)&lt;$N$6,AW36,IF(ROW()-ROW($N$34)=$N$6,AW$35,""))</f>
        <v/>
      </c>
      <c r="BE35" s="209" t="str">
        <f t="shared" ref="BE35:BE49" si="62">IF(ROW()-ROW($N$34)&lt;$N$6,AX36,IF(ROW()-ROW($N$34)=$N$6,AX$35,""))</f>
        <v/>
      </c>
      <c r="BF35" s="209" t="str">
        <f t="shared" ref="BF35:BF49" si="63">IF(ROW()-ROW($N$34)&lt;$N$6,AY36,IF(ROW()-ROW($N$34)=$N$6,AY$35,""))</f>
        <v/>
      </c>
      <c r="BG35" s="209" t="str">
        <f t="shared" ref="BG35:BG49" si="64">IF(ROW()-ROW($N$34)&lt;$N$6,AZ36,IF(ROW()-ROW($N$34)=$N$6,AZ$35,""))</f>
        <v/>
      </c>
      <c r="BH35" s="209" t="str">
        <f t="shared" ref="BH35:BH49" si="65">IF(ROW()-ROW($N$34)&lt;$N$6,BA36,IF(ROW()-ROW($N$34)=$N$6,BA$35,""))</f>
        <v/>
      </c>
      <c r="BI35" s="209" t="str">
        <f t="shared" ref="BI35:BI49" si="66">IF(ROW()-ROW($N$34)&lt;$N$6,BB36,IF(ROW()-ROW($N$34)=$N$6,BB$35,""))</f>
        <v/>
      </c>
      <c r="BJ35" s="209" t="str">
        <f t="shared" ref="BJ35:BJ49" si="67">IF(ROW()-ROW($N$34)&lt;$N$6,BC36,IF(ROW()-ROW($N$34)=$N$6,BC$35,""))</f>
        <v/>
      </c>
      <c r="BK35" s="209" t="str">
        <f t="shared" ref="BK35:BK49" si="68">IF(ROW()-ROW($N$34)&lt;$N$6,BD36,IF(ROW()-ROW($N$34)=$N$6,BD$35,""))</f>
        <v/>
      </c>
      <c r="BL35" s="209" t="str">
        <f t="shared" ref="BL35:BL49" si="69">IF(ROW()-ROW($N$34)&lt;$N$6,BE36,IF(ROW()-ROW($N$34)=$N$6,BE$35,""))</f>
        <v/>
      </c>
      <c r="BM35" s="209" t="str">
        <f t="shared" ref="BM35:BM49" si="70">IF(ROW()-ROW($N$34)&lt;$N$6,BF36,IF(ROW()-ROW($N$34)=$N$6,BF$35,""))</f>
        <v/>
      </c>
      <c r="BN35" s="209" t="str">
        <f t="shared" ref="BN35:BN49" si="71">IF(ROW()-ROW($N$34)&lt;$N$6,BG36,IF(ROW()-ROW($N$34)=$N$6,BG$35,""))</f>
        <v/>
      </c>
      <c r="BO35" s="209" t="str">
        <f t="shared" ref="BO35:BO49" si="72">IF(ROW()-ROW($N$34)&lt;$N$6,BH36,IF(ROW()-ROW($N$34)=$N$6,BH$35,""))</f>
        <v/>
      </c>
      <c r="BP35" s="209" t="str">
        <f t="shared" ref="BP35:BP49" si="73">IF(ROW()-ROW($N$34)&lt;$N$6,BI36,IF(ROW()-ROW($N$34)=$N$6,BI$35,""))</f>
        <v/>
      </c>
      <c r="BQ35" s="209" t="str">
        <f t="shared" ref="BQ35:BQ49" si="74">IF(ROW()-ROW($N$34)&lt;$N$6,BJ36,IF(ROW()-ROW($N$34)=$N$6,BJ$35,""))</f>
        <v/>
      </c>
      <c r="BR35" s="209" t="str">
        <f t="shared" ref="BR35:BR49" si="75">IF(ROW()-ROW($N$34)&lt;$N$6,BK36,IF(ROW()-ROW($N$34)=$N$6,BK$35,""))</f>
        <v/>
      </c>
      <c r="BS35" s="209" t="str">
        <f t="shared" ref="BS35:BS49" si="76">IF(ROW()-ROW($N$34)&lt;$N$6,BL36,IF(ROW()-ROW($N$34)=$N$6,BL$35,""))</f>
        <v/>
      </c>
      <c r="BT35" s="209" t="str">
        <f t="shared" ref="BT35:BT49" si="77">IF(ROW()-ROW($N$34)&lt;$N$6,BM36,IF(ROW()-ROW($N$34)=$N$6,BM$35,""))</f>
        <v/>
      </c>
      <c r="BU35" s="209" t="str">
        <f t="shared" ref="BU35:BU49" si="78">IF(ROW()-ROW($N$34)&lt;$N$6,BN36,IF(ROW()-ROW($N$34)=$N$6,BN$35,""))</f>
        <v/>
      </c>
      <c r="BV35" s="209" t="str">
        <f t="shared" ref="BV35:BV49" si="79">IF(ROW()-ROW($N$34)&lt;$N$6,BO36,IF(ROW()-ROW($N$34)=$N$6,BO$35,""))</f>
        <v/>
      </c>
      <c r="BW35" s="209" t="str">
        <f t="shared" ref="BW35:BW49" si="80">IF(ROW()-ROW($N$34)&lt;$N$6,BP36,IF(ROW()-ROW($N$34)=$N$6,BP$35,""))</f>
        <v/>
      </c>
      <c r="BX35" s="209" t="str">
        <f t="shared" ref="BX35:BX49" si="81">IF(ROW()-ROW($N$34)&lt;$N$6,BQ36,IF(ROW()-ROW($N$34)=$N$6,BQ$35,""))</f>
        <v/>
      </c>
      <c r="BY35" s="209" t="str">
        <f t="shared" ref="BY35:BY49" si="82">IF(ROW()-ROW($N$34)&lt;$N$6,BR36,IF(ROW()-ROW($N$34)=$N$6,BR$35,""))</f>
        <v/>
      </c>
      <c r="BZ35" s="209" t="str">
        <f t="shared" ref="BZ35:BZ49" si="83">IF(ROW()-ROW($N$34)&lt;$N$6,BS36,IF(ROW()-ROW($N$34)=$N$6,BS$35,""))</f>
        <v/>
      </c>
      <c r="CA35" s="209" t="str">
        <f t="shared" ref="CA35:CA49" si="84">IF(ROW()-ROW($N$34)&lt;$N$6,BT36,IF(ROW()-ROW($N$34)=$N$6,BT$35,""))</f>
        <v/>
      </c>
      <c r="CB35" s="209" t="str">
        <f t="shared" ref="CB35:CB49" si="85">IF(ROW()-ROW($N$34)&lt;$N$6,BU36,IF(ROW()-ROW($N$34)=$N$6,BU$35,""))</f>
        <v/>
      </c>
      <c r="CC35" s="209" t="str">
        <f t="shared" ref="CC35:CC49" si="86">IF(ROW()-ROW($N$34)&lt;$N$6,BV36,IF(ROW()-ROW($N$34)=$N$6,BV$35,""))</f>
        <v/>
      </c>
      <c r="CD35" s="209" t="str">
        <f t="shared" ref="CD35:CD49" si="87">IF(ROW()-ROW($N$34)&lt;$N$6,BW36,IF(ROW()-ROW($N$34)=$N$6,BW$35,""))</f>
        <v/>
      </c>
      <c r="CE35" s="209" t="str">
        <f t="shared" ref="CE35:CE49" si="88">IF(ROW()-ROW($N$34)&lt;$N$6,BX36,IF(ROW()-ROW($N$34)=$N$6,BX$35,""))</f>
        <v/>
      </c>
      <c r="CF35" s="209" t="str">
        <f t="shared" ref="CF35:CF49" si="89">IF(ROW()-ROW($N$34)&lt;$N$6,BY36,IF(ROW()-ROW($N$34)=$N$6,BY$35,""))</f>
        <v/>
      </c>
      <c r="CG35" s="209" t="str">
        <f t="shared" ref="CG35:CG49" si="90">IF(ROW()-ROW($N$34)&lt;$N$6,BZ36,IF(ROW()-ROW($N$34)=$N$6,BZ$35,""))</f>
        <v/>
      </c>
      <c r="CH35" s="209" t="str">
        <f t="shared" ref="CH35:CH49" si="91">IF(ROW()-ROW($N$34)&lt;$N$6,CA36,IF(ROW()-ROW($N$34)=$N$6,CA$35,""))</f>
        <v/>
      </c>
      <c r="CI35" s="209" t="str">
        <f t="shared" ref="CI35:CI49" si="92">IF(ROW()-ROW($N$34)&lt;$N$6,CB36,IF(ROW()-ROW($N$34)=$N$6,CB$35,""))</f>
        <v/>
      </c>
      <c r="CJ35" s="209" t="str">
        <f t="shared" ref="CJ35:CJ49" si="93">IF(ROW()-ROW($N$34)&lt;$N$6,CC36,IF(ROW()-ROW($N$34)=$N$6,CC$35,""))</f>
        <v/>
      </c>
      <c r="CK35" s="209" t="str">
        <f t="shared" ref="CK35:CK49" si="94">IF(ROW()-ROW($N$34)&lt;$N$6,CD36,IF(ROW()-ROW($N$34)=$N$6,CD$35,""))</f>
        <v/>
      </c>
      <c r="CL35" s="209" t="str">
        <f t="shared" ref="CL35:CL49" si="95">IF(ROW()-ROW($N$34)&lt;$N$6,CE36,IF(ROW()-ROW($N$34)=$N$6,CE$35,""))</f>
        <v/>
      </c>
      <c r="CM35" s="209" t="str">
        <f t="shared" ref="CM35:CM49" si="96">IF(ROW()-ROW($N$34)&lt;$N$6,CF36,IF(ROW()-ROW($N$34)=$N$6,CF$35,""))</f>
        <v/>
      </c>
      <c r="CN35" s="209" t="str">
        <f t="shared" ref="CN35:CN49" si="97">IF(ROW()-ROW($N$34)&lt;$N$6,CG36,IF(ROW()-ROW($N$34)=$N$6,CG$35,""))</f>
        <v/>
      </c>
      <c r="CO35" s="209" t="str">
        <f t="shared" ref="CO35:CO49" si="98">IF(ROW()-ROW($N$34)&lt;$N$6,CH36,IF(ROW()-ROW($N$34)=$N$6,CH$35,""))</f>
        <v/>
      </c>
      <c r="CP35" s="209" t="str">
        <f t="shared" ref="CP35:CP49" si="99">IF(ROW()-ROW($N$34)&lt;$N$6,CI36,IF(ROW()-ROW($N$34)=$N$6,CI$35,""))</f>
        <v/>
      </c>
      <c r="CQ35" s="209" t="str">
        <f t="shared" ref="CQ35:CQ49" si="100">IF(ROW()-ROW($N$34)&lt;$N$6,CJ36,IF(ROW()-ROW($N$34)=$N$6,CJ$35,""))</f>
        <v/>
      </c>
      <c r="CR35" s="209" t="str">
        <f t="shared" ref="CR35:CR49" si="101">IF(ROW()-ROW($N$34)&lt;$N$6,CK36,IF(ROW()-ROW($N$34)=$N$6,CK$35,""))</f>
        <v/>
      </c>
      <c r="CS35" s="209" t="str">
        <f t="shared" ref="CS35:CS49" si="102">IF(ROW()-ROW($N$34)&lt;$N$6,CL36,IF(ROW()-ROW($N$34)=$N$6,CL$35,""))</f>
        <v/>
      </c>
      <c r="CT35" s="209" t="str">
        <f t="shared" ref="CT35:CT49" si="103">IF(ROW()-ROW($N$34)&lt;$N$6,CM36,IF(ROW()-ROW($N$34)=$N$6,CM$35,""))</f>
        <v/>
      </c>
      <c r="CU35" s="209" t="str">
        <f t="shared" ref="CU35:CU49" si="104">IF(ROW()-ROW($N$34)&lt;$N$6,CN36,IF(ROW()-ROW($N$34)=$N$6,CN$35,""))</f>
        <v/>
      </c>
      <c r="CV35" s="209" t="str">
        <f t="shared" ref="CV35:CV49" si="105">IF(ROW()-ROW($N$34)&lt;$N$6,CO36,IF(ROW()-ROW($N$34)=$N$6,CO$35,""))</f>
        <v/>
      </c>
      <c r="CW35" s="209" t="str">
        <f t="shared" ref="CW35:CW49" si="106">IF(ROW()-ROW($N$34)&lt;$N$6,CP36,IF(ROW()-ROW($N$34)=$N$6,CP$35,""))</f>
        <v/>
      </c>
      <c r="CX35" s="209" t="str">
        <f t="shared" ref="CX35:CX49" si="107">IF(ROW()-ROW($N$34)&lt;$N$6,CQ36,IF(ROW()-ROW($N$34)=$N$6,CQ$35,""))</f>
        <v/>
      </c>
      <c r="CY35" s="209" t="str">
        <f t="shared" ref="CY35:CY49" si="108">IF(ROW()-ROW($N$34)&lt;$N$6,CR36,IF(ROW()-ROW($N$34)=$N$6,CR$35,""))</f>
        <v/>
      </c>
      <c r="CZ35" s="209" t="str">
        <f t="shared" ref="CZ35:CZ49" si="109">IF(ROW()-ROW($N$34)&lt;$N$6,CS36,IF(ROW()-ROW($N$34)=$N$6,CS$35,""))</f>
        <v/>
      </c>
      <c r="DA35" s="209" t="str">
        <f t="shared" ref="DA35:DA49" si="110">IF(ROW()-ROW($N$34)&lt;$N$6,CT36,IF(ROW()-ROW($N$34)=$N$6,CT$35,""))</f>
        <v/>
      </c>
      <c r="DB35" s="209" t="str">
        <f t="shared" ref="DB35:DB49" si="111">IF(ROW()-ROW($N$34)&lt;$N$6,CU36,IF(ROW()-ROW($N$34)=$N$6,CU$35,""))</f>
        <v/>
      </c>
      <c r="DC35" s="209" t="str">
        <f t="shared" ref="DC35:DC49" si="112">IF(ROW()-ROW($N$34)&lt;$N$6,CV36,IF(ROW()-ROW($N$34)=$N$6,CV$35,""))</f>
        <v/>
      </c>
      <c r="DD35" s="209" t="str">
        <f t="shared" ref="DD35:DD49" si="113">IF(ROW()-ROW($N$34)&lt;$N$6,CW36,IF(ROW()-ROW($N$34)=$N$6,CW$35,""))</f>
        <v/>
      </c>
      <c r="DE35" s="209" t="str">
        <f t="shared" ref="DE35:DE49" si="114">IF(ROW()-ROW($N$34)&lt;$N$6,CX36,IF(ROW()-ROW($N$34)=$N$6,CX$35,""))</f>
        <v/>
      </c>
      <c r="DF35" s="209" t="str">
        <f t="shared" ref="DF35:DF49" si="115">IF(ROW()-ROW($N$34)&lt;$N$6,CY36,IF(ROW()-ROW($N$34)=$N$6,CY$35,""))</f>
        <v/>
      </c>
      <c r="DG35" s="209" t="str">
        <f t="shared" ref="DG35:DG49" si="116">IF(ROW()-ROW($N$34)&lt;$N$6,CZ36,IF(ROW()-ROW($N$34)=$N$6,CZ$35,""))</f>
        <v/>
      </c>
      <c r="DH35" s="209" t="str">
        <f t="shared" ref="DH35:DH49" si="117">IF(ROW()-ROW($N$34)&lt;$N$6,DA36,IF(ROW()-ROW($N$34)=$N$6,DA$35,""))</f>
        <v/>
      </c>
      <c r="DI35" s="209" t="str">
        <f t="shared" ref="DI35:DI49" si="118">IF(ROW()-ROW($N$34)&lt;$N$6,DB36,IF(ROW()-ROW($N$34)=$N$6,DB$35,""))</f>
        <v/>
      </c>
      <c r="DJ35" s="209" t="str">
        <f t="shared" ref="DJ35:DJ49" si="119">IF(ROW()-ROW($N$34)&lt;$N$6,DC36,IF(ROW()-ROW($N$34)=$N$6,DC$35,""))</f>
        <v/>
      </c>
      <c r="DK35" s="209" t="str">
        <f t="shared" ref="DK35:DK49" si="120">IF(ROW()-ROW($N$34)&lt;$N$6,DD36,IF(ROW()-ROW($N$34)=$N$6,DD$35,""))</f>
        <v/>
      </c>
      <c r="DL35" s="209" t="str">
        <f t="shared" ref="DL35:DL49" si="121">IF(ROW()-ROW($N$34)&lt;$N$6,DE36,IF(ROW()-ROW($N$34)=$N$6,DE$35,""))</f>
        <v/>
      </c>
      <c r="DM35" s="209" t="str">
        <f t="shared" ref="DM35:DM49" si="122">IF(ROW()-ROW($N$34)&lt;$N$6,DF36,IF(ROW()-ROW($N$34)=$N$6,DF$35,""))</f>
        <v/>
      </c>
      <c r="DN35" s="209" t="str">
        <f t="shared" ref="DN35:DN49" si="123">IF(ROW()-ROW($N$34)&lt;$N$6,DG36,IF(ROW()-ROW($N$34)=$N$6,DG$35,""))</f>
        <v/>
      </c>
      <c r="DO35" s="210" t="str">
        <f t="shared" ref="DO35:DO49" si="124">IF(ROW()-ROW($N$34)&lt;$N$6,DH36,IF(ROW()-ROW($N$34)=$N$6,DH$35,""))</f>
        <v/>
      </c>
    </row>
    <row r="36" spans="1:123" s="191" customFormat="1" ht="15" hidden="1" customHeight="1">
      <c r="H36" s="205"/>
      <c r="L36" s="2"/>
      <c r="M36" s="2"/>
      <c r="N36" s="211" t="str">
        <f t="shared" si="25"/>
        <v>직원2</v>
      </c>
      <c r="O36" s="212" t="str">
        <f t="shared" si="26"/>
        <v/>
      </c>
      <c r="P36" s="213" t="str">
        <f t="shared" si="26"/>
        <v/>
      </c>
      <c r="Q36" s="213" t="str">
        <f t="shared" si="26"/>
        <v/>
      </c>
      <c r="R36" s="213" t="str">
        <f t="shared" si="26"/>
        <v/>
      </c>
      <c r="S36" s="213" t="str">
        <f t="shared" si="26"/>
        <v/>
      </c>
      <c r="T36" s="213" t="str">
        <f t="shared" si="26"/>
        <v/>
      </c>
      <c r="U36" s="213" t="str">
        <f t="shared" si="26"/>
        <v/>
      </c>
      <c r="V36" s="214" t="str">
        <f t="shared" si="27"/>
        <v/>
      </c>
      <c r="W36" s="214" t="str">
        <f t="shared" si="28"/>
        <v/>
      </c>
      <c r="X36" s="214" t="str">
        <f t="shared" si="29"/>
        <v/>
      </c>
      <c r="Y36" s="214" t="str">
        <f t="shared" si="30"/>
        <v/>
      </c>
      <c r="Z36" s="214" t="str">
        <f t="shared" si="31"/>
        <v/>
      </c>
      <c r="AA36" s="214" t="str">
        <f t="shared" si="32"/>
        <v/>
      </c>
      <c r="AB36" s="214" t="str">
        <f t="shared" si="33"/>
        <v/>
      </c>
      <c r="AC36" s="214" t="str">
        <f t="shared" si="34"/>
        <v/>
      </c>
      <c r="AD36" s="214" t="str">
        <f t="shared" si="35"/>
        <v/>
      </c>
      <c r="AE36" s="214" t="str">
        <f t="shared" si="36"/>
        <v/>
      </c>
      <c r="AF36" s="214" t="str">
        <f t="shared" si="37"/>
        <v/>
      </c>
      <c r="AG36" s="214" t="str">
        <f t="shared" si="38"/>
        <v/>
      </c>
      <c r="AH36" s="214" t="str">
        <f t="shared" si="39"/>
        <v/>
      </c>
      <c r="AI36" s="214" t="str">
        <f t="shared" si="40"/>
        <v/>
      </c>
      <c r="AJ36" s="214" t="str">
        <f t="shared" si="41"/>
        <v/>
      </c>
      <c r="AK36" s="214" t="str">
        <f t="shared" si="42"/>
        <v/>
      </c>
      <c r="AL36" s="214" t="str">
        <f t="shared" si="43"/>
        <v/>
      </c>
      <c r="AM36" s="214" t="str">
        <f t="shared" si="44"/>
        <v/>
      </c>
      <c r="AN36" s="214" t="str">
        <f t="shared" si="45"/>
        <v/>
      </c>
      <c r="AO36" s="214" t="str">
        <f t="shared" si="46"/>
        <v/>
      </c>
      <c r="AP36" s="214" t="str">
        <f t="shared" si="47"/>
        <v/>
      </c>
      <c r="AQ36" s="214" t="str">
        <f t="shared" si="48"/>
        <v/>
      </c>
      <c r="AR36" s="214" t="str">
        <f t="shared" si="49"/>
        <v/>
      </c>
      <c r="AS36" s="214" t="str">
        <f t="shared" si="50"/>
        <v/>
      </c>
      <c r="AT36" s="214" t="str">
        <f t="shared" si="51"/>
        <v/>
      </c>
      <c r="AU36" s="214" t="str">
        <f t="shared" si="52"/>
        <v/>
      </c>
      <c r="AV36" s="214" t="str">
        <f t="shared" si="53"/>
        <v/>
      </c>
      <c r="AW36" s="214" t="str">
        <f t="shared" si="54"/>
        <v/>
      </c>
      <c r="AX36" s="214" t="str">
        <f t="shared" si="55"/>
        <v/>
      </c>
      <c r="AY36" s="214" t="str">
        <f t="shared" si="56"/>
        <v/>
      </c>
      <c r="AZ36" s="214" t="str">
        <f t="shared" si="57"/>
        <v/>
      </c>
      <c r="BA36" s="214" t="str">
        <f t="shared" si="58"/>
        <v/>
      </c>
      <c r="BB36" s="214" t="str">
        <f t="shared" si="59"/>
        <v/>
      </c>
      <c r="BC36" s="214" t="str">
        <f t="shared" si="60"/>
        <v/>
      </c>
      <c r="BD36" s="214" t="str">
        <f t="shared" si="61"/>
        <v/>
      </c>
      <c r="BE36" s="214" t="str">
        <f t="shared" si="62"/>
        <v/>
      </c>
      <c r="BF36" s="214" t="str">
        <f t="shared" si="63"/>
        <v/>
      </c>
      <c r="BG36" s="214" t="str">
        <f t="shared" si="64"/>
        <v/>
      </c>
      <c r="BH36" s="214" t="str">
        <f t="shared" si="65"/>
        <v/>
      </c>
      <c r="BI36" s="214" t="str">
        <f t="shared" si="66"/>
        <v/>
      </c>
      <c r="BJ36" s="214" t="str">
        <f t="shared" si="67"/>
        <v/>
      </c>
      <c r="BK36" s="214" t="str">
        <f t="shared" si="68"/>
        <v/>
      </c>
      <c r="BL36" s="214" t="str">
        <f t="shared" si="69"/>
        <v/>
      </c>
      <c r="BM36" s="214" t="str">
        <f t="shared" si="70"/>
        <v/>
      </c>
      <c r="BN36" s="214" t="str">
        <f t="shared" si="71"/>
        <v/>
      </c>
      <c r="BO36" s="214" t="str">
        <f t="shared" si="72"/>
        <v/>
      </c>
      <c r="BP36" s="214" t="str">
        <f t="shared" si="73"/>
        <v/>
      </c>
      <c r="BQ36" s="214" t="str">
        <f t="shared" si="74"/>
        <v/>
      </c>
      <c r="BR36" s="214" t="str">
        <f t="shared" si="75"/>
        <v/>
      </c>
      <c r="BS36" s="214" t="str">
        <f t="shared" si="76"/>
        <v/>
      </c>
      <c r="BT36" s="214" t="str">
        <f t="shared" si="77"/>
        <v/>
      </c>
      <c r="BU36" s="214" t="str">
        <f t="shared" si="78"/>
        <v/>
      </c>
      <c r="BV36" s="214" t="str">
        <f t="shared" si="79"/>
        <v/>
      </c>
      <c r="BW36" s="214" t="str">
        <f t="shared" si="80"/>
        <v/>
      </c>
      <c r="BX36" s="214" t="str">
        <f t="shared" si="81"/>
        <v/>
      </c>
      <c r="BY36" s="214" t="str">
        <f t="shared" si="82"/>
        <v/>
      </c>
      <c r="BZ36" s="214" t="str">
        <f t="shared" si="83"/>
        <v/>
      </c>
      <c r="CA36" s="214" t="str">
        <f t="shared" si="84"/>
        <v/>
      </c>
      <c r="CB36" s="214" t="str">
        <f t="shared" si="85"/>
        <v/>
      </c>
      <c r="CC36" s="214" t="str">
        <f t="shared" si="86"/>
        <v/>
      </c>
      <c r="CD36" s="214" t="str">
        <f t="shared" si="87"/>
        <v/>
      </c>
      <c r="CE36" s="214" t="str">
        <f t="shared" si="88"/>
        <v/>
      </c>
      <c r="CF36" s="214" t="str">
        <f t="shared" si="89"/>
        <v/>
      </c>
      <c r="CG36" s="214" t="str">
        <f t="shared" si="90"/>
        <v/>
      </c>
      <c r="CH36" s="214" t="str">
        <f t="shared" si="91"/>
        <v/>
      </c>
      <c r="CI36" s="214" t="str">
        <f t="shared" si="92"/>
        <v/>
      </c>
      <c r="CJ36" s="214" t="str">
        <f t="shared" si="93"/>
        <v/>
      </c>
      <c r="CK36" s="214" t="str">
        <f t="shared" si="94"/>
        <v/>
      </c>
      <c r="CL36" s="214" t="str">
        <f t="shared" si="95"/>
        <v/>
      </c>
      <c r="CM36" s="214" t="str">
        <f t="shared" si="96"/>
        <v/>
      </c>
      <c r="CN36" s="214" t="str">
        <f t="shared" si="97"/>
        <v/>
      </c>
      <c r="CO36" s="214" t="str">
        <f t="shared" si="98"/>
        <v/>
      </c>
      <c r="CP36" s="214" t="str">
        <f t="shared" si="99"/>
        <v/>
      </c>
      <c r="CQ36" s="214" t="str">
        <f t="shared" si="100"/>
        <v/>
      </c>
      <c r="CR36" s="214" t="str">
        <f t="shared" si="101"/>
        <v/>
      </c>
      <c r="CS36" s="214" t="str">
        <f t="shared" si="102"/>
        <v/>
      </c>
      <c r="CT36" s="214" t="str">
        <f t="shared" si="103"/>
        <v/>
      </c>
      <c r="CU36" s="214" t="str">
        <f t="shared" si="104"/>
        <v/>
      </c>
      <c r="CV36" s="214" t="str">
        <f t="shared" si="105"/>
        <v/>
      </c>
      <c r="CW36" s="214" t="str">
        <f t="shared" si="106"/>
        <v/>
      </c>
      <c r="CX36" s="214" t="str">
        <f t="shared" si="107"/>
        <v/>
      </c>
      <c r="CY36" s="214" t="str">
        <f t="shared" si="108"/>
        <v/>
      </c>
      <c r="CZ36" s="214" t="str">
        <f t="shared" si="109"/>
        <v/>
      </c>
      <c r="DA36" s="214" t="str">
        <f t="shared" si="110"/>
        <v/>
      </c>
      <c r="DB36" s="214" t="str">
        <f t="shared" si="111"/>
        <v/>
      </c>
      <c r="DC36" s="214" t="str">
        <f t="shared" si="112"/>
        <v/>
      </c>
      <c r="DD36" s="214" t="str">
        <f t="shared" si="113"/>
        <v/>
      </c>
      <c r="DE36" s="214" t="str">
        <f t="shared" si="114"/>
        <v/>
      </c>
      <c r="DF36" s="214" t="str">
        <f t="shared" si="115"/>
        <v/>
      </c>
      <c r="DG36" s="214" t="str">
        <f t="shared" si="116"/>
        <v/>
      </c>
      <c r="DH36" s="214" t="str">
        <f t="shared" si="117"/>
        <v/>
      </c>
      <c r="DI36" s="214" t="str">
        <f t="shared" si="118"/>
        <v/>
      </c>
      <c r="DJ36" s="214" t="str">
        <f t="shared" si="119"/>
        <v/>
      </c>
      <c r="DK36" s="214" t="str">
        <f t="shared" si="120"/>
        <v/>
      </c>
      <c r="DL36" s="214" t="str">
        <f t="shared" si="121"/>
        <v/>
      </c>
      <c r="DM36" s="214" t="str">
        <f t="shared" si="122"/>
        <v/>
      </c>
      <c r="DN36" s="214" t="str">
        <f t="shared" si="123"/>
        <v/>
      </c>
      <c r="DO36" s="215" t="str">
        <f t="shared" si="124"/>
        <v/>
      </c>
    </row>
    <row r="37" spans="1:123" ht="15" hidden="1" customHeight="1">
      <c r="H37" s="205"/>
      <c r="L37" s="2"/>
      <c r="M37" s="2"/>
      <c r="N37" s="211" t="str">
        <f t="shared" si="25"/>
        <v>직원3</v>
      </c>
      <c r="O37" s="212" t="str">
        <f t="shared" si="26"/>
        <v/>
      </c>
      <c r="P37" s="213" t="str">
        <f t="shared" si="26"/>
        <v/>
      </c>
      <c r="Q37" s="213" t="str">
        <f t="shared" si="26"/>
        <v/>
      </c>
      <c r="R37" s="213" t="str">
        <f t="shared" si="26"/>
        <v/>
      </c>
      <c r="S37" s="213" t="str">
        <f t="shared" si="26"/>
        <v/>
      </c>
      <c r="T37" s="213" t="str">
        <f t="shared" si="26"/>
        <v/>
      </c>
      <c r="U37" s="213" t="str">
        <f t="shared" si="26"/>
        <v/>
      </c>
      <c r="V37" s="214" t="str">
        <f t="shared" si="27"/>
        <v/>
      </c>
      <c r="W37" s="214" t="str">
        <f t="shared" si="28"/>
        <v/>
      </c>
      <c r="X37" s="214" t="str">
        <f t="shared" si="29"/>
        <v/>
      </c>
      <c r="Y37" s="214" t="str">
        <f t="shared" si="30"/>
        <v/>
      </c>
      <c r="Z37" s="214" t="str">
        <f t="shared" si="31"/>
        <v/>
      </c>
      <c r="AA37" s="214" t="str">
        <f t="shared" si="32"/>
        <v/>
      </c>
      <c r="AB37" s="214" t="str">
        <f t="shared" si="33"/>
        <v/>
      </c>
      <c r="AC37" s="214" t="str">
        <f t="shared" si="34"/>
        <v/>
      </c>
      <c r="AD37" s="214" t="str">
        <f t="shared" si="35"/>
        <v/>
      </c>
      <c r="AE37" s="214" t="str">
        <f t="shared" si="36"/>
        <v/>
      </c>
      <c r="AF37" s="214" t="str">
        <f t="shared" si="37"/>
        <v/>
      </c>
      <c r="AG37" s="214" t="str">
        <f t="shared" si="38"/>
        <v/>
      </c>
      <c r="AH37" s="214" t="str">
        <f t="shared" si="39"/>
        <v/>
      </c>
      <c r="AI37" s="214" t="str">
        <f t="shared" si="40"/>
        <v/>
      </c>
      <c r="AJ37" s="214" t="str">
        <f t="shared" si="41"/>
        <v/>
      </c>
      <c r="AK37" s="214" t="str">
        <f t="shared" si="42"/>
        <v/>
      </c>
      <c r="AL37" s="214" t="str">
        <f t="shared" si="43"/>
        <v/>
      </c>
      <c r="AM37" s="214" t="str">
        <f t="shared" si="44"/>
        <v/>
      </c>
      <c r="AN37" s="214" t="str">
        <f t="shared" si="45"/>
        <v/>
      </c>
      <c r="AO37" s="214" t="str">
        <f t="shared" si="46"/>
        <v/>
      </c>
      <c r="AP37" s="214" t="str">
        <f t="shared" si="47"/>
        <v/>
      </c>
      <c r="AQ37" s="214" t="str">
        <f t="shared" si="48"/>
        <v/>
      </c>
      <c r="AR37" s="214" t="str">
        <f t="shared" si="49"/>
        <v/>
      </c>
      <c r="AS37" s="214" t="str">
        <f t="shared" si="50"/>
        <v/>
      </c>
      <c r="AT37" s="214" t="str">
        <f t="shared" si="51"/>
        <v/>
      </c>
      <c r="AU37" s="214" t="str">
        <f t="shared" si="52"/>
        <v/>
      </c>
      <c r="AV37" s="214" t="str">
        <f t="shared" si="53"/>
        <v/>
      </c>
      <c r="AW37" s="214" t="str">
        <f t="shared" si="54"/>
        <v/>
      </c>
      <c r="AX37" s="214" t="str">
        <f t="shared" si="55"/>
        <v/>
      </c>
      <c r="AY37" s="214" t="str">
        <f t="shared" si="56"/>
        <v/>
      </c>
      <c r="AZ37" s="214" t="str">
        <f t="shared" si="57"/>
        <v/>
      </c>
      <c r="BA37" s="214" t="str">
        <f t="shared" si="58"/>
        <v/>
      </c>
      <c r="BB37" s="214" t="str">
        <f t="shared" si="59"/>
        <v/>
      </c>
      <c r="BC37" s="214" t="str">
        <f t="shared" si="60"/>
        <v/>
      </c>
      <c r="BD37" s="214" t="str">
        <f t="shared" si="61"/>
        <v/>
      </c>
      <c r="BE37" s="214" t="str">
        <f t="shared" si="62"/>
        <v/>
      </c>
      <c r="BF37" s="214" t="str">
        <f t="shared" si="63"/>
        <v/>
      </c>
      <c r="BG37" s="214" t="str">
        <f t="shared" si="64"/>
        <v/>
      </c>
      <c r="BH37" s="214" t="str">
        <f t="shared" si="65"/>
        <v/>
      </c>
      <c r="BI37" s="214" t="str">
        <f t="shared" si="66"/>
        <v/>
      </c>
      <c r="BJ37" s="214" t="str">
        <f t="shared" si="67"/>
        <v/>
      </c>
      <c r="BK37" s="214" t="str">
        <f t="shared" si="68"/>
        <v/>
      </c>
      <c r="BL37" s="214" t="str">
        <f t="shared" si="69"/>
        <v/>
      </c>
      <c r="BM37" s="214" t="str">
        <f t="shared" si="70"/>
        <v/>
      </c>
      <c r="BN37" s="214" t="str">
        <f t="shared" si="71"/>
        <v/>
      </c>
      <c r="BO37" s="214" t="str">
        <f t="shared" si="72"/>
        <v/>
      </c>
      <c r="BP37" s="214" t="str">
        <f t="shared" si="73"/>
        <v/>
      </c>
      <c r="BQ37" s="214" t="str">
        <f t="shared" si="74"/>
        <v/>
      </c>
      <c r="BR37" s="214" t="str">
        <f t="shared" si="75"/>
        <v/>
      </c>
      <c r="BS37" s="214" t="str">
        <f t="shared" si="76"/>
        <v/>
      </c>
      <c r="BT37" s="214" t="str">
        <f t="shared" si="77"/>
        <v/>
      </c>
      <c r="BU37" s="214" t="str">
        <f t="shared" si="78"/>
        <v/>
      </c>
      <c r="BV37" s="214" t="str">
        <f t="shared" si="79"/>
        <v/>
      </c>
      <c r="BW37" s="214" t="str">
        <f t="shared" si="80"/>
        <v/>
      </c>
      <c r="BX37" s="214" t="str">
        <f t="shared" si="81"/>
        <v/>
      </c>
      <c r="BY37" s="214" t="str">
        <f t="shared" si="82"/>
        <v/>
      </c>
      <c r="BZ37" s="214" t="str">
        <f t="shared" si="83"/>
        <v/>
      </c>
      <c r="CA37" s="214" t="str">
        <f t="shared" si="84"/>
        <v/>
      </c>
      <c r="CB37" s="214" t="str">
        <f t="shared" si="85"/>
        <v/>
      </c>
      <c r="CC37" s="214" t="str">
        <f t="shared" si="86"/>
        <v/>
      </c>
      <c r="CD37" s="214" t="str">
        <f t="shared" si="87"/>
        <v/>
      </c>
      <c r="CE37" s="214" t="str">
        <f t="shared" si="88"/>
        <v/>
      </c>
      <c r="CF37" s="214" t="str">
        <f t="shared" si="89"/>
        <v/>
      </c>
      <c r="CG37" s="214" t="str">
        <f t="shared" si="90"/>
        <v/>
      </c>
      <c r="CH37" s="214" t="str">
        <f t="shared" si="91"/>
        <v/>
      </c>
      <c r="CI37" s="214" t="str">
        <f t="shared" si="92"/>
        <v/>
      </c>
      <c r="CJ37" s="214" t="str">
        <f t="shared" si="93"/>
        <v/>
      </c>
      <c r="CK37" s="214" t="str">
        <f t="shared" si="94"/>
        <v/>
      </c>
      <c r="CL37" s="214" t="str">
        <f t="shared" si="95"/>
        <v/>
      </c>
      <c r="CM37" s="214" t="str">
        <f t="shared" si="96"/>
        <v/>
      </c>
      <c r="CN37" s="214" t="str">
        <f t="shared" si="97"/>
        <v/>
      </c>
      <c r="CO37" s="214" t="str">
        <f t="shared" si="98"/>
        <v/>
      </c>
      <c r="CP37" s="214" t="str">
        <f t="shared" si="99"/>
        <v/>
      </c>
      <c r="CQ37" s="214" t="str">
        <f t="shared" si="100"/>
        <v/>
      </c>
      <c r="CR37" s="214" t="str">
        <f t="shared" si="101"/>
        <v/>
      </c>
      <c r="CS37" s="214" t="str">
        <f t="shared" si="102"/>
        <v/>
      </c>
      <c r="CT37" s="214" t="str">
        <f t="shared" si="103"/>
        <v/>
      </c>
      <c r="CU37" s="214" t="str">
        <f t="shared" si="104"/>
        <v/>
      </c>
      <c r="CV37" s="214" t="str">
        <f t="shared" si="105"/>
        <v/>
      </c>
      <c r="CW37" s="214" t="str">
        <f t="shared" si="106"/>
        <v/>
      </c>
      <c r="CX37" s="214" t="str">
        <f t="shared" si="107"/>
        <v/>
      </c>
      <c r="CY37" s="214" t="str">
        <f t="shared" si="108"/>
        <v/>
      </c>
      <c r="CZ37" s="214" t="str">
        <f t="shared" si="109"/>
        <v/>
      </c>
      <c r="DA37" s="214" t="str">
        <f t="shared" si="110"/>
        <v/>
      </c>
      <c r="DB37" s="214" t="str">
        <f t="shared" si="111"/>
        <v/>
      </c>
      <c r="DC37" s="214" t="str">
        <f t="shared" si="112"/>
        <v/>
      </c>
      <c r="DD37" s="214" t="str">
        <f t="shared" si="113"/>
        <v/>
      </c>
      <c r="DE37" s="214" t="str">
        <f t="shared" si="114"/>
        <v/>
      </c>
      <c r="DF37" s="214" t="str">
        <f t="shared" si="115"/>
        <v/>
      </c>
      <c r="DG37" s="214" t="str">
        <f t="shared" si="116"/>
        <v/>
      </c>
      <c r="DH37" s="214" t="str">
        <f t="shared" si="117"/>
        <v/>
      </c>
      <c r="DI37" s="214" t="str">
        <f t="shared" si="118"/>
        <v/>
      </c>
      <c r="DJ37" s="214" t="str">
        <f t="shared" si="119"/>
        <v/>
      </c>
      <c r="DK37" s="214" t="str">
        <f t="shared" si="120"/>
        <v/>
      </c>
      <c r="DL37" s="214" t="str">
        <f t="shared" si="121"/>
        <v/>
      </c>
      <c r="DM37" s="214" t="str">
        <f t="shared" si="122"/>
        <v/>
      </c>
      <c r="DN37" s="214" t="str">
        <f t="shared" si="123"/>
        <v/>
      </c>
      <c r="DO37" s="215" t="str">
        <f t="shared" si="124"/>
        <v/>
      </c>
    </row>
    <row r="38" spans="1:123" ht="15" hidden="1" customHeight="1">
      <c r="H38" s="205"/>
      <c r="L38" s="2"/>
      <c r="M38" s="2"/>
      <c r="N38" s="211" t="str">
        <f t="shared" si="25"/>
        <v>직원4</v>
      </c>
      <c r="O38" s="212" t="str">
        <f t="shared" si="26"/>
        <v/>
      </c>
      <c r="P38" s="213" t="str">
        <f t="shared" si="26"/>
        <v/>
      </c>
      <c r="Q38" s="213" t="str">
        <f t="shared" si="26"/>
        <v/>
      </c>
      <c r="R38" s="213" t="str">
        <f t="shared" si="26"/>
        <v/>
      </c>
      <c r="S38" s="213" t="str">
        <f t="shared" si="26"/>
        <v/>
      </c>
      <c r="T38" s="213" t="str">
        <f t="shared" si="26"/>
        <v/>
      </c>
      <c r="U38" s="213" t="str">
        <f t="shared" si="26"/>
        <v/>
      </c>
      <c r="V38" s="214" t="str">
        <f t="shared" si="27"/>
        <v/>
      </c>
      <c r="W38" s="214" t="str">
        <f t="shared" si="28"/>
        <v/>
      </c>
      <c r="X38" s="214" t="str">
        <f t="shared" si="29"/>
        <v/>
      </c>
      <c r="Y38" s="214" t="str">
        <f t="shared" si="30"/>
        <v/>
      </c>
      <c r="Z38" s="214" t="str">
        <f t="shared" si="31"/>
        <v/>
      </c>
      <c r="AA38" s="214" t="str">
        <f t="shared" si="32"/>
        <v/>
      </c>
      <c r="AB38" s="214" t="str">
        <f t="shared" si="33"/>
        <v/>
      </c>
      <c r="AC38" s="214" t="str">
        <f t="shared" si="34"/>
        <v/>
      </c>
      <c r="AD38" s="214" t="str">
        <f t="shared" si="35"/>
        <v/>
      </c>
      <c r="AE38" s="214" t="str">
        <f t="shared" si="36"/>
        <v/>
      </c>
      <c r="AF38" s="214" t="str">
        <f t="shared" si="37"/>
        <v/>
      </c>
      <c r="AG38" s="214" t="str">
        <f t="shared" si="38"/>
        <v/>
      </c>
      <c r="AH38" s="214" t="str">
        <f t="shared" si="39"/>
        <v/>
      </c>
      <c r="AI38" s="214" t="str">
        <f t="shared" si="40"/>
        <v/>
      </c>
      <c r="AJ38" s="214" t="str">
        <f t="shared" si="41"/>
        <v/>
      </c>
      <c r="AK38" s="214" t="str">
        <f t="shared" si="42"/>
        <v/>
      </c>
      <c r="AL38" s="214" t="str">
        <f t="shared" si="43"/>
        <v/>
      </c>
      <c r="AM38" s="214" t="str">
        <f t="shared" si="44"/>
        <v/>
      </c>
      <c r="AN38" s="214" t="str">
        <f t="shared" si="45"/>
        <v/>
      </c>
      <c r="AO38" s="214" t="str">
        <f t="shared" si="46"/>
        <v/>
      </c>
      <c r="AP38" s="214" t="str">
        <f t="shared" si="47"/>
        <v/>
      </c>
      <c r="AQ38" s="214" t="str">
        <f t="shared" si="48"/>
        <v/>
      </c>
      <c r="AR38" s="214" t="str">
        <f t="shared" si="49"/>
        <v/>
      </c>
      <c r="AS38" s="214" t="str">
        <f t="shared" si="50"/>
        <v/>
      </c>
      <c r="AT38" s="214" t="str">
        <f t="shared" si="51"/>
        <v/>
      </c>
      <c r="AU38" s="214" t="str">
        <f t="shared" si="52"/>
        <v/>
      </c>
      <c r="AV38" s="214" t="str">
        <f t="shared" si="53"/>
        <v/>
      </c>
      <c r="AW38" s="214" t="str">
        <f t="shared" si="54"/>
        <v/>
      </c>
      <c r="AX38" s="214" t="str">
        <f t="shared" si="55"/>
        <v/>
      </c>
      <c r="AY38" s="214" t="str">
        <f t="shared" si="56"/>
        <v/>
      </c>
      <c r="AZ38" s="214" t="str">
        <f t="shared" si="57"/>
        <v/>
      </c>
      <c r="BA38" s="214" t="str">
        <f t="shared" si="58"/>
        <v/>
      </c>
      <c r="BB38" s="214" t="str">
        <f t="shared" si="59"/>
        <v/>
      </c>
      <c r="BC38" s="214" t="str">
        <f t="shared" si="60"/>
        <v/>
      </c>
      <c r="BD38" s="214" t="str">
        <f t="shared" si="61"/>
        <v/>
      </c>
      <c r="BE38" s="214" t="str">
        <f t="shared" si="62"/>
        <v/>
      </c>
      <c r="BF38" s="214" t="str">
        <f t="shared" si="63"/>
        <v/>
      </c>
      <c r="BG38" s="214" t="str">
        <f t="shared" si="64"/>
        <v/>
      </c>
      <c r="BH38" s="214" t="str">
        <f t="shared" si="65"/>
        <v/>
      </c>
      <c r="BI38" s="214" t="str">
        <f t="shared" si="66"/>
        <v/>
      </c>
      <c r="BJ38" s="214" t="str">
        <f t="shared" si="67"/>
        <v/>
      </c>
      <c r="BK38" s="214" t="str">
        <f t="shared" si="68"/>
        <v/>
      </c>
      <c r="BL38" s="214" t="str">
        <f t="shared" si="69"/>
        <v/>
      </c>
      <c r="BM38" s="214" t="str">
        <f t="shared" si="70"/>
        <v/>
      </c>
      <c r="BN38" s="214" t="str">
        <f t="shared" si="71"/>
        <v/>
      </c>
      <c r="BO38" s="214" t="str">
        <f t="shared" si="72"/>
        <v/>
      </c>
      <c r="BP38" s="214" t="str">
        <f t="shared" si="73"/>
        <v/>
      </c>
      <c r="BQ38" s="214" t="str">
        <f t="shared" si="74"/>
        <v/>
      </c>
      <c r="BR38" s="214" t="str">
        <f t="shared" si="75"/>
        <v/>
      </c>
      <c r="BS38" s="214" t="str">
        <f t="shared" si="76"/>
        <v/>
      </c>
      <c r="BT38" s="214" t="str">
        <f t="shared" si="77"/>
        <v/>
      </c>
      <c r="BU38" s="214" t="str">
        <f t="shared" si="78"/>
        <v/>
      </c>
      <c r="BV38" s="214" t="str">
        <f t="shared" si="79"/>
        <v/>
      </c>
      <c r="BW38" s="214" t="str">
        <f t="shared" si="80"/>
        <v/>
      </c>
      <c r="BX38" s="214" t="str">
        <f t="shared" si="81"/>
        <v/>
      </c>
      <c r="BY38" s="214" t="str">
        <f t="shared" si="82"/>
        <v/>
      </c>
      <c r="BZ38" s="214" t="str">
        <f t="shared" si="83"/>
        <v/>
      </c>
      <c r="CA38" s="214" t="str">
        <f t="shared" si="84"/>
        <v/>
      </c>
      <c r="CB38" s="214" t="str">
        <f t="shared" si="85"/>
        <v/>
      </c>
      <c r="CC38" s="214" t="str">
        <f t="shared" si="86"/>
        <v/>
      </c>
      <c r="CD38" s="214" t="str">
        <f t="shared" si="87"/>
        <v/>
      </c>
      <c r="CE38" s="214" t="str">
        <f t="shared" si="88"/>
        <v/>
      </c>
      <c r="CF38" s="214" t="str">
        <f t="shared" si="89"/>
        <v/>
      </c>
      <c r="CG38" s="214" t="str">
        <f t="shared" si="90"/>
        <v/>
      </c>
      <c r="CH38" s="214" t="str">
        <f t="shared" si="91"/>
        <v/>
      </c>
      <c r="CI38" s="214" t="str">
        <f t="shared" si="92"/>
        <v/>
      </c>
      <c r="CJ38" s="214" t="str">
        <f t="shared" si="93"/>
        <v/>
      </c>
      <c r="CK38" s="214" t="str">
        <f t="shared" si="94"/>
        <v/>
      </c>
      <c r="CL38" s="214" t="str">
        <f t="shared" si="95"/>
        <v/>
      </c>
      <c r="CM38" s="214" t="str">
        <f t="shared" si="96"/>
        <v/>
      </c>
      <c r="CN38" s="214" t="str">
        <f t="shared" si="97"/>
        <v/>
      </c>
      <c r="CO38" s="214" t="str">
        <f t="shared" si="98"/>
        <v/>
      </c>
      <c r="CP38" s="214" t="str">
        <f t="shared" si="99"/>
        <v/>
      </c>
      <c r="CQ38" s="214" t="str">
        <f t="shared" si="100"/>
        <v/>
      </c>
      <c r="CR38" s="214" t="str">
        <f t="shared" si="101"/>
        <v/>
      </c>
      <c r="CS38" s="214" t="str">
        <f t="shared" si="102"/>
        <v/>
      </c>
      <c r="CT38" s="214" t="str">
        <f t="shared" si="103"/>
        <v/>
      </c>
      <c r="CU38" s="214" t="str">
        <f t="shared" si="104"/>
        <v/>
      </c>
      <c r="CV38" s="214" t="str">
        <f t="shared" si="105"/>
        <v/>
      </c>
      <c r="CW38" s="214" t="str">
        <f t="shared" si="106"/>
        <v/>
      </c>
      <c r="CX38" s="214" t="str">
        <f t="shared" si="107"/>
        <v/>
      </c>
      <c r="CY38" s="214" t="str">
        <f t="shared" si="108"/>
        <v/>
      </c>
      <c r="CZ38" s="214" t="str">
        <f t="shared" si="109"/>
        <v/>
      </c>
      <c r="DA38" s="214" t="str">
        <f t="shared" si="110"/>
        <v/>
      </c>
      <c r="DB38" s="214" t="str">
        <f t="shared" si="111"/>
        <v/>
      </c>
      <c r="DC38" s="214" t="str">
        <f t="shared" si="112"/>
        <v/>
      </c>
      <c r="DD38" s="214" t="str">
        <f t="shared" si="113"/>
        <v/>
      </c>
      <c r="DE38" s="214" t="str">
        <f t="shared" si="114"/>
        <v/>
      </c>
      <c r="DF38" s="214" t="str">
        <f t="shared" si="115"/>
        <v/>
      </c>
      <c r="DG38" s="214" t="str">
        <f t="shared" si="116"/>
        <v/>
      </c>
      <c r="DH38" s="214" t="str">
        <f t="shared" si="117"/>
        <v/>
      </c>
      <c r="DI38" s="214" t="str">
        <f t="shared" si="118"/>
        <v/>
      </c>
      <c r="DJ38" s="214" t="str">
        <f t="shared" si="119"/>
        <v/>
      </c>
      <c r="DK38" s="214" t="str">
        <f t="shared" si="120"/>
        <v/>
      </c>
      <c r="DL38" s="214" t="str">
        <f t="shared" si="121"/>
        <v/>
      </c>
      <c r="DM38" s="214" t="str">
        <f t="shared" si="122"/>
        <v/>
      </c>
      <c r="DN38" s="214" t="str">
        <f t="shared" si="123"/>
        <v/>
      </c>
      <c r="DO38" s="215" t="str">
        <f t="shared" si="124"/>
        <v/>
      </c>
    </row>
    <row r="39" spans="1:123" ht="15" hidden="1" customHeight="1">
      <c r="H39" s="205"/>
      <c r="L39" s="2"/>
      <c r="M39" s="2"/>
      <c r="N39" s="211" t="str">
        <f t="shared" si="25"/>
        <v>직원5</v>
      </c>
      <c r="O39" s="212" t="str">
        <f t="shared" si="26"/>
        <v/>
      </c>
      <c r="P39" s="213" t="str">
        <f t="shared" si="26"/>
        <v/>
      </c>
      <c r="Q39" s="213" t="str">
        <f t="shared" si="26"/>
        <v/>
      </c>
      <c r="R39" s="213" t="str">
        <f t="shared" si="26"/>
        <v/>
      </c>
      <c r="S39" s="213" t="str">
        <f t="shared" si="26"/>
        <v/>
      </c>
      <c r="T39" s="213" t="str">
        <f t="shared" si="26"/>
        <v/>
      </c>
      <c r="U39" s="213" t="str">
        <f t="shared" si="26"/>
        <v/>
      </c>
      <c r="V39" s="214" t="str">
        <f t="shared" si="27"/>
        <v/>
      </c>
      <c r="W39" s="214" t="str">
        <f t="shared" si="28"/>
        <v/>
      </c>
      <c r="X39" s="214" t="str">
        <f t="shared" si="29"/>
        <v/>
      </c>
      <c r="Y39" s="214" t="str">
        <f t="shared" si="30"/>
        <v/>
      </c>
      <c r="Z39" s="214" t="str">
        <f t="shared" si="31"/>
        <v/>
      </c>
      <c r="AA39" s="214" t="str">
        <f t="shared" si="32"/>
        <v/>
      </c>
      <c r="AB39" s="214" t="str">
        <f t="shared" si="33"/>
        <v/>
      </c>
      <c r="AC39" s="214" t="str">
        <f t="shared" si="34"/>
        <v/>
      </c>
      <c r="AD39" s="214" t="str">
        <f t="shared" si="35"/>
        <v/>
      </c>
      <c r="AE39" s="214" t="str">
        <f t="shared" si="36"/>
        <v/>
      </c>
      <c r="AF39" s="214" t="str">
        <f t="shared" si="37"/>
        <v/>
      </c>
      <c r="AG39" s="214" t="str">
        <f t="shared" si="38"/>
        <v/>
      </c>
      <c r="AH39" s="214" t="str">
        <f t="shared" si="39"/>
        <v/>
      </c>
      <c r="AI39" s="214" t="str">
        <f t="shared" si="40"/>
        <v/>
      </c>
      <c r="AJ39" s="214" t="str">
        <f t="shared" si="41"/>
        <v/>
      </c>
      <c r="AK39" s="214" t="str">
        <f t="shared" si="42"/>
        <v/>
      </c>
      <c r="AL39" s="214" t="str">
        <f t="shared" si="43"/>
        <v/>
      </c>
      <c r="AM39" s="214" t="str">
        <f t="shared" si="44"/>
        <v/>
      </c>
      <c r="AN39" s="214" t="str">
        <f t="shared" si="45"/>
        <v/>
      </c>
      <c r="AO39" s="214" t="str">
        <f t="shared" si="46"/>
        <v/>
      </c>
      <c r="AP39" s="214" t="str">
        <f t="shared" si="47"/>
        <v/>
      </c>
      <c r="AQ39" s="214" t="str">
        <f t="shared" si="48"/>
        <v/>
      </c>
      <c r="AR39" s="214" t="str">
        <f t="shared" si="49"/>
        <v/>
      </c>
      <c r="AS39" s="214" t="str">
        <f t="shared" si="50"/>
        <v/>
      </c>
      <c r="AT39" s="214" t="str">
        <f t="shared" si="51"/>
        <v/>
      </c>
      <c r="AU39" s="214" t="str">
        <f t="shared" si="52"/>
        <v/>
      </c>
      <c r="AV39" s="214" t="str">
        <f t="shared" si="53"/>
        <v/>
      </c>
      <c r="AW39" s="214" t="str">
        <f t="shared" si="54"/>
        <v/>
      </c>
      <c r="AX39" s="214" t="str">
        <f t="shared" si="55"/>
        <v/>
      </c>
      <c r="AY39" s="214" t="str">
        <f t="shared" si="56"/>
        <v/>
      </c>
      <c r="AZ39" s="214" t="str">
        <f t="shared" si="57"/>
        <v/>
      </c>
      <c r="BA39" s="214" t="str">
        <f t="shared" si="58"/>
        <v/>
      </c>
      <c r="BB39" s="214" t="str">
        <f t="shared" si="59"/>
        <v/>
      </c>
      <c r="BC39" s="214" t="str">
        <f t="shared" si="60"/>
        <v/>
      </c>
      <c r="BD39" s="214" t="str">
        <f t="shared" si="61"/>
        <v/>
      </c>
      <c r="BE39" s="214" t="str">
        <f t="shared" si="62"/>
        <v/>
      </c>
      <c r="BF39" s="214" t="str">
        <f t="shared" si="63"/>
        <v/>
      </c>
      <c r="BG39" s="214" t="str">
        <f t="shared" si="64"/>
        <v/>
      </c>
      <c r="BH39" s="214" t="str">
        <f t="shared" si="65"/>
        <v/>
      </c>
      <c r="BI39" s="214" t="str">
        <f t="shared" si="66"/>
        <v/>
      </c>
      <c r="BJ39" s="214" t="str">
        <f t="shared" si="67"/>
        <v/>
      </c>
      <c r="BK39" s="214" t="str">
        <f t="shared" si="68"/>
        <v/>
      </c>
      <c r="BL39" s="214" t="str">
        <f t="shared" si="69"/>
        <v/>
      </c>
      <c r="BM39" s="214" t="str">
        <f t="shared" si="70"/>
        <v/>
      </c>
      <c r="BN39" s="214" t="str">
        <f t="shared" si="71"/>
        <v/>
      </c>
      <c r="BO39" s="214" t="str">
        <f t="shared" si="72"/>
        <v/>
      </c>
      <c r="BP39" s="214" t="str">
        <f t="shared" si="73"/>
        <v/>
      </c>
      <c r="BQ39" s="214" t="str">
        <f t="shared" si="74"/>
        <v/>
      </c>
      <c r="BR39" s="214" t="str">
        <f t="shared" si="75"/>
        <v/>
      </c>
      <c r="BS39" s="214" t="str">
        <f t="shared" si="76"/>
        <v/>
      </c>
      <c r="BT39" s="214" t="str">
        <f t="shared" si="77"/>
        <v/>
      </c>
      <c r="BU39" s="214" t="str">
        <f t="shared" si="78"/>
        <v/>
      </c>
      <c r="BV39" s="214" t="str">
        <f t="shared" si="79"/>
        <v/>
      </c>
      <c r="BW39" s="214" t="str">
        <f t="shared" si="80"/>
        <v/>
      </c>
      <c r="BX39" s="214" t="str">
        <f t="shared" si="81"/>
        <v/>
      </c>
      <c r="BY39" s="214" t="str">
        <f t="shared" si="82"/>
        <v/>
      </c>
      <c r="BZ39" s="214" t="str">
        <f t="shared" si="83"/>
        <v/>
      </c>
      <c r="CA39" s="214" t="str">
        <f t="shared" si="84"/>
        <v/>
      </c>
      <c r="CB39" s="214" t="str">
        <f t="shared" si="85"/>
        <v/>
      </c>
      <c r="CC39" s="214" t="str">
        <f t="shared" si="86"/>
        <v/>
      </c>
      <c r="CD39" s="214" t="str">
        <f t="shared" si="87"/>
        <v/>
      </c>
      <c r="CE39" s="214" t="str">
        <f t="shared" si="88"/>
        <v/>
      </c>
      <c r="CF39" s="214" t="str">
        <f t="shared" si="89"/>
        <v/>
      </c>
      <c r="CG39" s="214" t="str">
        <f t="shared" si="90"/>
        <v/>
      </c>
      <c r="CH39" s="214" t="str">
        <f t="shared" si="91"/>
        <v/>
      </c>
      <c r="CI39" s="214" t="str">
        <f t="shared" si="92"/>
        <v/>
      </c>
      <c r="CJ39" s="214" t="str">
        <f t="shared" si="93"/>
        <v/>
      </c>
      <c r="CK39" s="214" t="str">
        <f t="shared" si="94"/>
        <v/>
      </c>
      <c r="CL39" s="214" t="str">
        <f t="shared" si="95"/>
        <v/>
      </c>
      <c r="CM39" s="214" t="str">
        <f t="shared" si="96"/>
        <v/>
      </c>
      <c r="CN39" s="214" t="str">
        <f t="shared" si="97"/>
        <v/>
      </c>
      <c r="CO39" s="214" t="str">
        <f t="shared" si="98"/>
        <v/>
      </c>
      <c r="CP39" s="214" t="str">
        <f t="shared" si="99"/>
        <v/>
      </c>
      <c r="CQ39" s="214" t="str">
        <f t="shared" si="100"/>
        <v/>
      </c>
      <c r="CR39" s="214" t="str">
        <f t="shared" si="101"/>
        <v/>
      </c>
      <c r="CS39" s="214" t="str">
        <f t="shared" si="102"/>
        <v/>
      </c>
      <c r="CT39" s="214" t="str">
        <f t="shared" si="103"/>
        <v/>
      </c>
      <c r="CU39" s="214" t="str">
        <f t="shared" si="104"/>
        <v/>
      </c>
      <c r="CV39" s="214" t="str">
        <f t="shared" si="105"/>
        <v/>
      </c>
      <c r="CW39" s="214" t="str">
        <f t="shared" si="106"/>
        <v/>
      </c>
      <c r="CX39" s="214" t="str">
        <f t="shared" si="107"/>
        <v/>
      </c>
      <c r="CY39" s="214" t="str">
        <f t="shared" si="108"/>
        <v/>
      </c>
      <c r="CZ39" s="214" t="str">
        <f t="shared" si="109"/>
        <v/>
      </c>
      <c r="DA39" s="214" t="str">
        <f t="shared" si="110"/>
        <v/>
      </c>
      <c r="DB39" s="214" t="str">
        <f t="shared" si="111"/>
        <v/>
      </c>
      <c r="DC39" s="214" t="str">
        <f t="shared" si="112"/>
        <v/>
      </c>
      <c r="DD39" s="214" t="str">
        <f t="shared" si="113"/>
        <v/>
      </c>
      <c r="DE39" s="214" t="str">
        <f t="shared" si="114"/>
        <v/>
      </c>
      <c r="DF39" s="214" t="str">
        <f t="shared" si="115"/>
        <v/>
      </c>
      <c r="DG39" s="214" t="str">
        <f t="shared" si="116"/>
        <v/>
      </c>
      <c r="DH39" s="214" t="str">
        <f t="shared" si="117"/>
        <v/>
      </c>
      <c r="DI39" s="214" t="str">
        <f t="shared" si="118"/>
        <v/>
      </c>
      <c r="DJ39" s="214" t="str">
        <f t="shared" si="119"/>
        <v/>
      </c>
      <c r="DK39" s="214" t="str">
        <f t="shared" si="120"/>
        <v/>
      </c>
      <c r="DL39" s="214" t="str">
        <f t="shared" si="121"/>
        <v/>
      </c>
      <c r="DM39" s="214" t="str">
        <f t="shared" si="122"/>
        <v/>
      </c>
      <c r="DN39" s="214" t="str">
        <f t="shared" si="123"/>
        <v/>
      </c>
      <c r="DO39" s="215" t="str">
        <f t="shared" si="124"/>
        <v/>
      </c>
    </row>
    <row r="40" spans="1:123" ht="15" hidden="1" customHeight="1">
      <c r="H40" s="205"/>
      <c r="L40" s="2"/>
      <c r="M40" s="2"/>
      <c r="N40" s="211" t="str">
        <f t="shared" si="25"/>
        <v>직원6</v>
      </c>
      <c r="O40" s="212" t="str">
        <f t="shared" si="26"/>
        <v/>
      </c>
      <c r="P40" s="213" t="str">
        <f t="shared" si="26"/>
        <v/>
      </c>
      <c r="Q40" s="213" t="str">
        <f t="shared" si="26"/>
        <v/>
      </c>
      <c r="R40" s="213" t="str">
        <f t="shared" si="26"/>
        <v/>
      </c>
      <c r="S40" s="213" t="str">
        <f t="shared" si="26"/>
        <v/>
      </c>
      <c r="T40" s="213" t="str">
        <f t="shared" si="26"/>
        <v/>
      </c>
      <c r="U40" s="213" t="str">
        <f t="shared" si="26"/>
        <v/>
      </c>
      <c r="V40" s="214" t="str">
        <f t="shared" si="27"/>
        <v/>
      </c>
      <c r="W40" s="214" t="str">
        <f t="shared" si="28"/>
        <v/>
      </c>
      <c r="X40" s="214" t="str">
        <f t="shared" si="29"/>
        <v/>
      </c>
      <c r="Y40" s="214" t="str">
        <f t="shared" si="30"/>
        <v/>
      </c>
      <c r="Z40" s="214" t="str">
        <f t="shared" si="31"/>
        <v/>
      </c>
      <c r="AA40" s="214" t="str">
        <f t="shared" si="32"/>
        <v/>
      </c>
      <c r="AB40" s="214" t="str">
        <f t="shared" si="33"/>
        <v/>
      </c>
      <c r="AC40" s="214" t="str">
        <f t="shared" si="34"/>
        <v/>
      </c>
      <c r="AD40" s="214" t="str">
        <f t="shared" si="35"/>
        <v/>
      </c>
      <c r="AE40" s="214" t="str">
        <f t="shared" si="36"/>
        <v/>
      </c>
      <c r="AF40" s="214" t="str">
        <f t="shared" si="37"/>
        <v/>
      </c>
      <c r="AG40" s="214" t="str">
        <f t="shared" si="38"/>
        <v/>
      </c>
      <c r="AH40" s="214" t="str">
        <f t="shared" si="39"/>
        <v/>
      </c>
      <c r="AI40" s="214" t="str">
        <f t="shared" si="40"/>
        <v/>
      </c>
      <c r="AJ40" s="214" t="str">
        <f t="shared" si="41"/>
        <v/>
      </c>
      <c r="AK40" s="214" t="str">
        <f t="shared" si="42"/>
        <v/>
      </c>
      <c r="AL40" s="214" t="str">
        <f t="shared" si="43"/>
        <v/>
      </c>
      <c r="AM40" s="214" t="str">
        <f t="shared" si="44"/>
        <v/>
      </c>
      <c r="AN40" s="214" t="str">
        <f t="shared" si="45"/>
        <v/>
      </c>
      <c r="AO40" s="214" t="str">
        <f t="shared" si="46"/>
        <v/>
      </c>
      <c r="AP40" s="214" t="str">
        <f t="shared" si="47"/>
        <v/>
      </c>
      <c r="AQ40" s="214" t="str">
        <f t="shared" si="48"/>
        <v/>
      </c>
      <c r="AR40" s="214" t="str">
        <f t="shared" si="49"/>
        <v/>
      </c>
      <c r="AS40" s="214" t="str">
        <f t="shared" si="50"/>
        <v/>
      </c>
      <c r="AT40" s="214" t="str">
        <f t="shared" si="51"/>
        <v/>
      </c>
      <c r="AU40" s="214" t="str">
        <f t="shared" si="52"/>
        <v/>
      </c>
      <c r="AV40" s="214" t="str">
        <f t="shared" si="53"/>
        <v/>
      </c>
      <c r="AW40" s="214" t="str">
        <f t="shared" si="54"/>
        <v/>
      </c>
      <c r="AX40" s="214" t="str">
        <f t="shared" si="55"/>
        <v/>
      </c>
      <c r="AY40" s="214" t="str">
        <f t="shared" si="56"/>
        <v/>
      </c>
      <c r="AZ40" s="214" t="str">
        <f t="shared" si="57"/>
        <v/>
      </c>
      <c r="BA40" s="214" t="str">
        <f t="shared" si="58"/>
        <v/>
      </c>
      <c r="BB40" s="214" t="str">
        <f t="shared" si="59"/>
        <v/>
      </c>
      <c r="BC40" s="214" t="str">
        <f t="shared" si="60"/>
        <v/>
      </c>
      <c r="BD40" s="214" t="str">
        <f t="shared" si="61"/>
        <v/>
      </c>
      <c r="BE40" s="214" t="str">
        <f t="shared" si="62"/>
        <v/>
      </c>
      <c r="BF40" s="214" t="str">
        <f t="shared" si="63"/>
        <v/>
      </c>
      <c r="BG40" s="214" t="str">
        <f t="shared" si="64"/>
        <v/>
      </c>
      <c r="BH40" s="214" t="str">
        <f t="shared" si="65"/>
        <v/>
      </c>
      <c r="BI40" s="214" t="str">
        <f t="shared" si="66"/>
        <v/>
      </c>
      <c r="BJ40" s="214" t="str">
        <f t="shared" si="67"/>
        <v/>
      </c>
      <c r="BK40" s="214" t="str">
        <f t="shared" si="68"/>
        <v/>
      </c>
      <c r="BL40" s="214" t="str">
        <f t="shared" si="69"/>
        <v/>
      </c>
      <c r="BM40" s="214" t="str">
        <f t="shared" si="70"/>
        <v/>
      </c>
      <c r="BN40" s="214" t="str">
        <f t="shared" si="71"/>
        <v/>
      </c>
      <c r="BO40" s="214" t="str">
        <f t="shared" si="72"/>
        <v/>
      </c>
      <c r="BP40" s="214" t="str">
        <f t="shared" si="73"/>
        <v/>
      </c>
      <c r="BQ40" s="214" t="str">
        <f t="shared" si="74"/>
        <v/>
      </c>
      <c r="BR40" s="214" t="str">
        <f t="shared" si="75"/>
        <v/>
      </c>
      <c r="BS40" s="214" t="str">
        <f t="shared" si="76"/>
        <v/>
      </c>
      <c r="BT40" s="214" t="str">
        <f t="shared" si="77"/>
        <v/>
      </c>
      <c r="BU40" s="214" t="str">
        <f t="shared" si="78"/>
        <v/>
      </c>
      <c r="BV40" s="214" t="str">
        <f t="shared" si="79"/>
        <v/>
      </c>
      <c r="BW40" s="214" t="str">
        <f t="shared" si="80"/>
        <v/>
      </c>
      <c r="BX40" s="214" t="str">
        <f t="shared" si="81"/>
        <v/>
      </c>
      <c r="BY40" s="214" t="str">
        <f t="shared" si="82"/>
        <v/>
      </c>
      <c r="BZ40" s="214" t="str">
        <f t="shared" si="83"/>
        <v/>
      </c>
      <c r="CA40" s="214" t="str">
        <f t="shared" si="84"/>
        <v/>
      </c>
      <c r="CB40" s="214" t="str">
        <f t="shared" si="85"/>
        <v/>
      </c>
      <c r="CC40" s="214" t="str">
        <f t="shared" si="86"/>
        <v/>
      </c>
      <c r="CD40" s="214" t="str">
        <f t="shared" si="87"/>
        <v/>
      </c>
      <c r="CE40" s="214" t="str">
        <f t="shared" si="88"/>
        <v/>
      </c>
      <c r="CF40" s="214" t="str">
        <f t="shared" si="89"/>
        <v/>
      </c>
      <c r="CG40" s="214" t="str">
        <f t="shared" si="90"/>
        <v/>
      </c>
      <c r="CH40" s="214" t="str">
        <f t="shared" si="91"/>
        <v/>
      </c>
      <c r="CI40" s="214" t="str">
        <f t="shared" si="92"/>
        <v/>
      </c>
      <c r="CJ40" s="214" t="str">
        <f t="shared" si="93"/>
        <v/>
      </c>
      <c r="CK40" s="214" t="str">
        <f t="shared" si="94"/>
        <v/>
      </c>
      <c r="CL40" s="214" t="str">
        <f t="shared" si="95"/>
        <v/>
      </c>
      <c r="CM40" s="214" t="str">
        <f t="shared" si="96"/>
        <v/>
      </c>
      <c r="CN40" s="214" t="str">
        <f t="shared" si="97"/>
        <v/>
      </c>
      <c r="CO40" s="214" t="str">
        <f t="shared" si="98"/>
        <v/>
      </c>
      <c r="CP40" s="214" t="str">
        <f t="shared" si="99"/>
        <v/>
      </c>
      <c r="CQ40" s="214" t="str">
        <f t="shared" si="100"/>
        <v/>
      </c>
      <c r="CR40" s="214" t="str">
        <f t="shared" si="101"/>
        <v/>
      </c>
      <c r="CS40" s="214" t="str">
        <f t="shared" si="102"/>
        <v/>
      </c>
      <c r="CT40" s="214" t="str">
        <f t="shared" si="103"/>
        <v/>
      </c>
      <c r="CU40" s="214" t="str">
        <f t="shared" si="104"/>
        <v/>
      </c>
      <c r="CV40" s="214" t="str">
        <f t="shared" si="105"/>
        <v/>
      </c>
      <c r="CW40" s="214" t="str">
        <f t="shared" si="106"/>
        <v/>
      </c>
      <c r="CX40" s="214" t="str">
        <f t="shared" si="107"/>
        <v/>
      </c>
      <c r="CY40" s="214" t="str">
        <f t="shared" si="108"/>
        <v/>
      </c>
      <c r="CZ40" s="214" t="str">
        <f t="shared" si="109"/>
        <v/>
      </c>
      <c r="DA40" s="214" t="str">
        <f t="shared" si="110"/>
        <v/>
      </c>
      <c r="DB40" s="214" t="str">
        <f t="shared" si="111"/>
        <v/>
      </c>
      <c r="DC40" s="214" t="str">
        <f t="shared" si="112"/>
        <v/>
      </c>
      <c r="DD40" s="214" t="str">
        <f t="shared" si="113"/>
        <v/>
      </c>
      <c r="DE40" s="214" t="str">
        <f t="shared" si="114"/>
        <v/>
      </c>
      <c r="DF40" s="214" t="str">
        <f t="shared" si="115"/>
        <v/>
      </c>
      <c r="DG40" s="214" t="str">
        <f t="shared" si="116"/>
        <v/>
      </c>
      <c r="DH40" s="214" t="str">
        <f t="shared" si="117"/>
        <v/>
      </c>
      <c r="DI40" s="214" t="str">
        <f t="shared" si="118"/>
        <v/>
      </c>
      <c r="DJ40" s="214" t="str">
        <f t="shared" si="119"/>
        <v/>
      </c>
      <c r="DK40" s="214" t="str">
        <f t="shared" si="120"/>
        <v/>
      </c>
      <c r="DL40" s="214" t="str">
        <f t="shared" si="121"/>
        <v/>
      </c>
      <c r="DM40" s="214" t="str">
        <f t="shared" si="122"/>
        <v/>
      </c>
      <c r="DN40" s="214" t="str">
        <f t="shared" si="123"/>
        <v/>
      </c>
      <c r="DO40" s="215" t="str">
        <f t="shared" si="124"/>
        <v/>
      </c>
    </row>
    <row r="41" spans="1:123" ht="15" hidden="1" customHeight="1">
      <c r="H41" s="205"/>
      <c r="L41" s="2"/>
      <c r="M41" s="2"/>
      <c r="N41" s="211" t="str">
        <f t="shared" si="25"/>
        <v>직원7</v>
      </c>
      <c r="O41" s="212" t="str">
        <f t="shared" si="26"/>
        <v/>
      </c>
      <c r="P41" s="213" t="str">
        <f t="shared" si="26"/>
        <v/>
      </c>
      <c r="Q41" s="213" t="str">
        <f t="shared" si="26"/>
        <v/>
      </c>
      <c r="R41" s="213" t="str">
        <f t="shared" si="26"/>
        <v/>
      </c>
      <c r="S41" s="213" t="str">
        <f t="shared" si="26"/>
        <v/>
      </c>
      <c r="T41" s="213" t="str">
        <f t="shared" si="26"/>
        <v/>
      </c>
      <c r="U41" s="213" t="str">
        <f t="shared" si="26"/>
        <v/>
      </c>
      <c r="V41" s="214" t="str">
        <f t="shared" si="27"/>
        <v/>
      </c>
      <c r="W41" s="214" t="str">
        <f t="shared" si="28"/>
        <v/>
      </c>
      <c r="X41" s="214" t="str">
        <f t="shared" si="29"/>
        <v/>
      </c>
      <c r="Y41" s="214" t="str">
        <f t="shared" si="30"/>
        <v/>
      </c>
      <c r="Z41" s="214" t="str">
        <f t="shared" si="31"/>
        <v/>
      </c>
      <c r="AA41" s="214" t="str">
        <f t="shared" si="32"/>
        <v/>
      </c>
      <c r="AB41" s="214" t="str">
        <f t="shared" si="33"/>
        <v/>
      </c>
      <c r="AC41" s="214" t="str">
        <f t="shared" si="34"/>
        <v/>
      </c>
      <c r="AD41" s="214" t="str">
        <f t="shared" si="35"/>
        <v/>
      </c>
      <c r="AE41" s="214" t="str">
        <f t="shared" si="36"/>
        <v/>
      </c>
      <c r="AF41" s="214" t="str">
        <f t="shared" si="37"/>
        <v/>
      </c>
      <c r="AG41" s="214" t="str">
        <f t="shared" si="38"/>
        <v/>
      </c>
      <c r="AH41" s="214" t="str">
        <f t="shared" si="39"/>
        <v/>
      </c>
      <c r="AI41" s="214" t="str">
        <f t="shared" si="40"/>
        <v/>
      </c>
      <c r="AJ41" s="214" t="str">
        <f t="shared" si="41"/>
        <v/>
      </c>
      <c r="AK41" s="214" t="str">
        <f t="shared" si="42"/>
        <v/>
      </c>
      <c r="AL41" s="214" t="str">
        <f t="shared" si="43"/>
        <v/>
      </c>
      <c r="AM41" s="214" t="str">
        <f t="shared" si="44"/>
        <v/>
      </c>
      <c r="AN41" s="214" t="str">
        <f t="shared" si="45"/>
        <v/>
      </c>
      <c r="AO41" s="214" t="str">
        <f t="shared" si="46"/>
        <v/>
      </c>
      <c r="AP41" s="214" t="str">
        <f t="shared" si="47"/>
        <v/>
      </c>
      <c r="AQ41" s="214" t="str">
        <f t="shared" si="48"/>
        <v/>
      </c>
      <c r="AR41" s="214" t="str">
        <f t="shared" si="49"/>
        <v/>
      </c>
      <c r="AS41" s="214" t="str">
        <f t="shared" si="50"/>
        <v/>
      </c>
      <c r="AT41" s="214" t="str">
        <f t="shared" si="51"/>
        <v/>
      </c>
      <c r="AU41" s="214" t="str">
        <f t="shared" si="52"/>
        <v/>
      </c>
      <c r="AV41" s="214" t="str">
        <f t="shared" si="53"/>
        <v/>
      </c>
      <c r="AW41" s="214" t="str">
        <f t="shared" si="54"/>
        <v/>
      </c>
      <c r="AX41" s="214" t="str">
        <f t="shared" si="55"/>
        <v/>
      </c>
      <c r="AY41" s="214" t="str">
        <f t="shared" si="56"/>
        <v/>
      </c>
      <c r="AZ41" s="214" t="str">
        <f t="shared" si="57"/>
        <v/>
      </c>
      <c r="BA41" s="214" t="str">
        <f t="shared" si="58"/>
        <v/>
      </c>
      <c r="BB41" s="214" t="str">
        <f t="shared" si="59"/>
        <v/>
      </c>
      <c r="BC41" s="214" t="str">
        <f t="shared" si="60"/>
        <v/>
      </c>
      <c r="BD41" s="214" t="str">
        <f t="shared" si="61"/>
        <v/>
      </c>
      <c r="BE41" s="214" t="str">
        <f t="shared" si="62"/>
        <v/>
      </c>
      <c r="BF41" s="214" t="str">
        <f t="shared" si="63"/>
        <v/>
      </c>
      <c r="BG41" s="214" t="str">
        <f t="shared" si="64"/>
        <v/>
      </c>
      <c r="BH41" s="214" t="str">
        <f t="shared" si="65"/>
        <v/>
      </c>
      <c r="BI41" s="214" t="str">
        <f t="shared" si="66"/>
        <v/>
      </c>
      <c r="BJ41" s="214" t="str">
        <f t="shared" si="67"/>
        <v/>
      </c>
      <c r="BK41" s="214" t="str">
        <f t="shared" si="68"/>
        <v/>
      </c>
      <c r="BL41" s="214" t="str">
        <f t="shared" si="69"/>
        <v/>
      </c>
      <c r="BM41" s="214" t="str">
        <f t="shared" si="70"/>
        <v/>
      </c>
      <c r="BN41" s="214" t="str">
        <f t="shared" si="71"/>
        <v/>
      </c>
      <c r="BO41" s="214" t="str">
        <f t="shared" si="72"/>
        <v/>
      </c>
      <c r="BP41" s="214" t="str">
        <f t="shared" si="73"/>
        <v/>
      </c>
      <c r="BQ41" s="214" t="str">
        <f t="shared" si="74"/>
        <v/>
      </c>
      <c r="BR41" s="214" t="str">
        <f t="shared" si="75"/>
        <v/>
      </c>
      <c r="BS41" s="214" t="str">
        <f t="shared" si="76"/>
        <v/>
      </c>
      <c r="BT41" s="214" t="str">
        <f t="shared" si="77"/>
        <v/>
      </c>
      <c r="BU41" s="214" t="str">
        <f t="shared" si="78"/>
        <v/>
      </c>
      <c r="BV41" s="214" t="str">
        <f t="shared" si="79"/>
        <v/>
      </c>
      <c r="BW41" s="214" t="str">
        <f t="shared" si="80"/>
        <v/>
      </c>
      <c r="BX41" s="214" t="str">
        <f t="shared" si="81"/>
        <v/>
      </c>
      <c r="BY41" s="214" t="str">
        <f t="shared" si="82"/>
        <v/>
      </c>
      <c r="BZ41" s="214" t="str">
        <f t="shared" si="83"/>
        <v/>
      </c>
      <c r="CA41" s="214" t="str">
        <f t="shared" si="84"/>
        <v/>
      </c>
      <c r="CB41" s="214" t="str">
        <f t="shared" si="85"/>
        <v/>
      </c>
      <c r="CC41" s="214" t="str">
        <f t="shared" si="86"/>
        <v/>
      </c>
      <c r="CD41" s="214" t="str">
        <f t="shared" si="87"/>
        <v/>
      </c>
      <c r="CE41" s="214" t="str">
        <f t="shared" si="88"/>
        <v/>
      </c>
      <c r="CF41" s="214" t="str">
        <f t="shared" si="89"/>
        <v/>
      </c>
      <c r="CG41" s="214" t="str">
        <f t="shared" si="90"/>
        <v/>
      </c>
      <c r="CH41" s="214" t="str">
        <f t="shared" si="91"/>
        <v/>
      </c>
      <c r="CI41" s="214" t="str">
        <f t="shared" si="92"/>
        <v/>
      </c>
      <c r="CJ41" s="214" t="str">
        <f t="shared" si="93"/>
        <v/>
      </c>
      <c r="CK41" s="214" t="str">
        <f t="shared" si="94"/>
        <v/>
      </c>
      <c r="CL41" s="214" t="str">
        <f t="shared" si="95"/>
        <v/>
      </c>
      <c r="CM41" s="214" t="str">
        <f t="shared" si="96"/>
        <v/>
      </c>
      <c r="CN41" s="214" t="str">
        <f t="shared" si="97"/>
        <v/>
      </c>
      <c r="CO41" s="214" t="str">
        <f t="shared" si="98"/>
        <v/>
      </c>
      <c r="CP41" s="214" t="str">
        <f t="shared" si="99"/>
        <v/>
      </c>
      <c r="CQ41" s="214" t="str">
        <f t="shared" si="100"/>
        <v/>
      </c>
      <c r="CR41" s="214" t="str">
        <f t="shared" si="101"/>
        <v/>
      </c>
      <c r="CS41" s="214" t="str">
        <f t="shared" si="102"/>
        <v/>
      </c>
      <c r="CT41" s="214" t="str">
        <f t="shared" si="103"/>
        <v/>
      </c>
      <c r="CU41" s="214" t="str">
        <f t="shared" si="104"/>
        <v/>
      </c>
      <c r="CV41" s="214" t="str">
        <f t="shared" si="105"/>
        <v/>
      </c>
      <c r="CW41" s="214" t="str">
        <f t="shared" si="106"/>
        <v/>
      </c>
      <c r="CX41" s="214" t="str">
        <f t="shared" si="107"/>
        <v/>
      </c>
      <c r="CY41" s="214" t="str">
        <f t="shared" si="108"/>
        <v/>
      </c>
      <c r="CZ41" s="214" t="str">
        <f t="shared" si="109"/>
        <v/>
      </c>
      <c r="DA41" s="214" t="str">
        <f t="shared" si="110"/>
        <v/>
      </c>
      <c r="DB41" s="214" t="str">
        <f t="shared" si="111"/>
        <v/>
      </c>
      <c r="DC41" s="214" t="str">
        <f t="shared" si="112"/>
        <v/>
      </c>
      <c r="DD41" s="214" t="str">
        <f t="shared" si="113"/>
        <v/>
      </c>
      <c r="DE41" s="214" t="str">
        <f t="shared" si="114"/>
        <v/>
      </c>
      <c r="DF41" s="214" t="str">
        <f t="shared" si="115"/>
        <v/>
      </c>
      <c r="DG41" s="214" t="str">
        <f t="shared" si="116"/>
        <v/>
      </c>
      <c r="DH41" s="214" t="str">
        <f t="shared" si="117"/>
        <v/>
      </c>
      <c r="DI41" s="214" t="str">
        <f t="shared" si="118"/>
        <v/>
      </c>
      <c r="DJ41" s="214" t="str">
        <f t="shared" si="119"/>
        <v/>
      </c>
      <c r="DK41" s="214" t="str">
        <f t="shared" si="120"/>
        <v/>
      </c>
      <c r="DL41" s="214" t="str">
        <f t="shared" si="121"/>
        <v/>
      </c>
      <c r="DM41" s="214" t="str">
        <f t="shared" si="122"/>
        <v/>
      </c>
      <c r="DN41" s="214" t="str">
        <f t="shared" si="123"/>
        <v/>
      </c>
      <c r="DO41" s="215" t="str">
        <f t="shared" si="124"/>
        <v/>
      </c>
    </row>
    <row r="42" spans="1:123" ht="15" hidden="1" customHeight="1">
      <c r="H42" s="205"/>
      <c r="L42" s="2"/>
      <c r="M42" s="2"/>
      <c r="N42" s="211" t="str">
        <f t="shared" si="25"/>
        <v>직원8</v>
      </c>
      <c r="O42" s="212" t="str">
        <f t="shared" si="26"/>
        <v/>
      </c>
      <c r="P42" s="213" t="str">
        <f t="shared" si="26"/>
        <v/>
      </c>
      <c r="Q42" s="213" t="str">
        <f t="shared" si="26"/>
        <v/>
      </c>
      <c r="R42" s="213" t="str">
        <f t="shared" si="26"/>
        <v/>
      </c>
      <c r="S42" s="213" t="str">
        <f t="shared" si="26"/>
        <v/>
      </c>
      <c r="T42" s="213" t="str">
        <f t="shared" si="26"/>
        <v/>
      </c>
      <c r="U42" s="213" t="str">
        <f t="shared" si="26"/>
        <v/>
      </c>
      <c r="V42" s="214" t="str">
        <f t="shared" si="27"/>
        <v/>
      </c>
      <c r="W42" s="214" t="str">
        <f t="shared" si="28"/>
        <v/>
      </c>
      <c r="X42" s="214" t="str">
        <f t="shared" si="29"/>
        <v/>
      </c>
      <c r="Y42" s="214" t="str">
        <f t="shared" si="30"/>
        <v/>
      </c>
      <c r="Z42" s="214" t="str">
        <f t="shared" si="31"/>
        <v/>
      </c>
      <c r="AA42" s="214" t="str">
        <f t="shared" si="32"/>
        <v/>
      </c>
      <c r="AB42" s="214" t="str">
        <f t="shared" si="33"/>
        <v/>
      </c>
      <c r="AC42" s="214" t="str">
        <f t="shared" si="34"/>
        <v/>
      </c>
      <c r="AD42" s="214" t="str">
        <f t="shared" si="35"/>
        <v/>
      </c>
      <c r="AE42" s="214" t="str">
        <f t="shared" si="36"/>
        <v/>
      </c>
      <c r="AF42" s="214" t="str">
        <f t="shared" si="37"/>
        <v/>
      </c>
      <c r="AG42" s="214" t="str">
        <f t="shared" si="38"/>
        <v/>
      </c>
      <c r="AH42" s="214" t="str">
        <f t="shared" si="39"/>
        <v/>
      </c>
      <c r="AI42" s="214" t="str">
        <f t="shared" si="40"/>
        <v/>
      </c>
      <c r="AJ42" s="214" t="str">
        <f t="shared" si="41"/>
        <v/>
      </c>
      <c r="AK42" s="214" t="str">
        <f t="shared" si="42"/>
        <v/>
      </c>
      <c r="AL42" s="214" t="str">
        <f t="shared" si="43"/>
        <v/>
      </c>
      <c r="AM42" s="214" t="str">
        <f t="shared" si="44"/>
        <v/>
      </c>
      <c r="AN42" s="214" t="str">
        <f t="shared" si="45"/>
        <v/>
      </c>
      <c r="AO42" s="214" t="str">
        <f t="shared" si="46"/>
        <v/>
      </c>
      <c r="AP42" s="214" t="str">
        <f t="shared" si="47"/>
        <v/>
      </c>
      <c r="AQ42" s="214" t="str">
        <f t="shared" si="48"/>
        <v/>
      </c>
      <c r="AR42" s="214" t="str">
        <f t="shared" si="49"/>
        <v/>
      </c>
      <c r="AS42" s="214" t="str">
        <f t="shared" si="50"/>
        <v/>
      </c>
      <c r="AT42" s="214" t="str">
        <f t="shared" si="51"/>
        <v/>
      </c>
      <c r="AU42" s="214" t="str">
        <f t="shared" si="52"/>
        <v/>
      </c>
      <c r="AV42" s="214" t="str">
        <f t="shared" si="53"/>
        <v/>
      </c>
      <c r="AW42" s="214" t="str">
        <f t="shared" si="54"/>
        <v/>
      </c>
      <c r="AX42" s="214" t="str">
        <f t="shared" si="55"/>
        <v/>
      </c>
      <c r="AY42" s="214" t="str">
        <f t="shared" si="56"/>
        <v/>
      </c>
      <c r="AZ42" s="214" t="str">
        <f t="shared" si="57"/>
        <v/>
      </c>
      <c r="BA42" s="214" t="str">
        <f t="shared" si="58"/>
        <v/>
      </c>
      <c r="BB42" s="214" t="str">
        <f t="shared" si="59"/>
        <v/>
      </c>
      <c r="BC42" s="214" t="str">
        <f t="shared" si="60"/>
        <v/>
      </c>
      <c r="BD42" s="214" t="str">
        <f t="shared" si="61"/>
        <v/>
      </c>
      <c r="BE42" s="214" t="str">
        <f t="shared" si="62"/>
        <v/>
      </c>
      <c r="BF42" s="214" t="str">
        <f t="shared" si="63"/>
        <v/>
      </c>
      <c r="BG42" s="214" t="str">
        <f t="shared" si="64"/>
        <v/>
      </c>
      <c r="BH42" s="214" t="str">
        <f t="shared" si="65"/>
        <v/>
      </c>
      <c r="BI42" s="214" t="str">
        <f t="shared" si="66"/>
        <v/>
      </c>
      <c r="BJ42" s="214" t="str">
        <f t="shared" si="67"/>
        <v/>
      </c>
      <c r="BK42" s="214" t="str">
        <f t="shared" si="68"/>
        <v/>
      </c>
      <c r="BL42" s="214" t="str">
        <f t="shared" si="69"/>
        <v/>
      </c>
      <c r="BM42" s="214" t="str">
        <f t="shared" si="70"/>
        <v/>
      </c>
      <c r="BN42" s="214" t="str">
        <f t="shared" si="71"/>
        <v/>
      </c>
      <c r="BO42" s="214" t="str">
        <f t="shared" si="72"/>
        <v/>
      </c>
      <c r="BP42" s="214" t="str">
        <f t="shared" si="73"/>
        <v/>
      </c>
      <c r="BQ42" s="214" t="str">
        <f t="shared" si="74"/>
        <v/>
      </c>
      <c r="BR42" s="214" t="str">
        <f t="shared" si="75"/>
        <v/>
      </c>
      <c r="BS42" s="214" t="str">
        <f t="shared" si="76"/>
        <v/>
      </c>
      <c r="BT42" s="214" t="str">
        <f t="shared" si="77"/>
        <v/>
      </c>
      <c r="BU42" s="214" t="str">
        <f t="shared" si="78"/>
        <v/>
      </c>
      <c r="BV42" s="214" t="str">
        <f t="shared" si="79"/>
        <v/>
      </c>
      <c r="BW42" s="214" t="str">
        <f t="shared" si="80"/>
        <v/>
      </c>
      <c r="BX42" s="214" t="str">
        <f t="shared" si="81"/>
        <v/>
      </c>
      <c r="BY42" s="214" t="str">
        <f t="shared" si="82"/>
        <v/>
      </c>
      <c r="BZ42" s="214" t="str">
        <f t="shared" si="83"/>
        <v/>
      </c>
      <c r="CA42" s="214" t="str">
        <f t="shared" si="84"/>
        <v/>
      </c>
      <c r="CB42" s="214" t="str">
        <f t="shared" si="85"/>
        <v/>
      </c>
      <c r="CC42" s="214" t="str">
        <f t="shared" si="86"/>
        <v/>
      </c>
      <c r="CD42" s="214" t="str">
        <f t="shared" si="87"/>
        <v/>
      </c>
      <c r="CE42" s="214" t="str">
        <f t="shared" si="88"/>
        <v/>
      </c>
      <c r="CF42" s="214" t="str">
        <f t="shared" si="89"/>
        <v/>
      </c>
      <c r="CG42" s="214" t="str">
        <f t="shared" si="90"/>
        <v/>
      </c>
      <c r="CH42" s="214" t="str">
        <f t="shared" si="91"/>
        <v/>
      </c>
      <c r="CI42" s="214" t="str">
        <f t="shared" si="92"/>
        <v/>
      </c>
      <c r="CJ42" s="214" t="str">
        <f t="shared" si="93"/>
        <v/>
      </c>
      <c r="CK42" s="214" t="str">
        <f t="shared" si="94"/>
        <v/>
      </c>
      <c r="CL42" s="214" t="str">
        <f t="shared" si="95"/>
        <v/>
      </c>
      <c r="CM42" s="214" t="str">
        <f t="shared" si="96"/>
        <v/>
      </c>
      <c r="CN42" s="214" t="str">
        <f t="shared" si="97"/>
        <v/>
      </c>
      <c r="CO42" s="214" t="str">
        <f t="shared" si="98"/>
        <v/>
      </c>
      <c r="CP42" s="214" t="str">
        <f t="shared" si="99"/>
        <v/>
      </c>
      <c r="CQ42" s="214" t="str">
        <f t="shared" si="100"/>
        <v/>
      </c>
      <c r="CR42" s="214" t="str">
        <f t="shared" si="101"/>
        <v/>
      </c>
      <c r="CS42" s="214" t="str">
        <f t="shared" si="102"/>
        <v/>
      </c>
      <c r="CT42" s="214" t="str">
        <f t="shared" si="103"/>
        <v/>
      </c>
      <c r="CU42" s="214" t="str">
        <f t="shared" si="104"/>
        <v/>
      </c>
      <c r="CV42" s="214" t="str">
        <f t="shared" si="105"/>
        <v/>
      </c>
      <c r="CW42" s="214" t="str">
        <f t="shared" si="106"/>
        <v/>
      </c>
      <c r="CX42" s="214" t="str">
        <f t="shared" si="107"/>
        <v/>
      </c>
      <c r="CY42" s="214" t="str">
        <f t="shared" si="108"/>
        <v/>
      </c>
      <c r="CZ42" s="214" t="str">
        <f t="shared" si="109"/>
        <v/>
      </c>
      <c r="DA42" s="214" t="str">
        <f t="shared" si="110"/>
        <v/>
      </c>
      <c r="DB42" s="214" t="str">
        <f t="shared" si="111"/>
        <v/>
      </c>
      <c r="DC42" s="214" t="str">
        <f t="shared" si="112"/>
        <v/>
      </c>
      <c r="DD42" s="214" t="str">
        <f t="shared" si="113"/>
        <v/>
      </c>
      <c r="DE42" s="214" t="str">
        <f t="shared" si="114"/>
        <v/>
      </c>
      <c r="DF42" s="214" t="str">
        <f t="shared" si="115"/>
        <v/>
      </c>
      <c r="DG42" s="214" t="str">
        <f t="shared" si="116"/>
        <v/>
      </c>
      <c r="DH42" s="214" t="str">
        <f t="shared" si="117"/>
        <v/>
      </c>
      <c r="DI42" s="214" t="str">
        <f t="shared" si="118"/>
        <v/>
      </c>
      <c r="DJ42" s="214" t="str">
        <f t="shared" si="119"/>
        <v/>
      </c>
      <c r="DK42" s="214" t="str">
        <f t="shared" si="120"/>
        <v/>
      </c>
      <c r="DL42" s="214" t="str">
        <f t="shared" si="121"/>
        <v/>
      </c>
      <c r="DM42" s="214" t="str">
        <f t="shared" si="122"/>
        <v/>
      </c>
      <c r="DN42" s="214" t="str">
        <f t="shared" si="123"/>
        <v/>
      </c>
      <c r="DO42" s="215" t="str">
        <f t="shared" si="124"/>
        <v/>
      </c>
    </row>
    <row r="43" spans="1:123" ht="15" hidden="1" customHeight="1">
      <c r="A43" s="33"/>
      <c r="B43" s="33"/>
      <c r="C43" s="33"/>
      <c r="D43" s="33"/>
      <c r="E43" s="33"/>
      <c r="F43" s="33"/>
      <c r="G43" s="33"/>
      <c r="H43" s="205"/>
      <c r="L43" s="2"/>
      <c r="M43" s="2"/>
      <c r="N43" s="211" t="str">
        <f t="shared" si="25"/>
        <v>직원9</v>
      </c>
      <c r="O43" s="212" t="str">
        <f t="shared" si="26"/>
        <v/>
      </c>
      <c r="P43" s="213" t="str">
        <f t="shared" si="26"/>
        <v/>
      </c>
      <c r="Q43" s="213" t="str">
        <f t="shared" si="26"/>
        <v/>
      </c>
      <c r="R43" s="213" t="str">
        <f t="shared" si="26"/>
        <v/>
      </c>
      <c r="S43" s="213" t="str">
        <f t="shared" si="26"/>
        <v/>
      </c>
      <c r="T43" s="213" t="str">
        <f t="shared" si="26"/>
        <v/>
      </c>
      <c r="U43" s="213" t="str">
        <f t="shared" si="26"/>
        <v/>
      </c>
      <c r="V43" s="214" t="str">
        <f t="shared" si="27"/>
        <v/>
      </c>
      <c r="W43" s="214" t="str">
        <f t="shared" si="28"/>
        <v/>
      </c>
      <c r="X43" s="214" t="str">
        <f t="shared" si="29"/>
        <v/>
      </c>
      <c r="Y43" s="214" t="str">
        <f t="shared" si="30"/>
        <v/>
      </c>
      <c r="Z43" s="214" t="str">
        <f t="shared" si="31"/>
        <v/>
      </c>
      <c r="AA43" s="214" t="str">
        <f t="shared" si="32"/>
        <v/>
      </c>
      <c r="AB43" s="214" t="str">
        <f t="shared" si="33"/>
        <v/>
      </c>
      <c r="AC43" s="214" t="str">
        <f t="shared" si="34"/>
        <v/>
      </c>
      <c r="AD43" s="214" t="str">
        <f t="shared" si="35"/>
        <v/>
      </c>
      <c r="AE43" s="214" t="str">
        <f t="shared" si="36"/>
        <v/>
      </c>
      <c r="AF43" s="214" t="str">
        <f t="shared" si="37"/>
        <v/>
      </c>
      <c r="AG43" s="214" t="str">
        <f t="shared" si="38"/>
        <v/>
      </c>
      <c r="AH43" s="214" t="str">
        <f t="shared" si="39"/>
        <v/>
      </c>
      <c r="AI43" s="214" t="str">
        <f t="shared" si="40"/>
        <v/>
      </c>
      <c r="AJ43" s="214" t="str">
        <f t="shared" si="41"/>
        <v/>
      </c>
      <c r="AK43" s="214" t="str">
        <f t="shared" si="42"/>
        <v/>
      </c>
      <c r="AL43" s="214" t="str">
        <f t="shared" si="43"/>
        <v/>
      </c>
      <c r="AM43" s="214" t="str">
        <f t="shared" si="44"/>
        <v/>
      </c>
      <c r="AN43" s="214" t="str">
        <f t="shared" si="45"/>
        <v/>
      </c>
      <c r="AO43" s="214" t="str">
        <f t="shared" si="46"/>
        <v/>
      </c>
      <c r="AP43" s="214" t="str">
        <f t="shared" si="47"/>
        <v/>
      </c>
      <c r="AQ43" s="214" t="str">
        <f t="shared" si="48"/>
        <v/>
      </c>
      <c r="AR43" s="214" t="str">
        <f t="shared" si="49"/>
        <v/>
      </c>
      <c r="AS43" s="214" t="str">
        <f t="shared" si="50"/>
        <v/>
      </c>
      <c r="AT43" s="214" t="str">
        <f t="shared" si="51"/>
        <v/>
      </c>
      <c r="AU43" s="214" t="str">
        <f t="shared" si="52"/>
        <v/>
      </c>
      <c r="AV43" s="214" t="str">
        <f t="shared" si="53"/>
        <v/>
      </c>
      <c r="AW43" s="214" t="str">
        <f t="shared" si="54"/>
        <v/>
      </c>
      <c r="AX43" s="214" t="str">
        <f t="shared" si="55"/>
        <v/>
      </c>
      <c r="AY43" s="214" t="str">
        <f t="shared" si="56"/>
        <v/>
      </c>
      <c r="AZ43" s="214" t="str">
        <f t="shared" si="57"/>
        <v/>
      </c>
      <c r="BA43" s="214" t="str">
        <f t="shared" si="58"/>
        <v/>
      </c>
      <c r="BB43" s="214" t="str">
        <f t="shared" si="59"/>
        <v/>
      </c>
      <c r="BC43" s="214" t="str">
        <f t="shared" si="60"/>
        <v/>
      </c>
      <c r="BD43" s="214" t="str">
        <f t="shared" si="61"/>
        <v/>
      </c>
      <c r="BE43" s="214" t="str">
        <f t="shared" si="62"/>
        <v/>
      </c>
      <c r="BF43" s="214" t="str">
        <f t="shared" si="63"/>
        <v/>
      </c>
      <c r="BG43" s="214" t="str">
        <f t="shared" si="64"/>
        <v/>
      </c>
      <c r="BH43" s="214" t="str">
        <f t="shared" si="65"/>
        <v/>
      </c>
      <c r="BI43" s="214" t="str">
        <f t="shared" si="66"/>
        <v/>
      </c>
      <c r="BJ43" s="214" t="str">
        <f t="shared" si="67"/>
        <v/>
      </c>
      <c r="BK43" s="214" t="str">
        <f t="shared" si="68"/>
        <v/>
      </c>
      <c r="BL43" s="214" t="str">
        <f t="shared" si="69"/>
        <v/>
      </c>
      <c r="BM43" s="214" t="str">
        <f t="shared" si="70"/>
        <v/>
      </c>
      <c r="BN43" s="214" t="str">
        <f t="shared" si="71"/>
        <v/>
      </c>
      <c r="BO43" s="214" t="str">
        <f t="shared" si="72"/>
        <v/>
      </c>
      <c r="BP43" s="214" t="str">
        <f t="shared" si="73"/>
        <v/>
      </c>
      <c r="BQ43" s="214" t="str">
        <f t="shared" si="74"/>
        <v/>
      </c>
      <c r="BR43" s="214" t="str">
        <f t="shared" si="75"/>
        <v/>
      </c>
      <c r="BS43" s="214" t="str">
        <f t="shared" si="76"/>
        <v/>
      </c>
      <c r="BT43" s="214" t="str">
        <f t="shared" si="77"/>
        <v/>
      </c>
      <c r="BU43" s="214" t="str">
        <f t="shared" si="78"/>
        <v/>
      </c>
      <c r="BV43" s="214" t="str">
        <f t="shared" si="79"/>
        <v/>
      </c>
      <c r="BW43" s="214" t="str">
        <f t="shared" si="80"/>
        <v/>
      </c>
      <c r="BX43" s="214" t="str">
        <f t="shared" si="81"/>
        <v/>
      </c>
      <c r="BY43" s="214" t="str">
        <f t="shared" si="82"/>
        <v/>
      </c>
      <c r="BZ43" s="214" t="str">
        <f t="shared" si="83"/>
        <v/>
      </c>
      <c r="CA43" s="214" t="str">
        <f t="shared" si="84"/>
        <v/>
      </c>
      <c r="CB43" s="214" t="str">
        <f t="shared" si="85"/>
        <v/>
      </c>
      <c r="CC43" s="214" t="str">
        <f t="shared" si="86"/>
        <v/>
      </c>
      <c r="CD43" s="214" t="str">
        <f t="shared" si="87"/>
        <v/>
      </c>
      <c r="CE43" s="214" t="str">
        <f t="shared" si="88"/>
        <v/>
      </c>
      <c r="CF43" s="214" t="str">
        <f t="shared" si="89"/>
        <v/>
      </c>
      <c r="CG43" s="214" t="str">
        <f t="shared" si="90"/>
        <v/>
      </c>
      <c r="CH43" s="214" t="str">
        <f t="shared" si="91"/>
        <v/>
      </c>
      <c r="CI43" s="214" t="str">
        <f t="shared" si="92"/>
        <v/>
      </c>
      <c r="CJ43" s="214" t="str">
        <f t="shared" si="93"/>
        <v/>
      </c>
      <c r="CK43" s="214" t="str">
        <f t="shared" si="94"/>
        <v/>
      </c>
      <c r="CL43" s="214" t="str">
        <f t="shared" si="95"/>
        <v/>
      </c>
      <c r="CM43" s="214" t="str">
        <f t="shared" si="96"/>
        <v/>
      </c>
      <c r="CN43" s="214" t="str">
        <f t="shared" si="97"/>
        <v/>
      </c>
      <c r="CO43" s="214" t="str">
        <f t="shared" si="98"/>
        <v/>
      </c>
      <c r="CP43" s="214" t="str">
        <f t="shared" si="99"/>
        <v/>
      </c>
      <c r="CQ43" s="214" t="str">
        <f t="shared" si="100"/>
        <v/>
      </c>
      <c r="CR43" s="214" t="str">
        <f t="shared" si="101"/>
        <v/>
      </c>
      <c r="CS43" s="214" t="str">
        <f t="shared" si="102"/>
        <v/>
      </c>
      <c r="CT43" s="214" t="str">
        <f t="shared" si="103"/>
        <v/>
      </c>
      <c r="CU43" s="214" t="str">
        <f t="shared" si="104"/>
        <v/>
      </c>
      <c r="CV43" s="214" t="str">
        <f t="shared" si="105"/>
        <v/>
      </c>
      <c r="CW43" s="214" t="str">
        <f t="shared" si="106"/>
        <v/>
      </c>
      <c r="CX43" s="214" t="str">
        <f t="shared" si="107"/>
        <v/>
      </c>
      <c r="CY43" s="214" t="str">
        <f t="shared" si="108"/>
        <v/>
      </c>
      <c r="CZ43" s="214" t="str">
        <f t="shared" si="109"/>
        <v/>
      </c>
      <c r="DA43" s="214" t="str">
        <f t="shared" si="110"/>
        <v/>
      </c>
      <c r="DB43" s="214" t="str">
        <f t="shared" si="111"/>
        <v/>
      </c>
      <c r="DC43" s="214" t="str">
        <f t="shared" si="112"/>
        <v/>
      </c>
      <c r="DD43" s="214" t="str">
        <f t="shared" si="113"/>
        <v/>
      </c>
      <c r="DE43" s="214" t="str">
        <f t="shared" si="114"/>
        <v/>
      </c>
      <c r="DF43" s="214" t="str">
        <f t="shared" si="115"/>
        <v/>
      </c>
      <c r="DG43" s="214" t="str">
        <f t="shared" si="116"/>
        <v/>
      </c>
      <c r="DH43" s="214" t="str">
        <f t="shared" si="117"/>
        <v/>
      </c>
      <c r="DI43" s="214" t="str">
        <f t="shared" si="118"/>
        <v/>
      </c>
      <c r="DJ43" s="214" t="str">
        <f t="shared" si="119"/>
        <v/>
      </c>
      <c r="DK43" s="214" t="str">
        <f t="shared" si="120"/>
        <v/>
      </c>
      <c r="DL43" s="214" t="str">
        <f t="shared" si="121"/>
        <v/>
      </c>
      <c r="DM43" s="214" t="str">
        <f t="shared" si="122"/>
        <v/>
      </c>
      <c r="DN43" s="214" t="str">
        <f t="shared" si="123"/>
        <v/>
      </c>
      <c r="DO43" s="215" t="str">
        <f t="shared" si="124"/>
        <v/>
      </c>
    </row>
    <row r="44" spans="1:123" ht="15" hidden="1" customHeight="1">
      <c r="A44" s="33"/>
      <c r="B44" s="33"/>
      <c r="C44" s="33"/>
      <c r="D44" s="33"/>
      <c r="E44" s="33"/>
      <c r="F44" s="33"/>
      <c r="G44" s="33"/>
      <c r="H44" s="205"/>
      <c r="L44" s="2"/>
      <c r="M44" s="2"/>
      <c r="N44" s="211" t="str">
        <f t="shared" si="25"/>
        <v>직원10</v>
      </c>
      <c r="O44" s="212" t="str">
        <f t="shared" si="26"/>
        <v/>
      </c>
      <c r="P44" s="213" t="str">
        <f t="shared" si="26"/>
        <v/>
      </c>
      <c r="Q44" s="213" t="str">
        <f t="shared" si="26"/>
        <v/>
      </c>
      <c r="R44" s="213" t="str">
        <f t="shared" si="26"/>
        <v/>
      </c>
      <c r="S44" s="213" t="str">
        <f t="shared" si="26"/>
        <v/>
      </c>
      <c r="T44" s="213" t="str">
        <f t="shared" si="26"/>
        <v/>
      </c>
      <c r="U44" s="213" t="str">
        <f t="shared" si="26"/>
        <v/>
      </c>
      <c r="V44" s="214" t="str">
        <f t="shared" si="27"/>
        <v/>
      </c>
      <c r="W44" s="214" t="str">
        <f t="shared" si="28"/>
        <v/>
      </c>
      <c r="X44" s="214" t="str">
        <f t="shared" si="29"/>
        <v/>
      </c>
      <c r="Y44" s="214" t="str">
        <f t="shared" si="30"/>
        <v/>
      </c>
      <c r="Z44" s="214" t="str">
        <f t="shared" si="31"/>
        <v/>
      </c>
      <c r="AA44" s="214" t="str">
        <f t="shared" si="32"/>
        <v/>
      </c>
      <c r="AB44" s="214" t="str">
        <f t="shared" si="33"/>
        <v/>
      </c>
      <c r="AC44" s="214" t="str">
        <f t="shared" si="34"/>
        <v/>
      </c>
      <c r="AD44" s="214" t="str">
        <f t="shared" si="35"/>
        <v/>
      </c>
      <c r="AE44" s="214" t="str">
        <f t="shared" si="36"/>
        <v/>
      </c>
      <c r="AF44" s="214" t="str">
        <f t="shared" si="37"/>
        <v/>
      </c>
      <c r="AG44" s="214" t="str">
        <f t="shared" si="38"/>
        <v/>
      </c>
      <c r="AH44" s="214" t="str">
        <f t="shared" si="39"/>
        <v/>
      </c>
      <c r="AI44" s="214" t="str">
        <f t="shared" si="40"/>
        <v/>
      </c>
      <c r="AJ44" s="214" t="str">
        <f t="shared" si="41"/>
        <v/>
      </c>
      <c r="AK44" s="214" t="str">
        <f t="shared" si="42"/>
        <v/>
      </c>
      <c r="AL44" s="214" t="str">
        <f t="shared" si="43"/>
        <v/>
      </c>
      <c r="AM44" s="214" t="str">
        <f t="shared" si="44"/>
        <v/>
      </c>
      <c r="AN44" s="214" t="str">
        <f t="shared" si="45"/>
        <v/>
      </c>
      <c r="AO44" s="214" t="str">
        <f t="shared" si="46"/>
        <v/>
      </c>
      <c r="AP44" s="214" t="str">
        <f t="shared" si="47"/>
        <v/>
      </c>
      <c r="AQ44" s="214" t="str">
        <f t="shared" si="48"/>
        <v/>
      </c>
      <c r="AR44" s="214" t="str">
        <f t="shared" si="49"/>
        <v/>
      </c>
      <c r="AS44" s="214" t="str">
        <f t="shared" si="50"/>
        <v/>
      </c>
      <c r="AT44" s="214" t="str">
        <f t="shared" si="51"/>
        <v/>
      </c>
      <c r="AU44" s="214" t="str">
        <f t="shared" si="52"/>
        <v/>
      </c>
      <c r="AV44" s="214" t="str">
        <f t="shared" si="53"/>
        <v/>
      </c>
      <c r="AW44" s="214" t="str">
        <f t="shared" si="54"/>
        <v/>
      </c>
      <c r="AX44" s="214" t="str">
        <f t="shared" si="55"/>
        <v/>
      </c>
      <c r="AY44" s="214" t="str">
        <f t="shared" si="56"/>
        <v/>
      </c>
      <c r="AZ44" s="214" t="str">
        <f t="shared" si="57"/>
        <v/>
      </c>
      <c r="BA44" s="214" t="str">
        <f t="shared" si="58"/>
        <v/>
      </c>
      <c r="BB44" s="214" t="str">
        <f t="shared" si="59"/>
        <v/>
      </c>
      <c r="BC44" s="214" t="str">
        <f t="shared" si="60"/>
        <v/>
      </c>
      <c r="BD44" s="214" t="str">
        <f t="shared" si="61"/>
        <v/>
      </c>
      <c r="BE44" s="214" t="str">
        <f t="shared" si="62"/>
        <v/>
      </c>
      <c r="BF44" s="214" t="str">
        <f t="shared" si="63"/>
        <v/>
      </c>
      <c r="BG44" s="214" t="str">
        <f t="shared" si="64"/>
        <v/>
      </c>
      <c r="BH44" s="214" t="str">
        <f t="shared" si="65"/>
        <v/>
      </c>
      <c r="BI44" s="214" t="str">
        <f t="shared" si="66"/>
        <v/>
      </c>
      <c r="BJ44" s="214" t="str">
        <f t="shared" si="67"/>
        <v/>
      </c>
      <c r="BK44" s="214" t="str">
        <f t="shared" si="68"/>
        <v/>
      </c>
      <c r="BL44" s="214" t="str">
        <f t="shared" si="69"/>
        <v/>
      </c>
      <c r="BM44" s="214" t="str">
        <f t="shared" si="70"/>
        <v/>
      </c>
      <c r="BN44" s="214" t="str">
        <f t="shared" si="71"/>
        <v/>
      </c>
      <c r="BO44" s="214" t="str">
        <f t="shared" si="72"/>
        <v/>
      </c>
      <c r="BP44" s="214" t="str">
        <f t="shared" si="73"/>
        <v/>
      </c>
      <c r="BQ44" s="214" t="str">
        <f t="shared" si="74"/>
        <v/>
      </c>
      <c r="BR44" s="214" t="str">
        <f t="shared" si="75"/>
        <v/>
      </c>
      <c r="BS44" s="214" t="str">
        <f t="shared" si="76"/>
        <v/>
      </c>
      <c r="BT44" s="214" t="str">
        <f t="shared" si="77"/>
        <v/>
      </c>
      <c r="BU44" s="214" t="str">
        <f t="shared" si="78"/>
        <v/>
      </c>
      <c r="BV44" s="214" t="str">
        <f t="shared" si="79"/>
        <v/>
      </c>
      <c r="BW44" s="214" t="str">
        <f t="shared" si="80"/>
        <v/>
      </c>
      <c r="BX44" s="214" t="str">
        <f t="shared" si="81"/>
        <v/>
      </c>
      <c r="BY44" s="214" t="str">
        <f t="shared" si="82"/>
        <v/>
      </c>
      <c r="BZ44" s="214" t="str">
        <f t="shared" si="83"/>
        <v/>
      </c>
      <c r="CA44" s="214" t="str">
        <f t="shared" si="84"/>
        <v/>
      </c>
      <c r="CB44" s="214" t="str">
        <f t="shared" si="85"/>
        <v/>
      </c>
      <c r="CC44" s="214" t="str">
        <f t="shared" si="86"/>
        <v/>
      </c>
      <c r="CD44" s="214" t="str">
        <f t="shared" si="87"/>
        <v/>
      </c>
      <c r="CE44" s="214" t="str">
        <f t="shared" si="88"/>
        <v/>
      </c>
      <c r="CF44" s="214" t="str">
        <f t="shared" si="89"/>
        <v/>
      </c>
      <c r="CG44" s="214" t="str">
        <f t="shared" si="90"/>
        <v/>
      </c>
      <c r="CH44" s="214" t="str">
        <f t="shared" si="91"/>
        <v/>
      </c>
      <c r="CI44" s="214" t="str">
        <f t="shared" si="92"/>
        <v/>
      </c>
      <c r="CJ44" s="214" t="str">
        <f t="shared" si="93"/>
        <v/>
      </c>
      <c r="CK44" s="214" t="str">
        <f t="shared" si="94"/>
        <v/>
      </c>
      <c r="CL44" s="214" t="str">
        <f t="shared" si="95"/>
        <v/>
      </c>
      <c r="CM44" s="214" t="str">
        <f t="shared" si="96"/>
        <v/>
      </c>
      <c r="CN44" s="214" t="str">
        <f t="shared" si="97"/>
        <v/>
      </c>
      <c r="CO44" s="214" t="str">
        <f t="shared" si="98"/>
        <v/>
      </c>
      <c r="CP44" s="214" t="str">
        <f t="shared" si="99"/>
        <v/>
      </c>
      <c r="CQ44" s="214" t="str">
        <f t="shared" si="100"/>
        <v/>
      </c>
      <c r="CR44" s="214" t="str">
        <f t="shared" si="101"/>
        <v/>
      </c>
      <c r="CS44" s="214" t="str">
        <f t="shared" si="102"/>
        <v/>
      </c>
      <c r="CT44" s="214" t="str">
        <f t="shared" si="103"/>
        <v/>
      </c>
      <c r="CU44" s="214" t="str">
        <f t="shared" si="104"/>
        <v/>
      </c>
      <c r="CV44" s="214" t="str">
        <f t="shared" si="105"/>
        <v/>
      </c>
      <c r="CW44" s="214" t="str">
        <f t="shared" si="106"/>
        <v/>
      </c>
      <c r="CX44" s="214" t="str">
        <f t="shared" si="107"/>
        <v/>
      </c>
      <c r="CY44" s="214" t="str">
        <f t="shared" si="108"/>
        <v/>
      </c>
      <c r="CZ44" s="214" t="str">
        <f t="shared" si="109"/>
        <v/>
      </c>
      <c r="DA44" s="214" t="str">
        <f t="shared" si="110"/>
        <v/>
      </c>
      <c r="DB44" s="214" t="str">
        <f t="shared" si="111"/>
        <v/>
      </c>
      <c r="DC44" s="214" t="str">
        <f t="shared" si="112"/>
        <v/>
      </c>
      <c r="DD44" s="214" t="str">
        <f t="shared" si="113"/>
        <v/>
      </c>
      <c r="DE44" s="214" t="str">
        <f t="shared" si="114"/>
        <v/>
      </c>
      <c r="DF44" s="214" t="str">
        <f t="shared" si="115"/>
        <v/>
      </c>
      <c r="DG44" s="214" t="str">
        <f t="shared" si="116"/>
        <v/>
      </c>
      <c r="DH44" s="214" t="str">
        <f t="shared" si="117"/>
        <v/>
      </c>
      <c r="DI44" s="214" t="str">
        <f t="shared" si="118"/>
        <v/>
      </c>
      <c r="DJ44" s="214" t="str">
        <f t="shared" si="119"/>
        <v/>
      </c>
      <c r="DK44" s="214" t="str">
        <f t="shared" si="120"/>
        <v/>
      </c>
      <c r="DL44" s="214" t="str">
        <f t="shared" si="121"/>
        <v/>
      </c>
      <c r="DM44" s="214" t="str">
        <f t="shared" si="122"/>
        <v/>
      </c>
      <c r="DN44" s="214" t="str">
        <f t="shared" si="123"/>
        <v/>
      </c>
      <c r="DO44" s="215" t="str">
        <f t="shared" si="124"/>
        <v/>
      </c>
    </row>
    <row r="45" spans="1:123" ht="15" hidden="1" customHeight="1">
      <c r="A45" s="33"/>
      <c r="B45" s="33"/>
      <c r="C45" s="33"/>
      <c r="D45" s="33"/>
      <c r="E45" s="33"/>
      <c r="F45" s="33"/>
      <c r="G45" s="33"/>
      <c r="H45" s="205"/>
      <c r="L45" s="2"/>
      <c r="M45" s="2"/>
      <c r="N45" s="211" t="str">
        <f t="shared" si="25"/>
        <v>직원11</v>
      </c>
      <c r="O45" s="212" t="str">
        <f t="shared" si="26"/>
        <v/>
      </c>
      <c r="P45" s="213" t="str">
        <f t="shared" si="26"/>
        <v/>
      </c>
      <c r="Q45" s="213" t="str">
        <f t="shared" si="26"/>
        <v/>
      </c>
      <c r="R45" s="213" t="str">
        <f t="shared" si="26"/>
        <v/>
      </c>
      <c r="S45" s="213" t="str">
        <f t="shared" si="26"/>
        <v/>
      </c>
      <c r="T45" s="213" t="str">
        <f t="shared" si="26"/>
        <v/>
      </c>
      <c r="U45" s="213" t="str">
        <f t="shared" si="26"/>
        <v/>
      </c>
      <c r="V45" s="214" t="str">
        <f t="shared" si="27"/>
        <v/>
      </c>
      <c r="W45" s="214" t="str">
        <f t="shared" si="28"/>
        <v/>
      </c>
      <c r="X45" s="214" t="str">
        <f t="shared" si="29"/>
        <v/>
      </c>
      <c r="Y45" s="214" t="str">
        <f t="shared" si="30"/>
        <v/>
      </c>
      <c r="Z45" s="214" t="str">
        <f t="shared" si="31"/>
        <v/>
      </c>
      <c r="AA45" s="214" t="str">
        <f t="shared" si="32"/>
        <v/>
      </c>
      <c r="AB45" s="214" t="str">
        <f t="shared" si="33"/>
        <v/>
      </c>
      <c r="AC45" s="214" t="str">
        <f t="shared" si="34"/>
        <v/>
      </c>
      <c r="AD45" s="214" t="str">
        <f t="shared" si="35"/>
        <v/>
      </c>
      <c r="AE45" s="214" t="str">
        <f t="shared" si="36"/>
        <v/>
      </c>
      <c r="AF45" s="214" t="str">
        <f t="shared" si="37"/>
        <v/>
      </c>
      <c r="AG45" s="214" t="str">
        <f t="shared" si="38"/>
        <v/>
      </c>
      <c r="AH45" s="214" t="str">
        <f t="shared" si="39"/>
        <v/>
      </c>
      <c r="AI45" s="214" t="str">
        <f t="shared" si="40"/>
        <v/>
      </c>
      <c r="AJ45" s="214" t="str">
        <f t="shared" si="41"/>
        <v/>
      </c>
      <c r="AK45" s="214" t="str">
        <f t="shared" si="42"/>
        <v/>
      </c>
      <c r="AL45" s="214" t="str">
        <f t="shared" si="43"/>
        <v/>
      </c>
      <c r="AM45" s="214" t="str">
        <f t="shared" si="44"/>
        <v/>
      </c>
      <c r="AN45" s="214" t="str">
        <f t="shared" si="45"/>
        <v/>
      </c>
      <c r="AO45" s="214" t="str">
        <f t="shared" si="46"/>
        <v/>
      </c>
      <c r="AP45" s="214" t="str">
        <f t="shared" si="47"/>
        <v/>
      </c>
      <c r="AQ45" s="214" t="str">
        <f t="shared" si="48"/>
        <v/>
      </c>
      <c r="AR45" s="214" t="str">
        <f t="shared" si="49"/>
        <v/>
      </c>
      <c r="AS45" s="214" t="str">
        <f t="shared" si="50"/>
        <v/>
      </c>
      <c r="AT45" s="214" t="str">
        <f t="shared" si="51"/>
        <v/>
      </c>
      <c r="AU45" s="214" t="str">
        <f t="shared" si="52"/>
        <v/>
      </c>
      <c r="AV45" s="214" t="str">
        <f t="shared" si="53"/>
        <v/>
      </c>
      <c r="AW45" s="214" t="str">
        <f t="shared" si="54"/>
        <v/>
      </c>
      <c r="AX45" s="214" t="str">
        <f t="shared" si="55"/>
        <v/>
      </c>
      <c r="AY45" s="214" t="str">
        <f t="shared" si="56"/>
        <v/>
      </c>
      <c r="AZ45" s="214" t="str">
        <f t="shared" si="57"/>
        <v/>
      </c>
      <c r="BA45" s="214" t="str">
        <f t="shared" si="58"/>
        <v/>
      </c>
      <c r="BB45" s="214" t="str">
        <f t="shared" si="59"/>
        <v/>
      </c>
      <c r="BC45" s="214" t="str">
        <f t="shared" si="60"/>
        <v/>
      </c>
      <c r="BD45" s="214" t="str">
        <f t="shared" si="61"/>
        <v/>
      </c>
      <c r="BE45" s="214" t="str">
        <f t="shared" si="62"/>
        <v/>
      </c>
      <c r="BF45" s="214" t="str">
        <f t="shared" si="63"/>
        <v/>
      </c>
      <c r="BG45" s="214" t="str">
        <f t="shared" si="64"/>
        <v/>
      </c>
      <c r="BH45" s="214" t="str">
        <f t="shared" si="65"/>
        <v/>
      </c>
      <c r="BI45" s="214" t="str">
        <f t="shared" si="66"/>
        <v/>
      </c>
      <c r="BJ45" s="214" t="str">
        <f t="shared" si="67"/>
        <v/>
      </c>
      <c r="BK45" s="214" t="str">
        <f t="shared" si="68"/>
        <v/>
      </c>
      <c r="BL45" s="214" t="str">
        <f t="shared" si="69"/>
        <v/>
      </c>
      <c r="BM45" s="214" t="str">
        <f t="shared" si="70"/>
        <v/>
      </c>
      <c r="BN45" s="214" t="str">
        <f t="shared" si="71"/>
        <v/>
      </c>
      <c r="BO45" s="214" t="str">
        <f t="shared" si="72"/>
        <v/>
      </c>
      <c r="BP45" s="214" t="str">
        <f t="shared" si="73"/>
        <v/>
      </c>
      <c r="BQ45" s="214" t="str">
        <f t="shared" si="74"/>
        <v/>
      </c>
      <c r="BR45" s="214" t="str">
        <f t="shared" si="75"/>
        <v/>
      </c>
      <c r="BS45" s="214" t="str">
        <f t="shared" si="76"/>
        <v/>
      </c>
      <c r="BT45" s="214" t="str">
        <f t="shared" si="77"/>
        <v/>
      </c>
      <c r="BU45" s="214" t="str">
        <f t="shared" si="78"/>
        <v/>
      </c>
      <c r="BV45" s="214" t="str">
        <f t="shared" si="79"/>
        <v/>
      </c>
      <c r="BW45" s="214" t="str">
        <f t="shared" si="80"/>
        <v/>
      </c>
      <c r="BX45" s="214" t="str">
        <f t="shared" si="81"/>
        <v/>
      </c>
      <c r="BY45" s="214" t="str">
        <f t="shared" si="82"/>
        <v/>
      </c>
      <c r="BZ45" s="214" t="str">
        <f t="shared" si="83"/>
        <v/>
      </c>
      <c r="CA45" s="214" t="str">
        <f t="shared" si="84"/>
        <v/>
      </c>
      <c r="CB45" s="214" t="str">
        <f t="shared" si="85"/>
        <v/>
      </c>
      <c r="CC45" s="214" t="str">
        <f t="shared" si="86"/>
        <v/>
      </c>
      <c r="CD45" s="214" t="str">
        <f t="shared" si="87"/>
        <v/>
      </c>
      <c r="CE45" s="214" t="str">
        <f t="shared" si="88"/>
        <v/>
      </c>
      <c r="CF45" s="214" t="str">
        <f t="shared" si="89"/>
        <v/>
      </c>
      <c r="CG45" s="214" t="str">
        <f t="shared" si="90"/>
        <v/>
      </c>
      <c r="CH45" s="214" t="str">
        <f t="shared" si="91"/>
        <v/>
      </c>
      <c r="CI45" s="214" t="str">
        <f t="shared" si="92"/>
        <v/>
      </c>
      <c r="CJ45" s="214" t="str">
        <f t="shared" si="93"/>
        <v/>
      </c>
      <c r="CK45" s="214" t="str">
        <f t="shared" si="94"/>
        <v/>
      </c>
      <c r="CL45" s="214" t="str">
        <f t="shared" si="95"/>
        <v/>
      </c>
      <c r="CM45" s="214" t="str">
        <f t="shared" si="96"/>
        <v/>
      </c>
      <c r="CN45" s="214" t="str">
        <f t="shared" si="97"/>
        <v/>
      </c>
      <c r="CO45" s="214" t="str">
        <f t="shared" si="98"/>
        <v/>
      </c>
      <c r="CP45" s="214" t="str">
        <f t="shared" si="99"/>
        <v/>
      </c>
      <c r="CQ45" s="214" t="str">
        <f t="shared" si="100"/>
        <v/>
      </c>
      <c r="CR45" s="214" t="str">
        <f t="shared" si="101"/>
        <v/>
      </c>
      <c r="CS45" s="214" t="str">
        <f t="shared" si="102"/>
        <v/>
      </c>
      <c r="CT45" s="214" t="str">
        <f t="shared" si="103"/>
        <v/>
      </c>
      <c r="CU45" s="214" t="str">
        <f t="shared" si="104"/>
        <v/>
      </c>
      <c r="CV45" s="214" t="str">
        <f t="shared" si="105"/>
        <v/>
      </c>
      <c r="CW45" s="214" t="str">
        <f t="shared" si="106"/>
        <v/>
      </c>
      <c r="CX45" s="214" t="str">
        <f t="shared" si="107"/>
        <v/>
      </c>
      <c r="CY45" s="214" t="str">
        <f t="shared" si="108"/>
        <v/>
      </c>
      <c r="CZ45" s="214" t="str">
        <f t="shared" si="109"/>
        <v/>
      </c>
      <c r="DA45" s="214" t="str">
        <f t="shared" si="110"/>
        <v/>
      </c>
      <c r="DB45" s="214" t="str">
        <f t="shared" si="111"/>
        <v/>
      </c>
      <c r="DC45" s="214" t="str">
        <f t="shared" si="112"/>
        <v/>
      </c>
      <c r="DD45" s="214" t="str">
        <f t="shared" si="113"/>
        <v/>
      </c>
      <c r="DE45" s="214" t="str">
        <f t="shared" si="114"/>
        <v/>
      </c>
      <c r="DF45" s="214" t="str">
        <f t="shared" si="115"/>
        <v/>
      </c>
      <c r="DG45" s="214" t="str">
        <f t="shared" si="116"/>
        <v/>
      </c>
      <c r="DH45" s="214" t="str">
        <f t="shared" si="117"/>
        <v/>
      </c>
      <c r="DI45" s="214" t="str">
        <f t="shared" si="118"/>
        <v/>
      </c>
      <c r="DJ45" s="214" t="str">
        <f t="shared" si="119"/>
        <v/>
      </c>
      <c r="DK45" s="214" t="str">
        <f t="shared" si="120"/>
        <v/>
      </c>
      <c r="DL45" s="214" t="str">
        <f t="shared" si="121"/>
        <v/>
      </c>
      <c r="DM45" s="214" t="str">
        <f t="shared" si="122"/>
        <v/>
      </c>
      <c r="DN45" s="214" t="str">
        <f t="shared" si="123"/>
        <v/>
      </c>
      <c r="DO45" s="215" t="str">
        <f t="shared" si="124"/>
        <v/>
      </c>
    </row>
    <row r="46" spans="1:123" ht="15" hidden="1" customHeight="1">
      <c r="A46" s="33"/>
      <c r="B46" s="33"/>
      <c r="C46" s="33"/>
      <c r="D46" s="33"/>
      <c r="E46" s="33"/>
      <c r="F46" s="33"/>
      <c r="G46" s="33"/>
      <c r="H46" s="205"/>
      <c r="L46" s="2"/>
      <c r="M46" s="2"/>
      <c r="N46" s="211" t="str">
        <f t="shared" si="25"/>
        <v>직원12</v>
      </c>
      <c r="O46" s="212" t="str">
        <f t="shared" si="26"/>
        <v/>
      </c>
      <c r="P46" s="213" t="str">
        <f t="shared" si="26"/>
        <v/>
      </c>
      <c r="Q46" s="213" t="str">
        <f t="shared" si="26"/>
        <v/>
      </c>
      <c r="R46" s="213" t="str">
        <f t="shared" si="26"/>
        <v/>
      </c>
      <c r="S46" s="213" t="str">
        <f t="shared" si="26"/>
        <v/>
      </c>
      <c r="T46" s="213" t="str">
        <f t="shared" si="26"/>
        <v/>
      </c>
      <c r="U46" s="213" t="str">
        <f t="shared" si="26"/>
        <v/>
      </c>
      <c r="V46" s="214" t="str">
        <f t="shared" si="27"/>
        <v/>
      </c>
      <c r="W46" s="214" t="str">
        <f t="shared" si="28"/>
        <v/>
      </c>
      <c r="X46" s="214" t="str">
        <f t="shared" si="29"/>
        <v/>
      </c>
      <c r="Y46" s="214" t="str">
        <f t="shared" si="30"/>
        <v/>
      </c>
      <c r="Z46" s="214" t="str">
        <f t="shared" si="31"/>
        <v/>
      </c>
      <c r="AA46" s="214" t="str">
        <f t="shared" si="32"/>
        <v/>
      </c>
      <c r="AB46" s="214" t="str">
        <f t="shared" si="33"/>
        <v/>
      </c>
      <c r="AC46" s="214" t="str">
        <f t="shared" si="34"/>
        <v/>
      </c>
      <c r="AD46" s="214" t="str">
        <f t="shared" si="35"/>
        <v/>
      </c>
      <c r="AE46" s="214" t="str">
        <f t="shared" si="36"/>
        <v/>
      </c>
      <c r="AF46" s="214" t="str">
        <f t="shared" si="37"/>
        <v/>
      </c>
      <c r="AG46" s="214" t="str">
        <f t="shared" si="38"/>
        <v/>
      </c>
      <c r="AH46" s="214" t="str">
        <f t="shared" si="39"/>
        <v/>
      </c>
      <c r="AI46" s="214" t="str">
        <f t="shared" si="40"/>
        <v/>
      </c>
      <c r="AJ46" s="214" t="str">
        <f t="shared" si="41"/>
        <v/>
      </c>
      <c r="AK46" s="214" t="str">
        <f t="shared" si="42"/>
        <v/>
      </c>
      <c r="AL46" s="214" t="str">
        <f t="shared" si="43"/>
        <v/>
      </c>
      <c r="AM46" s="214" t="str">
        <f t="shared" si="44"/>
        <v/>
      </c>
      <c r="AN46" s="214" t="str">
        <f t="shared" si="45"/>
        <v/>
      </c>
      <c r="AO46" s="214" t="str">
        <f t="shared" si="46"/>
        <v/>
      </c>
      <c r="AP46" s="214" t="str">
        <f t="shared" si="47"/>
        <v/>
      </c>
      <c r="AQ46" s="214" t="str">
        <f t="shared" si="48"/>
        <v/>
      </c>
      <c r="AR46" s="214" t="str">
        <f t="shared" si="49"/>
        <v/>
      </c>
      <c r="AS46" s="214" t="str">
        <f t="shared" si="50"/>
        <v/>
      </c>
      <c r="AT46" s="214" t="str">
        <f t="shared" si="51"/>
        <v/>
      </c>
      <c r="AU46" s="214" t="str">
        <f t="shared" si="52"/>
        <v/>
      </c>
      <c r="AV46" s="214" t="str">
        <f t="shared" si="53"/>
        <v/>
      </c>
      <c r="AW46" s="214" t="str">
        <f t="shared" si="54"/>
        <v/>
      </c>
      <c r="AX46" s="214" t="str">
        <f t="shared" si="55"/>
        <v/>
      </c>
      <c r="AY46" s="214" t="str">
        <f t="shared" si="56"/>
        <v/>
      </c>
      <c r="AZ46" s="214" t="str">
        <f t="shared" si="57"/>
        <v/>
      </c>
      <c r="BA46" s="214" t="str">
        <f t="shared" si="58"/>
        <v/>
      </c>
      <c r="BB46" s="214" t="str">
        <f t="shared" si="59"/>
        <v/>
      </c>
      <c r="BC46" s="214" t="str">
        <f t="shared" si="60"/>
        <v/>
      </c>
      <c r="BD46" s="214" t="str">
        <f t="shared" si="61"/>
        <v/>
      </c>
      <c r="BE46" s="214" t="str">
        <f t="shared" si="62"/>
        <v/>
      </c>
      <c r="BF46" s="214" t="str">
        <f t="shared" si="63"/>
        <v/>
      </c>
      <c r="BG46" s="214" t="str">
        <f t="shared" si="64"/>
        <v/>
      </c>
      <c r="BH46" s="214" t="str">
        <f t="shared" si="65"/>
        <v/>
      </c>
      <c r="BI46" s="214" t="str">
        <f t="shared" si="66"/>
        <v/>
      </c>
      <c r="BJ46" s="214" t="str">
        <f t="shared" si="67"/>
        <v/>
      </c>
      <c r="BK46" s="214" t="str">
        <f t="shared" si="68"/>
        <v/>
      </c>
      <c r="BL46" s="214" t="str">
        <f t="shared" si="69"/>
        <v/>
      </c>
      <c r="BM46" s="214" t="str">
        <f t="shared" si="70"/>
        <v/>
      </c>
      <c r="BN46" s="214" t="str">
        <f t="shared" si="71"/>
        <v/>
      </c>
      <c r="BO46" s="214" t="str">
        <f t="shared" si="72"/>
        <v/>
      </c>
      <c r="BP46" s="214" t="str">
        <f t="shared" si="73"/>
        <v/>
      </c>
      <c r="BQ46" s="214" t="str">
        <f t="shared" si="74"/>
        <v/>
      </c>
      <c r="BR46" s="214" t="str">
        <f t="shared" si="75"/>
        <v/>
      </c>
      <c r="BS46" s="214" t="str">
        <f t="shared" si="76"/>
        <v/>
      </c>
      <c r="BT46" s="214" t="str">
        <f t="shared" si="77"/>
        <v/>
      </c>
      <c r="BU46" s="214" t="str">
        <f t="shared" si="78"/>
        <v/>
      </c>
      <c r="BV46" s="214" t="str">
        <f t="shared" si="79"/>
        <v/>
      </c>
      <c r="BW46" s="214" t="str">
        <f t="shared" si="80"/>
        <v/>
      </c>
      <c r="BX46" s="214" t="str">
        <f t="shared" si="81"/>
        <v/>
      </c>
      <c r="BY46" s="214" t="str">
        <f t="shared" si="82"/>
        <v/>
      </c>
      <c r="BZ46" s="214" t="str">
        <f t="shared" si="83"/>
        <v/>
      </c>
      <c r="CA46" s="214" t="str">
        <f t="shared" si="84"/>
        <v/>
      </c>
      <c r="CB46" s="214" t="str">
        <f t="shared" si="85"/>
        <v/>
      </c>
      <c r="CC46" s="214" t="str">
        <f t="shared" si="86"/>
        <v/>
      </c>
      <c r="CD46" s="214" t="str">
        <f t="shared" si="87"/>
        <v/>
      </c>
      <c r="CE46" s="214" t="str">
        <f t="shared" si="88"/>
        <v/>
      </c>
      <c r="CF46" s="214" t="str">
        <f t="shared" si="89"/>
        <v/>
      </c>
      <c r="CG46" s="214" t="str">
        <f t="shared" si="90"/>
        <v/>
      </c>
      <c r="CH46" s="214" t="str">
        <f t="shared" si="91"/>
        <v/>
      </c>
      <c r="CI46" s="214" t="str">
        <f t="shared" si="92"/>
        <v/>
      </c>
      <c r="CJ46" s="214" t="str">
        <f t="shared" si="93"/>
        <v/>
      </c>
      <c r="CK46" s="214" t="str">
        <f t="shared" si="94"/>
        <v/>
      </c>
      <c r="CL46" s="214" t="str">
        <f t="shared" si="95"/>
        <v/>
      </c>
      <c r="CM46" s="214" t="str">
        <f t="shared" si="96"/>
        <v/>
      </c>
      <c r="CN46" s="214" t="str">
        <f t="shared" si="97"/>
        <v/>
      </c>
      <c r="CO46" s="214" t="str">
        <f t="shared" si="98"/>
        <v/>
      </c>
      <c r="CP46" s="214" t="str">
        <f t="shared" si="99"/>
        <v/>
      </c>
      <c r="CQ46" s="214" t="str">
        <f t="shared" si="100"/>
        <v/>
      </c>
      <c r="CR46" s="214" t="str">
        <f t="shared" si="101"/>
        <v/>
      </c>
      <c r="CS46" s="214" t="str">
        <f t="shared" si="102"/>
        <v/>
      </c>
      <c r="CT46" s="214" t="str">
        <f t="shared" si="103"/>
        <v/>
      </c>
      <c r="CU46" s="214" t="str">
        <f t="shared" si="104"/>
        <v/>
      </c>
      <c r="CV46" s="214" t="str">
        <f t="shared" si="105"/>
        <v/>
      </c>
      <c r="CW46" s="214" t="str">
        <f t="shared" si="106"/>
        <v/>
      </c>
      <c r="CX46" s="214" t="str">
        <f t="shared" si="107"/>
        <v/>
      </c>
      <c r="CY46" s="214" t="str">
        <f t="shared" si="108"/>
        <v/>
      </c>
      <c r="CZ46" s="214" t="str">
        <f t="shared" si="109"/>
        <v/>
      </c>
      <c r="DA46" s="214" t="str">
        <f t="shared" si="110"/>
        <v/>
      </c>
      <c r="DB46" s="214" t="str">
        <f t="shared" si="111"/>
        <v/>
      </c>
      <c r="DC46" s="214" t="str">
        <f t="shared" si="112"/>
        <v/>
      </c>
      <c r="DD46" s="214" t="str">
        <f t="shared" si="113"/>
        <v/>
      </c>
      <c r="DE46" s="214" t="str">
        <f t="shared" si="114"/>
        <v/>
      </c>
      <c r="DF46" s="214" t="str">
        <f t="shared" si="115"/>
        <v/>
      </c>
      <c r="DG46" s="214" t="str">
        <f t="shared" si="116"/>
        <v/>
      </c>
      <c r="DH46" s="214" t="str">
        <f t="shared" si="117"/>
        <v/>
      </c>
      <c r="DI46" s="214" t="str">
        <f t="shared" si="118"/>
        <v/>
      </c>
      <c r="DJ46" s="214" t="str">
        <f t="shared" si="119"/>
        <v/>
      </c>
      <c r="DK46" s="214" t="str">
        <f t="shared" si="120"/>
        <v/>
      </c>
      <c r="DL46" s="214" t="str">
        <f t="shared" si="121"/>
        <v/>
      </c>
      <c r="DM46" s="214" t="str">
        <f t="shared" si="122"/>
        <v/>
      </c>
      <c r="DN46" s="214" t="str">
        <f t="shared" si="123"/>
        <v/>
      </c>
      <c r="DO46" s="215" t="str">
        <f t="shared" si="124"/>
        <v/>
      </c>
    </row>
    <row r="47" spans="1:123" ht="15" hidden="1" customHeight="1">
      <c r="A47" s="33"/>
      <c r="B47" s="33"/>
      <c r="C47" s="33"/>
      <c r="D47" s="33"/>
      <c r="E47" s="33"/>
      <c r="F47" s="33"/>
      <c r="G47" s="33"/>
      <c r="H47" s="205"/>
      <c r="L47" s="2"/>
      <c r="M47" s="2"/>
      <c r="N47" s="211" t="str">
        <f t="shared" si="25"/>
        <v>직원13</v>
      </c>
      <c r="O47" s="212" t="str">
        <f t="shared" si="26"/>
        <v/>
      </c>
      <c r="P47" s="213" t="str">
        <f t="shared" si="26"/>
        <v/>
      </c>
      <c r="Q47" s="213" t="str">
        <f t="shared" si="26"/>
        <v/>
      </c>
      <c r="R47" s="213" t="str">
        <f t="shared" si="26"/>
        <v/>
      </c>
      <c r="S47" s="213" t="str">
        <f t="shared" si="26"/>
        <v/>
      </c>
      <c r="T47" s="213" t="str">
        <f t="shared" si="26"/>
        <v/>
      </c>
      <c r="U47" s="213" t="str">
        <f t="shared" si="26"/>
        <v/>
      </c>
      <c r="V47" s="214" t="str">
        <f t="shared" si="27"/>
        <v/>
      </c>
      <c r="W47" s="214" t="str">
        <f t="shared" si="28"/>
        <v/>
      </c>
      <c r="X47" s="214" t="str">
        <f t="shared" si="29"/>
        <v/>
      </c>
      <c r="Y47" s="214" t="str">
        <f t="shared" si="30"/>
        <v/>
      </c>
      <c r="Z47" s="214" t="str">
        <f t="shared" si="31"/>
        <v/>
      </c>
      <c r="AA47" s="214" t="str">
        <f t="shared" si="32"/>
        <v/>
      </c>
      <c r="AB47" s="214" t="str">
        <f t="shared" si="33"/>
        <v/>
      </c>
      <c r="AC47" s="214" t="str">
        <f t="shared" si="34"/>
        <v/>
      </c>
      <c r="AD47" s="214" t="str">
        <f t="shared" si="35"/>
        <v/>
      </c>
      <c r="AE47" s="214" t="str">
        <f t="shared" si="36"/>
        <v/>
      </c>
      <c r="AF47" s="214" t="str">
        <f t="shared" si="37"/>
        <v/>
      </c>
      <c r="AG47" s="214" t="str">
        <f t="shared" si="38"/>
        <v/>
      </c>
      <c r="AH47" s="214" t="str">
        <f t="shared" si="39"/>
        <v/>
      </c>
      <c r="AI47" s="214" t="str">
        <f t="shared" si="40"/>
        <v/>
      </c>
      <c r="AJ47" s="214" t="str">
        <f t="shared" si="41"/>
        <v/>
      </c>
      <c r="AK47" s="214" t="str">
        <f t="shared" si="42"/>
        <v/>
      </c>
      <c r="AL47" s="214" t="str">
        <f t="shared" si="43"/>
        <v/>
      </c>
      <c r="AM47" s="214" t="str">
        <f t="shared" si="44"/>
        <v/>
      </c>
      <c r="AN47" s="214" t="str">
        <f t="shared" si="45"/>
        <v/>
      </c>
      <c r="AO47" s="214" t="str">
        <f t="shared" si="46"/>
        <v/>
      </c>
      <c r="AP47" s="214" t="str">
        <f t="shared" si="47"/>
        <v/>
      </c>
      <c r="AQ47" s="214" t="str">
        <f t="shared" si="48"/>
        <v/>
      </c>
      <c r="AR47" s="214" t="str">
        <f t="shared" si="49"/>
        <v/>
      </c>
      <c r="AS47" s="214" t="str">
        <f t="shared" si="50"/>
        <v/>
      </c>
      <c r="AT47" s="214" t="str">
        <f t="shared" si="51"/>
        <v/>
      </c>
      <c r="AU47" s="214" t="str">
        <f t="shared" si="52"/>
        <v/>
      </c>
      <c r="AV47" s="214" t="str">
        <f t="shared" si="53"/>
        <v/>
      </c>
      <c r="AW47" s="214" t="str">
        <f t="shared" si="54"/>
        <v/>
      </c>
      <c r="AX47" s="214" t="str">
        <f t="shared" si="55"/>
        <v/>
      </c>
      <c r="AY47" s="214" t="str">
        <f t="shared" si="56"/>
        <v/>
      </c>
      <c r="AZ47" s="214" t="str">
        <f t="shared" si="57"/>
        <v/>
      </c>
      <c r="BA47" s="214" t="str">
        <f t="shared" si="58"/>
        <v/>
      </c>
      <c r="BB47" s="214" t="str">
        <f t="shared" si="59"/>
        <v/>
      </c>
      <c r="BC47" s="214" t="str">
        <f t="shared" si="60"/>
        <v/>
      </c>
      <c r="BD47" s="214" t="str">
        <f t="shared" si="61"/>
        <v/>
      </c>
      <c r="BE47" s="214" t="str">
        <f t="shared" si="62"/>
        <v/>
      </c>
      <c r="BF47" s="214" t="str">
        <f t="shared" si="63"/>
        <v/>
      </c>
      <c r="BG47" s="214" t="str">
        <f t="shared" si="64"/>
        <v/>
      </c>
      <c r="BH47" s="214" t="str">
        <f t="shared" si="65"/>
        <v/>
      </c>
      <c r="BI47" s="214" t="str">
        <f t="shared" si="66"/>
        <v/>
      </c>
      <c r="BJ47" s="214" t="str">
        <f t="shared" si="67"/>
        <v/>
      </c>
      <c r="BK47" s="214" t="str">
        <f t="shared" si="68"/>
        <v/>
      </c>
      <c r="BL47" s="214" t="str">
        <f t="shared" si="69"/>
        <v/>
      </c>
      <c r="BM47" s="214" t="str">
        <f t="shared" si="70"/>
        <v/>
      </c>
      <c r="BN47" s="214" t="str">
        <f t="shared" si="71"/>
        <v/>
      </c>
      <c r="BO47" s="214" t="str">
        <f t="shared" si="72"/>
        <v/>
      </c>
      <c r="BP47" s="214" t="str">
        <f t="shared" si="73"/>
        <v/>
      </c>
      <c r="BQ47" s="214" t="str">
        <f t="shared" si="74"/>
        <v/>
      </c>
      <c r="BR47" s="214" t="str">
        <f t="shared" si="75"/>
        <v/>
      </c>
      <c r="BS47" s="214" t="str">
        <f t="shared" si="76"/>
        <v/>
      </c>
      <c r="BT47" s="214" t="str">
        <f t="shared" si="77"/>
        <v/>
      </c>
      <c r="BU47" s="214" t="str">
        <f t="shared" si="78"/>
        <v/>
      </c>
      <c r="BV47" s="214" t="str">
        <f t="shared" si="79"/>
        <v/>
      </c>
      <c r="BW47" s="214" t="str">
        <f t="shared" si="80"/>
        <v/>
      </c>
      <c r="BX47" s="214" t="str">
        <f t="shared" si="81"/>
        <v/>
      </c>
      <c r="BY47" s="214" t="str">
        <f t="shared" si="82"/>
        <v/>
      </c>
      <c r="BZ47" s="214" t="str">
        <f t="shared" si="83"/>
        <v/>
      </c>
      <c r="CA47" s="214" t="str">
        <f t="shared" si="84"/>
        <v/>
      </c>
      <c r="CB47" s="214" t="str">
        <f t="shared" si="85"/>
        <v/>
      </c>
      <c r="CC47" s="214" t="str">
        <f t="shared" si="86"/>
        <v/>
      </c>
      <c r="CD47" s="214" t="str">
        <f t="shared" si="87"/>
        <v/>
      </c>
      <c r="CE47" s="214" t="str">
        <f t="shared" si="88"/>
        <v/>
      </c>
      <c r="CF47" s="214" t="str">
        <f t="shared" si="89"/>
        <v/>
      </c>
      <c r="CG47" s="214" t="str">
        <f t="shared" si="90"/>
        <v/>
      </c>
      <c r="CH47" s="214" t="str">
        <f t="shared" si="91"/>
        <v/>
      </c>
      <c r="CI47" s="214" t="str">
        <f t="shared" si="92"/>
        <v/>
      </c>
      <c r="CJ47" s="214" t="str">
        <f t="shared" si="93"/>
        <v/>
      </c>
      <c r="CK47" s="214" t="str">
        <f t="shared" si="94"/>
        <v/>
      </c>
      <c r="CL47" s="214" t="str">
        <f t="shared" si="95"/>
        <v/>
      </c>
      <c r="CM47" s="214" t="str">
        <f t="shared" si="96"/>
        <v/>
      </c>
      <c r="CN47" s="214" t="str">
        <f t="shared" si="97"/>
        <v/>
      </c>
      <c r="CO47" s="214" t="str">
        <f t="shared" si="98"/>
        <v/>
      </c>
      <c r="CP47" s="214" t="str">
        <f t="shared" si="99"/>
        <v/>
      </c>
      <c r="CQ47" s="214" t="str">
        <f t="shared" si="100"/>
        <v/>
      </c>
      <c r="CR47" s="214" t="str">
        <f t="shared" si="101"/>
        <v/>
      </c>
      <c r="CS47" s="214" t="str">
        <f t="shared" si="102"/>
        <v/>
      </c>
      <c r="CT47" s="214" t="str">
        <f t="shared" si="103"/>
        <v/>
      </c>
      <c r="CU47" s="214" t="str">
        <f t="shared" si="104"/>
        <v/>
      </c>
      <c r="CV47" s="214" t="str">
        <f t="shared" si="105"/>
        <v/>
      </c>
      <c r="CW47" s="214" t="str">
        <f t="shared" si="106"/>
        <v/>
      </c>
      <c r="CX47" s="214" t="str">
        <f t="shared" si="107"/>
        <v/>
      </c>
      <c r="CY47" s="214" t="str">
        <f t="shared" si="108"/>
        <v/>
      </c>
      <c r="CZ47" s="214" t="str">
        <f t="shared" si="109"/>
        <v/>
      </c>
      <c r="DA47" s="214" t="str">
        <f t="shared" si="110"/>
        <v/>
      </c>
      <c r="DB47" s="214" t="str">
        <f t="shared" si="111"/>
        <v/>
      </c>
      <c r="DC47" s="214" t="str">
        <f t="shared" si="112"/>
        <v/>
      </c>
      <c r="DD47" s="214" t="str">
        <f t="shared" si="113"/>
        <v/>
      </c>
      <c r="DE47" s="214" t="str">
        <f t="shared" si="114"/>
        <v/>
      </c>
      <c r="DF47" s="214" t="str">
        <f t="shared" si="115"/>
        <v/>
      </c>
      <c r="DG47" s="214" t="str">
        <f t="shared" si="116"/>
        <v/>
      </c>
      <c r="DH47" s="214" t="str">
        <f t="shared" si="117"/>
        <v/>
      </c>
      <c r="DI47" s="214" t="str">
        <f t="shared" si="118"/>
        <v/>
      </c>
      <c r="DJ47" s="214" t="str">
        <f t="shared" si="119"/>
        <v/>
      </c>
      <c r="DK47" s="214" t="str">
        <f t="shared" si="120"/>
        <v/>
      </c>
      <c r="DL47" s="214" t="str">
        <f t="shared" si="121"/>
        <v/>
      </c>
      <c r="DM47" s="214" t="str">
        <f t="shared" si="122"/>
        <v/>
      </c>
      <c r="DN47" s="214" t="str">
        <f t="shared" si="123"/>
        <v/>
      </c>
      <c r="DO47" s="215" t="str">
        <f t="shared" si="124"/>
        <v/>
      </c>
    </row>
    <row r="48" spans="1:123" ht="15" hidden="1" customHeight="1">
      <c r="A48" s="33"/>
      <c r="B48" s="33"/>
      <c r="C48" s="33"/>
      <c r="D48" s="33"/>
      <c r="E48" s="33"/>
      <c r="F48" s="33"/>
      <c r="G48" s="33"/>
      <c r="H48" s="205"/>
      <c r="L48" s="2"/>
      <c r="M48" s="2"/>
      <c r="N48" s="211" t="str">
        <f t="shared" si="25"/>
        <v>직원14</v>
      </c>
      <c r="O48" s="212" t="str">
        <f t="shared" si="26"/>
        <v/>
      </c>
      <c r="P48" s="213" t="str">
        <f t="shared" si="26"/>
        <v/>
      </c>
      <c r="Q48" s="213" t="str">
        <f t="shared" si="26"/>
        <v/>
      </c>
      <c r="R48" s="213" t="str">
        <f t="shared" si="26"/>
        <v/>
      </c>
      <c r="S48" s="213" t="str">
        <f t="shared" si="26"/>
        <v/>
      </c>
      <c r="T48" s="213" t="str">
        <f t="shared" si="26"/>
        <v/>
      </c>
      <c r="U48" s="213" t="str">
        <f t="shared" si="26"/>
        <v/>
      </c>
      <c r="V48" s="214" t="str">
        <f t="shared" si="27"/>
        <v/>
      </c>
      <c r="W48" s="214" t="str">
        <f t="shared" si="28"/>
        <v/>
      </c>
      <c r="X48" s="214" t="str">
        <f t="shared" si="29"/>
        <v/>
      </c>
      <c r="Y48" s="214" t="str">
        <f t="shared" si="30"/>
        <v/>
      </c>
      <c r="Z48" s="214" t="str">
        <f t="shared" si="31"/>
        <v/>
      </c>
      <c r="AA48" s="214" t="str">
        <f t="shared" si="32"/>
        <v/>
      </c>
      <c r="AB48" s="214" t="str">
        <f t="shared" si="33"/>
        <v/>
      </c>
      <c r="AC48" s="214" t="str">
        <f t="shared" si="34"/>
        <v/>
      </c>
      <c r="AD48" s="214" t="str">
        <f t="shared" si="35"/>
        <v/>
      </c>
      <c r="AE48" s="214" t="str">
        <f t="shared" si="36"/>
        <v/>
      </c>
      <c r="AF48" s="214" t="str">
        <f t="shared" si="37"/>
        <v/>
      </c>
      <c r="AG48" s="214" t="str">
        <f t="shared" si="38"/>
        <v/>
      </c>
      <c r="AH48" s="214" t="str">
        <f t="shared" si="39"/>
        <v/>
      </c>
      <c r="AI48" s="214" t="str">
        <f t="shared" si="40"/>
        <v/>
      </c>
      <c r="AJ48" s="214" t="str">
        <f t="shared" si="41"/>
        <v/>
      </c>
      <c r="AK48" s="214" t="str">
        <f t="shared" si="42"/>
        <v/>
      </c>
      <c r="AL48" s="214" t="str">
        <f t="shared" si="43"/>
        <v/>
      </c>
      <c r="AM48" s="214" t="str">
        <f t="shared" si="44"/>
        <v/>
      </c>
      <c r="AN48" s="214" t="str">
        <f t="shared" si="45"/>
        <v/>
      </c>
      <c r="AO48" s="214" t="str">
        <f t="shared" si="46"/>
        <v/>
      </c>
      <c r="AP48" s="214" t="str">
        <f t="shared" si="47"/>
        <v/>
      </c>
      <c r="AQ48" s="214" t="str">
        <f t="shared" si="48"/>
        <v/>
      </c>
      <c r="AR48" s="214" t="str">
        <f t="shared" si="49"/>
        <v/>
      </c>
      <c r="AS48" s="214" t="str">
        <f t="shared" si="50"/>
        <v/>
      </c>
      <c r="AT48" s="214" t="str">
        <f t="shared" si="51"/>
        <v/>
      </c>
      <c r="AU48" s="214" t="str">
        <f t="shared" si="52"/>
        <v/>
      </c>
      <c r="AV48" s="214" t="str">
        <f t="shared" si="53"/>
        <v/>
      </c>
      <c r="AW48" s="214" t="str">
        <f t="shared" si="54"/>
        <v/>
      </c>
      <c r="AX48" s="214" t="str">
        <f t="shared" si="55"/>
        <v/>
      </c>
      <c r="AY48" s="214" t="str">
        <f t="shared" si="56"/>
        <v/>
      </c>
      <c r="AZ48" s="214" t="str">
        <f t="shared" si="57"/>
        <v/>
      </c>
      <c r="BA48" s="214" t="str">
        <f t="shared" si="58"/>
        <v/>
      </c>
      <c r="BB48" s="214" t="str">
        <f t="shared" si="59"/>
        <v/>
      </c>
      <c r="BC48" s="214" t="str">
        <f t="shared" si="60"/>
        <v/>
      </c>
      <c r="BD48" s="214" t="str">
        <f t="shared" si="61"/>
        <v/>
      </c>
      <c r="BE48" s="214" t="str">
        <f t="shared" si="62"/>
        <v/>
      </c>
      <c r="BF48" s="214" t="str">
        <f t="shared" si="63"/>
        <v/>
      </c>
      <c r="BG48" s="214" t="str">
        <f t="shared" si="64"/>
        <v/>
      </c>
      <c r="BH48" s="214" t="str">
        <f t="shared" si="65"/>
        <v/>
      </c>
      <c r="BI48" s="214" t="str">
        <f t="shared" si="66"/>
        <v/>
      </c>
      <c r="BJ48" s="214" t="str">
        <f t="shared" si="67"/>
        <v/>
      </c>
      <c r="BK48" s="214" t="str">
        <f t="shared" si="68"/>
        <v/>
      </c>
      <c r="BL48" s="214" t="str">
        <f t="shared" si="69"/>
        <v/>
      </c>
      <c r="BM48" s="214" t="str">
        <f t="shared" si="70"/>
        <v/>
      </c>
      <c r="BN48" s="214" t="str">
        <f t="shared" si="71"/>
        <v/>
      </c>
      <c r="BO48" s="214" t="str">
        <f t="shared" si="72"/>
        <v/>
      </c>
      <c r="BP48" s="214" t="str">
        <f t="shared" si="73"/>
        <v/>
      </c>
      <c r="BQ48" s="214" t="str">
        <f t="shared" si="74"/>
        <v/>
      </c>
      <c r="BR48" s="214" t="str">
        <f t="shared" si="75"/>
        <v/>
      </c>
      <c r="BS48" s="214" t="str">
        <f t="shared" si="76"/>
        <v/>
      </c>
      <c r="BT48" s="214" t="str">
        <f t="shared" si="77"/>
        <v/>
      </c>
      <c r="BU48" s="214" t="str">
        <f t="shared" si="78"/>
        <v/>
      </c>
      <c r="BV48" s="214" t="str">
        <f t="shared" si="79"/>
        <v/>
      </c>
      <c r="BW48" s="214" t="str">
        <f t="shared" si="80"/>
        <v/>
      </c>
      <c r="BX48" s="214" t="str">
        <f t="shared" si="81"/>
        <v/>
      </c>
      <c r="BY48" s="214" t="str">
        <f t="shared" si="82"/>
        <v/>
      </c>
      <c r="BZ48" s="214" t="str">
        <f t="shared" si="83"/>
        <v/>
      </c>
      <c r="CA48" s="214" t="str">
        <f t="shared" si="84"/>
        <v/>
      </c>
      <c r="CB48" s="214" t="str">
        <f t="shared" si="85"/>
        <v/>
      </c>
      <c r="CC48" s="214" t="str">
        <f t="shared" si="86"/>
        <v/>
      </c>
      <c r="CD48" s="214" t="str">
        <f t="shared" si="87"/>
        <v/>
      </c>
      <c r="CE48" s="214" t="str">
        <f t="shared" si="88"/>
        <v/>
      </c>
      <c r="CF48" s="214" t="str">
        <f t="shared" si="89"/>
        <v/>
      </c>
      <c r="CG48" s="214" t="str">
        <f t="shared" si="90"/>
        <v/>
      </c>
      <c r="CH48" s="214" t="str">
        <f t="shared" si="91"/>
        <v/>
      </c>
      <c r="CI48" s="214" t="str">
        <f t="shared" si="92"/>
        <v/>
      </c>
      <c r="CJ48" s="214" t="str">
        <f t="shared" si="93"/>
        <v/>
      </c>
      <c r="CK48" s="214" t="str">
        <f t="shared" si="94"/>
        <v/>
      </c>
      <c r="CL48" s="214" t="str">
        <f t="shared" si="95"/>
        <v/>
      </c>
      <c r="CM48" s="214" t="str">
        <f t="shared" si="96"/>
        <v/>
      </c>
      <c r="CN48" s="214" t="str">
        <f t="shared" si="97"/>
        <v/>
      </c>
      <c r="CO48" s="214" t="str">
        <f t="shared" si="98"/>
        <v/>
      </c>
      <c r="CP48" s="214" t="str">
        <f t="shared" si="99"/>
        <v/>
      </c>
      <c r="CQ48" s="214" t="str">
        <f t="shared" si="100"/>
        <v/>
      </c>
      <c r="CR48" s="214" t="str">
        <f t="shared" si="101"/>
        <v/>
      </c>
      <c r="CS48" s="214" t="str">
        <f t="shared" si="102"/>
        <v/>
      </c>
      <c r="CT48" s="214" t="str">
        <f t="shared" si="103"/>
        <v/>
      </c>
      <c r="CU48" s="214" t="str">
        <f t="shared" si="104"/>
        <v/>
      </c>
      <c r="CV48" s="214" t="str">
        <f t="shared" si="105"/>
        <v/>
      </c>
      <c r="CW48" s="214" t="str">
        <f t="shared" si="106"/>
        <v/>
      </c>
      <c r="CX48" s="214" t="str">
        <f t="shared" si="107"/>
        <v/>
      </c>
      <c r="CY48" s="214" t="str">
        <f t="shared" si="108"/>
        <v/>
      </c>
      <c r="CZ48" s="214" t="str">
        <f t="shared" si="109"/>
        <v/>
      </c>
      <c r="DA48" s="214" t="str">
        <f t="shared" si="110"/>
        <v/>
      </c>
      <c r="DB48" s="214" t="str">
        <f t="shared" si="111"/>
        <v/>
      </c>
      <c r="DC48" s="214" t="str">
        <f t="shared" si="112"/>
        <v/>
      </c>
      <c r="DD48" s="214" t="str">
        <f t="shared" si="113"/>
        <v/>
      </c>
      <c r="DE48" s="214" t="str">
        <f t="shared" si="114"/>
        <v/>
      </c>
      <c r="DF48" s="214" t="str">
        <f t="shared" si="115"/>
        <v/>
      </c>
      <c r="DG48" s="214" t="str">
        <f t="shared" si="116"/>
        <v/>
      </c>
      <c r="DH48" s="214" t="str">
        <f t="shared" si="117"/>
        <v/>
      </c>
      <c r="DI48" s="214" t="str">
        <f t="shared" si="118"/>
        <v/>
      </c>
      <c r="DJ48" s="214" t="str">
        <f t="shared" si="119"/>
        <v/>
      </c>
      <c r="DK48" s="214" t="str">
        <f t="shared" si="120"/>
        <v/>
      </c>
      <c r="DL48" s="214" t="str">
        <f t="shared" si="121"/>
        <v/>
      </c>
      <c r="DM48" s="214" t="str">
        <f t="shared" si="122"/>
        <v/>
      </c>
      <c r="DN48" s="214" t="str">
        <f t="shared" si="123"/>
        <v/>
      </c>
      <c r="DO48" s="215" t="str">
        <f t="shared" si="124"/>
        <v/>
      </c>
    </row>
    <row r="49" spans="1:119" ht="15" hidden="1" customHeight="1">
      <c r="A49" s="33"/>
      <c r="B49" s="33"/>
      <c r="C49" s="33"/>
      <c r="D49" s="33"/>
      <c r="E49" s="33"/>
      <c r="F49" s="33"/>
      <c r="G49" s="33"/>
      <c r="H49" s="205"/>
      <c r="L49" s="2"/>
      <c r="M49" s="2"/>
      <c r="N49" s="216" t="str">
        <f t="shared" si="25"/>
        <v>직원15</v>
      </c>
      <c r="O49" s="217" t="str">
        <f t="shared" si="26"/>
        <v/>
      </c>
      <c r="P49" s="218" t="str">
        <f t="shared" si="26"/>
        <v/>
      </c>
      <c r="Q49" s="218" t="str">
        <f t="shared" si="26"/>
        <v/>
      </c>
      <c r="R49" s="218" t="str">
        <f t="shared" si="26"/>
        <v/>
      </c>
      <c r="S49" s="218" t="str">
        <f t="shared" si="26"/>
        <v/>
      </c>
      <c r="T49" s="218" t="str">
        <f t="shared" si="26"/>
        <v/>
      </c>
      <c r="U49" s="218" t="str">
        <f t="shared" si="26"/>
        <v/>
      </c>
      <c r="V49" s="219" t="str">
        <f t="shared" si="27"/>
        <v/>
      </c>
      <c r="W49" s="219" t="str">
        <f t="shared" si="28"/>
        <v/>
      </c>
      <c r="X49" s="219" t="str">
        <f t="shared" si="29"/>
        <v/>
      </c>
      <c r="Y49" s="219" t="str">
        <f t="shared" si="30"/>
        <v/>
      </c>
      <c r="Z49" s="219" t="str">
        <f t="shared" si="31"/>
        <v/>
      </c>
      <c r="AA49" s="219" t="str">
        <f t="shared" si="32"/>
        <v/>
      </c>
      <c r="AB49" s="219" t="str">
        <f t="shared" si="33"/>
        <v/>
      </c>
      <c r="AC49" s="219" t="str">
        <f t="shared" si="34"/>
        <v/>
      </c>
      <c r="AD49" s="219" t="str">
        <f t="shared" si="35"/>
        <v/>
      </c>
      <c r="AE49" s="219" t="str">
        <f t="shared" si="36"/>
        <v/>
      </c>
      <c r="AF49" s="219" t="str">
        <f t="shared" si="37"/>
        <v/>
      </c>
      <c r="AG49" s="219" t="str">
        <f t="shared" si="38"/>
        <v/>
      </c>
      <c r="AH49" s="219" t="str">
        <f t="shared" si="39"/>
        <v/>
      </c>
      <c r="AI49" s="219" t="str">
        <f t="shared" si="40"/>
        <v/>
      </c>
      <c r="AJ49" s="219" t="str">
        <f t="shared" si="41"/>
        <v/>
      </c>
      <c r="AK49" s="219" t="str">
        <f t="shared" si="42"/>
        <v/>
      </c>
      <c r="AL49" s="219" t="str">
        <f t="shared" si="43"/>
        <v/>
      </c>
      <c r="AM49" s="219" t="str">
        <f t="shared" si="44"/>
        <v/>
      </c>
      <c r="AN49" s="219" t="str">
        <f t="shared" si="45"/>
        <v/>
      </c>
      <c r="AO49" s="219" t="str">
        <f t="shared" si="46"/>
        <v/>
      </c>
      <c r="AP49" s="219" t="str">
        <f t="shared" si="47"/>
        <v/>
      </c>
      <c r="AQ49" s="219" t="str">
        <f t="shared" si="48"/>
        <v/>
      </c>
      <c r="AR49" s="219" t="str">
        <f t="shared" si="49"/>
        <v/>
      </c>
      <c r="AS49" s="219" t="str">
        <f t="shared" si="50"/>
        <v/>
      </c>
      <c r="AT49" s="219" t="str">
        <f t="shared" si="51"/>
        <v/>
      </c>
      <c r="AU49" s="219" t="str">
        <f t="shared" si="52"/>
        <v/>
      </c>
      <c r="AV49" s="219" t="str">
        <f t="shared" si="53"/>
        <v/>
      </c>
      <c r="AW49" s="219" t="str">
        <f t="shared" si="54"/>
        <v/>
      </c>
      <c r="AX49" s="219" t="str">
        <f t="shared" si="55"/>
        <v/>
      </c>
      <c r="AY49" s="219" t="str">
        <f t="shared" si="56"/>
        <v/>
      </c>
      <c r="AZ49" s="219" t="str">
        <f t="shared" si="57"/>
        <v/>
      </c>
      <c r="BA49" s="219" t="str">
        <f t="shared" si="58"/>
        <v/>
      </c>
      <c r="BB49" s="219" t="str">
        <f t="shared" si="59"/>
        <v/>
      </c>
      <c r="BC49" s="219" t="str">
        <f t="shared" si="60"/>
        <v/>
      </c>
      <c r="BD49" s="219" t="str">
        <f t="shared" si="61"/>
        <v/>
      </c>
      <c r="BE49" s="219" t="str">
        <f t="shared" si="62"/>
        <v/>
      </c>
      <c r="BF49" s="219" t="str">
        <f t="shared" si="63"/>
        <v/>
      </c>
      <c r="BG49" s="219" t="str">
        <f t="shared" si="64"/>
        <v/>
      </c>
      <c r="BH49" s="219" t="str">
        <f t="shared" si="65"/>
        <v/>
      </c>
      <c r="BI49" s="219" t="str">
        <f t="shared" si="66"/>
        <v/>
      </c>
      <c r="BJ49" s="219" t="str">
        <f t="shared" si="67"/>
        <v/>
      </c>
      <c r="BK49" s="219" t="str">
        <f t="shared" si="68"/>
        <v/>
      </c>
      <c r="BL49" s="219" t="str">
        <f t="shared" si="69"/>
        <v/>
      </c>
      <c r="BM49" s="219" t="str">
        <f t="shared" si="70"/>
        <v/>
      </c>
      <c r="BN49" s="219" t="str">
        <f t="shared" si="71"/>
        <v/>
      </c>
      <c r="BO49" s="219" t="str">
        <f t="shared" si="72"/>
        <v/>
      </c>
      <c r="BP49" s="219" t="str">
        <f t="shared" si="73"/>
        <v/>
      </c>
      <c r="BQ49" s="219" t="str">
        <f t="shared" si="74"/>
        <v/>
      </c>
      <c r="BR49" s="219" t="str">
        <f t="shared" si="75"/>
        <v/>
      </c>
      <c r="BS49" s="219" t="str">
        <f t="shared" si="76"/>
        <v/>
      </c>
      <c r="BT49" s="219" t="str">
        <f t="shared" si="77"/>
        <v/>
      </c>
      <c r="BU49" s="219" t="str">
        <f t="shared" si="78"/>
        <v/>
      </c>
      <c r="BV49" s="219" t="str">
        <f t="shared" si="79"/>
        <v/>
      </c>
      <c r="BW49" s="219" t="str">
        <f t="shared" si="80"/>
        <v/>
      </c>
      <c r="BX49" s="219" t="str">
        <f t="shared" si="81"/>
        <v/>
      </c>
      <c r="BY49" s="219" t="str">
        <f t="shared" si="82"/>
        <v/>
      </c>
      <c r="BZ49" s="219" t="str">
        <f t="shared" si="83"/>
        <v/>
      </c>
      <c r="CA49" s="219" t="str">
        <f t="shared" si="84"/>
        <v/>
      </c>
      <c r="CB49" s="219" t="str">
        <f t="shared" si="85"/>
        <v/>
      </c>
      <c r="CC49" s="219" t="str">
        <f t="shared" si="86"/>
        <v/>
      </c>
      <c r="CD49" s="219" t="str">
        <f t="shared" si="87"/>
        <v/>
      </c>
      <c r="CE49" s="219" t="str">
        <f t="shared" si="88"/>
        <v/>
      </c>
      <c r="CF49" s="219" t="str">
        <f t="shared" si="89"/>
        <v/>
      </c>
      <c r="CG49" s="219" t="str">
        <f t="shared" si="90"/>
        <v/>
      </c>
      <c r="CH49" s="219" t="str">
        <f t="shared" si="91"/>
        <v/>
      </c>
      <c r="CI49" s="219" t="str">
        <f t="shared" si="92"/>
        <v/>
      </c>
      <c r="CJ49" s="219" t="str">
        <f t="shared" si="93"/>
        <v/>
      </c>
      <c r="CK49" s="219" t="str">
        <f t="shared" si="94"/>
        <v/>
      </c>
      <c r="CL49" s="219" t="str">
        <f t="shared" si="95"/>
        <v/>
      </c>
      <c r="CM49" s="219" t="str">
        <f t="shared" si="96"/>
        <v/>
      </c>
      <c r="CN49" s="219" t="str">
        <f t="shared" si="97"/>
        <v/>
      </c>
      <c r="CO49" s="219" t="str">
        <f t="shared" si="98"/>
        <v/>
      </c>
      <c r="CP49" s="219" t="str">
        <f t="shared" si="99"/>
        <v/>
      </c>
      <c r="CQ49" s="219" t="str">
        <f t="shared" si="100"/>
        <v/>
      </c>
      <c r="CR49" s="219" t="str">
        <f t="shared" si="101"/>
        <v/>
      </c>
      <c r="CS49" s="219" t="str">
        <f t="shared" si="102"/>
        <v/>
      </c>
      <c r="CT49" s="219" t="str">
        <f t="shared" si="103"/>
        <v/>
      </c>
      <c r="CU49" s="219" t="str">
        <f t="shared" si="104"/>
        <v/>
      </c>
      <c r="CV49" s="219" t="str">
        <f t="shared" si="105"/>
        <v/>
      </c>
      <c r="CW49" s="219" t="str">
        <f t="shared" si="106"/>
        <v/>
      </c>
      <c r="CX49" s="219" t="str">
        <f t="shared" si="107"/>
        <v/>
      </c>
      <c r="CY49" s="219" t="str">
        <f t="shared" si="108"/>
        <v/>
      </c>
      <c r="CZ49" s="219" t="str">
        <f t="shared" si="109"/>
        <v/>
      </c>
      <c r="DA49" s="219" t="str">
        <f t="shared" si="110"/>
        <v/>
      </c>
      <c r="DB49" s="219" t="str">
        <f t="shared" si="111"/>
        <v/>
      </c>
      <c r="DC49" s="219" t="str">
        <f t="shared" si="112"/>
        <v/>
      </c>
      <c r="DD49" s="219" t="str">
        <f t="shared" si="113"/>
        <v/>
      </c>
      <c r="DE49" s="219" t="str">
        <f t="shared" si="114"/>
        <v/>
      </c>
      <c r="DF49" s="219" t="str">
        <f t="shared" si="115"/>
        <v/>
      </c>
      <c r="DG49" s="219" t="str">
        <f t="shared" si="116"/>
        <v/>
      </c>
      <c r="DH49" s="219" t="str">
        <f t="shared" si="117"/>
        <v/>
      </c>
      <c r="DI49" s="219" t="str">
        <f t="shared" si="118"/>
        <v/>
      </c>
      <c r="DJ49" s="219" t="str">
        <f t="shared" si="119"/>
        <v/>
      </c>
      <c r="DK49" s="219" t="str">
        <f t="shared" si="120"/>
        <v/>
      </c>
      <c r="DL49" s="219" t="str">
        <f t="shared" si="121"/>
        <v/>
      </c>
      <c r="DM49" s="219" t="str">
        <f t="shared" si="122"/>
        <v/>
      </c>
      <c r="DN49" s="219" t="str">
        <f t="shared" si="123"/>
        <v/>
      </c>
      <c r="DO49" s="220" t="str">
        <f t="shared" si="124"/>
        <v/>
      </c>
    </row>
    <row r="50" spans="1:119" ht="15" hidden="1" customHeight="1">
      <c r="A50" s="33"/>
      <c r="B50" s="33"/>
      <c r="C50" s="33"/>
      <c r="D50" s="33"/>
      <c r="E50" s="33"/>
      <c r="F50" s="33"/>
      <c r="G50" s="33"/>
      <c r="H50" s="20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119" ht="15" hidden="1" customHeight="1">
      <c r="A51" s="33"/>
      <c r="B51" s="33"/>
      <c r="C51" s="33"/>
      <c r="D51" s="33"/>
      <c r="E51" s="33"/>
      <c r="F51" s="33"/>
      <c r="G51" s="33"/>
      <c r="H51" s="20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119" ht="15" hidden="1" customHeight="1">
      <c r="A52" s="33"/>
      <c r="B52" s="33"/>
      <c r="C52" s="33"/>
      <c r="D52" s="33"/>
      <c r="E52" s="33"/>
      <c r="F52" s="33"/>
      <c r="G52" s="33"/>
      <c r="H52" s="20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119" ht="15" hidden="1" customHeight="1">
      <c r="A53" s="33"/>
      <c r="B53" s="33"/>
      <c r="C53" s="33"/>
      <c r="D53" s="33"/>
      <c r="E53" s="33"/>
      <c r="F53" s="33"/>
      <c r="G53" s="33"/>
      <c r="H53" s="20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119" ht="15" hidden="1" customHeight="1">
      <c r="A54" s="33"/>
      <c r="B54" s="33"/>
      <c r="C54" s="33"/>
      <c r="D54" s="33"/>
      <c r="E54" s="33"/>
      <c r="F54" s="33"/>
      <c r="G54" s="33"/>
      <c r="H54" s="20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119" ht="15" hidden="1" customHeight="1">
      <c r="A55" s="33"/>
      <c r="B55" s="33"/>
      <c r="C55" s="33"/>
      <c r="D55" s="33"/>
      <c r="E55" s="33"/>
      <c r="F55" s="33"/>
      <c r="G55" s="33"/>
      <c r="H55" s="20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119" ht="15" hidden="1" customHeight="1">
      <c r="A56" s="221"/>
      <c r="B56" s="221"/>
      <c r="C56" s="221"/>
      <c r="D56" s="221"/>
      <c r="E56" s="221"/>
      <c r="F56" s="221"/>
      <c r="G56" s="221"/>
      <c r="H56" s="20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119" ht="15" hidden="1" customHeight="1">
      <c r="A57" s="33"/>
      <c r="B57" s="33"/>
      <c r="C57" s="33"/>
      <c r="D57" s="33"/>
      <c r="E57" s="33"/>
      <c r="F57" s="33"/>
      <c r="G57" s="33"/>
      <c r="H57" s="20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119" ht="15" hidden="1" customHeight="1">
      <c r="A58" s="33"/>
      <c r="B58" s="33"/>
      <c r="C58" s="33"/>
      <c r="D58" s="33"/>
      <c r="E58" s="33"/>
      <c r="F58" s="33"/>
      <c r="G58" s="33"/>
      <c r="H58" s="20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119" ht="15" hidden="1" customHeight="1">
      <c r="A59" s="33"/>
      <c r="B59" s="33"/>
      <c r="C59" s="33"/>
      <c r="D59" s="33"/>
      <c r="E59" s="33"/>
      <c r="F59" s="33"/>
      <c r="G59" s="33"/>
      <c r="H59" s="20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119" ht="15" hidden="1" customHeight="1">
      <c r="A60" s="33"/>
      <c r="B60" s="33"/>
      <c r="C60" s="33"/>
      <c r="D60" s="33"/>
      <c r="E60" s="33"/>
      <c r="F60" s="33"/>
      <c r="G60" s="33"/>
      <c r="H60" s="20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119" ht="15" hidden="1" customHeight="1">
      <c r="A61" s="33"/>
      <c r="B61" s="33"/>
      <c r="C61" s="33"/>
      <c r="D61" s="33"/>
      <c r="E61" s="33"/>
      <c r="F61" s="33"/>
      <c r="G61" s="33"/>
      <c r="H61" s="20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119" ht="15" hidden="1" customHeight="1">
      <c r="A62" s="33"/>
      <c r="B62" s="33"/>
      <c r="C62" s="33"/>
      <c r="D62" s="33"/>
      <c r="E62" s="33"/>
      <c r="F62" s="33"/>
      <c r="G62" s="33"/>
      <c r="H62" s="20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119" ht="15" hidden="1" customHeight="1">
      <c r="A63" s="33"/>
      <c r="B63" s="33"/>
      <c r="C63" s="33"/>
      <c r="D63" s="33"/>
      <c r="E63" s="33"/>
      <c r="F63" s="33"/>
      <c r="G63" s="33"/>
      <c r="H63" s="20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119" ht="15" hidden="1" customHeight="1">
      <c r="A64" s="33"/>
      <c r="B64" s="33"/>
      <c r="C64" s="33"/>
      <c r="D64" s="33"/>
      <c r="E64" s="33"/>
      <c r="F64" s="33"/>
      <c r="G64" s="33"/>
      <c r="H64" s="20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5" hidden="1" customHeight="1">
      <c r="A65" s="33"/>
      <c r="B65" s="33"/>
      <c r="C65" s="33"/>
      <c r="D65" s="33"/>
      <c r="E65" s="33"/>
      <c r="F65" s="33"/>
      <c r="G65" s="33"/>
      <c r="H65" s="20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5" hidden="1" customHeight="1">
      <c r="A66" s="33"/>
      <c r="B66" s="33"/>
      <c r="C66" s="33"/>
      <c r="D66" s="33"/>
      <c r="E66" s="33"/>
      <c r="F66" s="33"/>
      <c r="G66" s="33"/>
      <c r="H66" s="20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5" hidden="1" customHeight="1">
      <c r="H67" s="20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5" hidden="1" customHeight="1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5" hidden="1" customHeight="1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5" hidden="1" customHeight="1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5" hidden="1" customHeight="1">
      <c r="H71" s="30"/>
      <c r="I71" s="30"/>
      <c r="J71" s="30"/>
      <c r="K71" s="30"/>
      <c r="M71" s="31"/>
      <c r="N71" s="2"/>
      <c r="O71" s="2"/>
      <c r="P71" s="2"/>
      <c r="Q71" s="2"/>
      <c r="R71" s="2"/>
      <c r="S71" s="2"/>
      <c r="T71" s="2"/>
      <c r="U71" s="2"/>
      <c r="V71" s="2"/>
      <c r="W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5" hidden="1" customHeight="1">
      <c r="H72" s="30"/>
      <c r="I72" s="30"/>
      <c r="J72" s="30"/>
      <c r="K72" s="30"/>
      <c r="M72" s="31"/>
      <c r="N72" s="2"/>
      <c r="O72" s="2"/>
      <c r="P72" s="2"/>
      <c r="Q72" s="2"/>
      <c r="R72" s="2"/>
      <c r="S72" s="2"/>
      <c r="T72" s="2"/>
      <c r="U72" s="2"/>
      <c r="V72" s="2"/>
      <c r="W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5" hidden="1" customHeight="1">
      <c r="H73" s="30"/>
      <c r="I73" s="30"/>
      <c r="J73" s="30"/>
      <c r="K73" s="30"/>
      <c r="M73" s="31"/>
      <c r="N73" s="2"/>
      <c r="O73" s="2"/>
      <c r="P73" s="2"/>
      <c r="Q73" s="2"/>
      <c r="R73" s="2"/>
      <c r="S73" s="2"/>
      <c r="T73" s="2"/>
      <c r="U73" s="2"/>
      <c r="V73" s="2"/>
      <c r="W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5" hidden="1" customHeight="1">
      <c r="H74" s="30"/>
      <c r="I74" s="30"/>
      <c r="J74" s="30"/>
      <c r="K74" s="30"/>
      <c r="M74" s="31"/>
      <c r="N74" s="2"/>
      <c r="O74" s="2"/>
      <c r="P74" s="2"/>
      <c r="Q74" s="2"/>
      <c r="R74" s="2"/>
      <c r="S74" s="2"/>
      <c r="T74" s="2"/>
      <c r="U74" s="2"/>
      <c r="V74" s="2"/>
      <c r="W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5" hidden="1" customHeight="1">
      <c r="H75" s="30"/>
      <c r="I75" s="30"/>
      <c r="J75" s="30"/>
      <c r="K75" s="30"/>
      <c r="M75" s="31"/>
      <c r="N75" s="2"/>
      <c r="O75" s="2"/>
      <c r="P75" s="2"/>
      <c r="Q75" s="2"/>
      <c r="R75" s="2"/>
      <c r="S75" s="2"/>
      <c r="T75" s="2"/>
      <c r="U75" s="2"/>
      <c r="V75" s="2"/>
      <c r="W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5" hidden="1" customHeight="1">
      <c r="H76" s="30"/>
      <c r="I76" s="30"/>
      <c r="J76" s="30"/>
      <c r="K76" s="30"/>
      <c r="M76" s="31"/>
      <c r="N76" s="2"/>
      <c r="O76" s="2"/>
      <c r="P76" s="2"/>
      <c r="Q76" s="2"/>
      <c r="R76" s="2"/>
      <c r="S76" s="2"/>
      <c r="T76" s="2"/>
      <c r="U76" s="2"/>
      <c r="V76" s="2"/>
      <c r="W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5" hidden="1" customHeight="1">
      <c r="H77" s="30"/>
      <c r="I77" s="30"/>
      <c r="J77" s="30"/>
      <c r="K77" s="30"/>
      <c r="M77" s="31"/>
      <c r="N77" s="2"/>
      <c r="O77" s="2"/>
      <c r="P77" s="2"/>
      <c r="Q77" s="2"/>
      <c r="R77" s="2"/>
      <c r="S77" s="2"/>
      <c r="T77" s="2"/>
      <c r="U77" s="2"/>
      <c r="V77" s="2"/>
      <c r="W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5" hidden="1" customHeight="1">
      <c r="H78" s="30"/>
      <c r="I78" s="30"/>
      <c r="J78" s="30"/>
      <c r="K78" s="30"/>
      <c r="M78" s="31"/>
      <c r="N78" s="2"/>
      <c r="O78" s="2"/>
      <c r="P78" s="2"/>
      <c r="Q78" s="2"/>
      <c r="R78" s="2"/>
      <c r="S78" s="2"/>
      <c r="T78" s="2"/>
      <c r="U78" s="2"/>
      <c r="V78" s="2"/>
      <c r="W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5" hidden="1" customHeight="1">
      <c r="H79" s="30"/>
      <c r="I79" s="30"/>
      <c r="J79" s="30"/>
      <c r="K79" s="30"/>
      <c r="M79" s="31"/>
      <c r="N79" s="2"/>
      <c r="O79" s="2"/>
      <c r="P79" s="2"/>
      <c r="Q79" s="2"/>
      <c r="R79" s="2"/>
      <c r="S79" s="2"/>
      <c r="T79" s="2"/>
      <c r="U79" s="2"/>
      <c r="V79" s="2"/>
      <c r="W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5" hidden="1" customHeight="1">
      <c r="H80" s="30"/>
      <c r="I80" s="30"/>
      <c r="J80" s="30"/>
      <c r="K80" s="30"/>
      <c r="M80" s="31"/>
      <c r="N80" s="2"/>
      <c r="O80" s="2"/>
      <c r="P80" s="2"/>
      <c r="Q80" s="2"/>
      <c r="R80" s="2"/>
      <c r="S80" s="2"/>
      <c r="T80" s="2"/>
      <c r="U80" s="2"/>
      <c r="V80" s="2"/>
      <c r="W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8:72" ht="15" hidden="1" customHeight="1">
      <c r="H81" s="30"/>
      <c r="I81" s="30"/>
      <c r="J81" s="30"/>
      <c r="K81" s="30"/>
      <c r="M81" s="31"/>
      <c r="N81" s="2"/>
      <c r="O81" s="2"/>
      <c r="P81" s="2"/>
      <c r="Q81" s="2"/>
      <c r="R81" s="2"/>
      <c r="S81" s="2"/>
      <c r="T81" s="2"/>
      <c r="U81" s="2"/>
      <c r="V81" s="2"/>
      <c r="W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8:72" ht="15" hidden="1" customHeight="1">
      <c r="H82" s="30"/>
      <c r="I82" s="30"/>
      <c r="J82" s="30"/>
      <c r="K82" s="30"/>
      <c r="M82" s="31"/>
      <c r="N82" s="2"/>
      <c r="O82" s="2"/>
      <c r="P82" s="2"/>
      <c r="Q82" s="2"/>
      <c r="R82" s="2"/>
      <c r="S82" s="2"/>
      <c r="T82" s="2"/>
      <c r="U82" s="2"/>
      <c r="V82" s="2"/>
      <c r="W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8:72" ht="15" hidden="1" customHeight="1">
      <c r="H83" s="30"/>
      <c r="I83" s="30"/>
      <c r="J83" s="30"/>
      <c r="K83" s="30"/>
      <c r="M83" s="31"/>
      <c r="N83" s="2"/>
      <c r="O83" s="2"/>
      <c r="P83" s="2"/>
      <c r="Q83" s="2"/>
      <c r="R83" s="2"/>
      <c r="S83" s="2"/>
      <c r="T83" s="2"/>
      <c r="U83" s="2"/>
      <c r="V83" s="2"/>
      <c r="W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8:72" ht="15" hidden="1" customHeight="1">
      <c r="H84" s="30"/>
      <c r="I84" s="30"/>
      <c r="J84" s="30"/>
      <c r="K84" s="30"/>
      <c r="M84" s="31"/>
      <c r="N84" s="2"/>
      <c r="O84" s="2"/>
      <c r="P84" s="2"/>
      <c r="Q84" s="2"/>
      <c r="R84" s="2"/>
      <c r="S84" s="2"/>
      <c r="T84" s="2"/>
      <c r="U84" s="2"/>
      <c r="V84" s="2"/>
      <c r="W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8:72" ht="15" hidden="1" customHeight="1">
      <c r="H85" s="30"/>
      <c r="I85" s="30"/>
      <c r="J85" s="30"/>
      <c r="K85" s="30"/>
      <c r="M85" s="31"/>
      <c r="N85" s="2"/>
      <c r="O85" s="2"/>
      <c r="P85" s="2"/>
      <c r="Q85" s="2"/>
      <c r="R85" s="2"/>
      <c r="S85" s="2"/>
      <c r="T85" s="2"/>
      <c r="U85" s="2"/>
      <c r="V85" s="2"/>
      <c r="W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8:72" ht="15" hidden="1" customHeight="1">
      <c r="I86" s="30"/>
      <c r="J86" s="30"/>
      <c r="K86" s="30"/>
      <c r="M86" s="31"/>
      <c r="N86" s="2"/>
      <c r="O86" s="2"/>
      <c r="P86" s="2"/>
      <c r="Q86" s="2"/>
      <c r="R86" s="2"/>
      <c r="S86" s="2"/>
      <c r="T86" s="2"/>
      <c r="U86" s="2"/>
      <c r="V86" s="2"/>
      <c r="W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8:72" ht="15" hidden="1" customHeight="1">
      <c r="H87" s="30"/>
      <c r="I87" s="30"/>
      <c r="J87" s="30"/>
      <c r="K87" s="30"/>
      <c r="M87" s="31"/>
      <c r="N87" s="2"/>
      <c r="O87" s="2"/>
      <c r="P87" s="2"/>
      <c r="Q87" s="2"/>
      <c r="R87" s="2"/>
      <c r="S87" s="2"/>
      <c r="T87" s="2"/>
      <c r="U87" s="2"/>
      <c r="V87" s="2"/>
      <c r="W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8:72" ht="15" hidden="1" customHeight="1">
      <c r="H88" s="30"/>
      <c r="I88" s="30"/>
      <c r="J88" s="30"/>
      <c r="K88" s="30"/>
      <c r="M88" s="31"/>
      <c r="N88" s="2"/>
      <c r="O88" s="2"/>
      <c r="P88" s="2"/>
      <c r="Q88" s="2"/>
      <c r="R88" s="2"/>
      <c r="S88" s="2"/>
      <c r="T88" s="2"/>
      <c r="U88" s="2"/>
      <c r="V88" s="2"/>
      <c r="W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8:72" ht="15" hidden="1" customHeight="1">
      <c r="H89" s="30"/>
      <c r="I89" s="30"/>
      <c r="J89" s="30"/>
      <c r="K89" s="30"/>
      <c r="M89" s="31"/>
      <c r="N89" s="2"/>
      <c r="O89" s="2"/>
      <c r="P89" s="2"/>
      <c r="Q89" s="2"/>
      <c r="R89" s="2"/>
      <c r="S89" s="2"/>
      <c r="T89" s="2"/>
      <c r="U89" s="2"/>
      <c r="V89" s="2"/>
      <c r="W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8:72" ht="15" hidden="1" customHeight="1">
      <c r="H90" s="30"/>
      <c r="I90" s="30"/>
      <c r="J90" s="30"/>
      <c r="K90" s="30"/>
      <c r="M90" s="31"/>
      <c r="N90" s="2"/>
      <c r="O90" s="2"/>
      <c r="P90" s="2"/>
      <c r="Q90" s="2"/>
      <c r="R90" s="2"/>
      <c r="S90" s="2"/>
      <c r="T90" s="2"/>
      <c r="U90" s="2"/>
      <c r="V90" s="2"/>
      <c r="W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8:72" ht="15" hidden="1" customHeight="1">
      <c r="H91" s="30"/>
      <c r="I91" s="30"/>
      <c r="J91" s="30"/>
      <c r="K91" s="30"/>
      <c r="M91" s="31"/>
      <c r="N91" s="2"/>
      <c r="O91" s="2"/>
      <c r="P91" s="2"/>
      <c r="Q91" s="2"/>
      <c r="R91" s="2"/>
      <c r="S91" s="2"/>
      <c r="T91" s="2"/>
      <c r="U91" s="2"/>
      <c r="V91" s="2"/>
      <c r="W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8:72" ht="15" hidden="1" customHeight="1">
      <c r="H92" s="30"/>
      <c r="I92" s="30"/>
      <c r="J92" s="30"/>
      <c r="K92" s="30"/>
      <c r="M92" s="31"/>
      <c r="N92" s="2"/>
      <c r="O92" s="2"/>
      <c r="P92" s="2"/>
      <c r="Q92" s="2"/>
      <c r="R92" s="2"/>
      <c r="S92" s="2"/>
      <c r="T92" s="2"/>
      <c r="U92" s="2"/>
      <c r="V92" s="2"/>
      <c r="W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8:72" ht="15" hidden="1" customHeight="1">
      <c r="H93" s="30"/>
      <c r="I93" s="30"/>
      <c r="J93" s="30"/>
      <c r="K93" s="30"/>
      <c r="M93" s="31"/>
      <c r="N93" s="2"/>
      <c r="O93" s="2"/>
      <c r="P93" s="2"/>
      <c r="Q93" s="2"/>
      <c r="R93" s="2"/>
      <c r="S93" s="2"/>
      <c r="T93" s="2"/>
      <c r="U93" s="2"/>
      <c r="V93" s="2"/>
      <c r="W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8:72" ht="15" hidden="1" customHeight="1">
      <c r="H94" s="30"/>
      <c r="I94" s="30"/>
      <c r="J94" s="30"/>
      <c r="K94" s="30"/>
      <c r="M94" s="31"/>
      <c r="N94" s="2"/>
      <c r="O94" s="2"/>
      <c r="P94" s="2"/>
      <c r="Q94" s="2"/>
      <c r="R94" s="2"/>
      <c r="S94" s="2"/>
      <c r="T94" s="2"/>
      <c r="U94" s="2"/>
      <c r="V94" s="2"/>
      <c r="W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8:72" ht="15" hidden="1" customHeight="1">
      <c r="H95" s="30"/>
      <c r="I95" s="30"/>
      <c r="J95" s="30"/>
      <c r="K95" s="30"/>
      <c r="M95" s="31"/>
      <c r="N95" s="2"/>
      <c r="O95" s="2"/>
      <c r="P95" s="2"/>
      <c r="Q95" s="2"/>
      <c r="R95" s="2"/>
      <c r="S95" s="2"/>
      <c r="T95" s="2"/>
      <c r="U95" s="2"/>
      <c r="V95" s="2"/>
      <c r="W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8:72" ht="15" hidden="1" customHeight="1">
      <c r="H96" s="30"/>
      <c r="I96" s="30"/>
      <c r="J96" s="30"/>
      <c r="K96" s="30"/>
      <c r="M96" s="31"/>
      <c r="N96" s="2"/>
      <c r="O96" s="2"/>
      <c r="P96" s="2"/>
      <c r="Q96" s="2"/>
      <c r="R96" s="2"/>
      <c r="S96" s="2"/>
      <c r="T96" s="2"/>
      <c r="U96" s="2"/>
      <c r="V96" s="2"/>
      <c r="W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97" ht="15" hidden="1" customHeight="1">
      <c r="H97" s="30"/>
      <c r="I97" s="30"/>
      <c r="J97" s="30"/>
      <c r="K97" s="30"/>
      <c r="M97" s="31"/>
      <c r="N97" s="2"/>
      <c r="O97" s="2"/>
      <c r="P97" s="2"/>
      <c r="Q97" s="2"/>
      <c r="R97" s="2"/>
      <c r="S97" s="2"/>
      <c r="T97" s="2"/>
      <c r="U97" s="2"/>
      <c r="V97" s="2"/>
      <c r="W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97" ht="15" hidden="1" customHeight="1">
      <c r="H98" s="30"/>
      <c r="I98" s="30"/>
      <c r="J98" s="30"/>
      <c r="K98" s="30"/>
      <c r="M98" s="31"/>
      <c r="N98" s="2"/>
      <c r="O98" s="2"/>
      <c r="P98" s="2"/>
      <c r="Q98" s="2"/>
      <c r="R98" s="2"/>
      <c r="S98" s="2"/>
      <c r="T98" s="2"/>
      <c r="U98" s="2"/>
      <c r="V98" s="2"/>
      <c r="W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97" ht="15" hidden="1" customHeight="1">
      <c r="L99" s="2"/>
      <c r="M99" s="2"/>
      <c r="P99" s="30"/>
      <c r="Q99" s="30"/>
      <c r="R99" s="2"/>
      <c r="S99" s="2"/>
      <c r="T99" s="2"/>
      <c r="U99" s="2"/>
      <c r="V99" s="2"/>
      <c r="W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97" ht="15" hidden="1" customHeight="1">
      <c r="B100" s="3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97" ht="15" hidden="1" customHeight="1">
      <c r="L101" s="2"/>
      <c r="M101" s="2"/>
      <c r="N101" s="222">
        <v>2021</v>
      </c>
      <c r="O101" s="223">
        <v>7</v>
      </c>
      <c r="P101" s="224" t="s">
        <v>179</v>
      </c>
      <c r="Q101" s="225" t="s">
        <v>456</v>
      </c>
      <c r="R101" s="2"/>
      <c r="S101" s="2"/>
      <c r="T101" s="2"/>
      <c r="U101" s="2"/>
      <c r="V101" s="2"/>
      <c r="W101" s="2"/>
      <c r="BA101" s="30"/>
      <c r="BD101" s="30"/>
      <c r="BE101" s="30"/>
      <c r="BF101" s="30"/>
      <c r="BG101" s="30"/>
      <c r="BN101" s="222">
        <f>N101</f>
        <v>2021</v>
      </c>
      <c r="BO101" s="223">
        <f>O101</f>
        <v>7</v>
      </c>
      <c r="BP101" s="226" t="s">
        <v>369</v>
      </c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7" ht="15" hidden="1" customHeight="1">
      <c r="L102" s="2"/>
      <c r="M102" s="2"/>
      <c r="N102" s="222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227">
        <v>29</v>
      </c>
      <c r="AR102" s="227">
        <v>30</v>
      </c>
      <c r="AS102" s="227">
        <v>31</v>
      </c>
      <c r="BA102" s="30"/>
      <c r="BD102" s="30"/>
      <c r="BE102" s="30"/>
      <c r="BF102" s="30"/>
      <c r="BG102" s="30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227">
        <v>29</v>
      </c>
      <c r="CR102" s="227">
        <v>30</v>
      </c>
      <c r="CS102" s="227">
        <v>31</v>
      </c>
    </row>
    <row r="103" spans="1:97" ht="15" hidden="1" customHeight="1">
      <c r="A103" s="33"/>
      <c r="B103" s="33"/>
      <c r="C103" s="33"/>
      <c r="D103" s="33"/>
      <c r="E103" s="33"/>
      <c r="F103" s="33"/>
      <c r="G103" s="33"/>
      <c r="K103" s="33"/>
      <c r="L103" s="2"/>
      <c r="M103" s="2"/>
      <c r="N103" s="2"/>
      <c r="O103" s="2">
        <f t="shared" ref="O103:AS103" si="125">MOD(O104,$N$6*7)</f>
        <v>68</v>
      </c>
      <c r="P103" s="2">
        <f t="shared" si="125"/>
        <v>69</v>
      </c>
      <c r="Q103" s="2">
        <f t="shared" si="125"/>
        <v>70</v>
      </c>
      <c r="R103" s="2">
        <f t="shared" si="125"/>
        <v>71</v>
      </c>
      <c r="S103" s="2">
        <f t="shared" si="125"/>
        <v>72</v>
      </c>
      <c r="T103" s="2">
        <f t="shared" si="125"/>
        <v>73</v>
      </c>
      <c r="U103" s="2">
        <f t="shared" si="125"/>
        <v>74</v>
      </c>
      <c r="V103" s="2">
        <f t="shared" si="125"/>
        <v>75</v>
      </c>
      <c r="W103" s="2">
        <f t="shared" si="125"/>
        <v>76</v>
      </c>
      <c r="X103" s="2">
        <f t="shared" si="125"/>
        <v>77</v>
      </c>
      <c r="Y103" s="2">
        <f t="shared" si="125"/>
        <v>78</v>
      </c>
      <c r="Z103" s="2">
        <f t="shared" si="125"/>
        <v>79</v>
      </c>
      <c r="AA103" s="2">
        <f t="shared" si="125"/>
        <v>80</v>
      </c>
      <c r="AB103" s="2">
        <f t="shared" si="125"/>
        <v>81</v>
      </c>
      <c r="AC103" s="2">
        <f t="shared" si="125"/>
        <v>82</v>
      </c>
      <c r="AD103" s="2">
        <f t="shared" si="125"/>
        <v>83</v>
      </c>
      <c r="AE103" s="2">
        <f t="shared" si="125"/>
        <v>84</v>
      </c>
      <c r="AF103" s="2">
        <f t="shared" si="125"/>
        <v>85</v>
      </c>
      <c r="AG103" s="2">
        <f t="shared" si="125"/>
        <v>86</v>
      </c>
      <c r="AH103" s="2">
        <f t="shared" si="125"/>
        <v>87</v>
      </c>
      <c r="AI103" s="2">
        <f t="shared" si="125"/>
        <v>88</v>
      </c>
      <c r="AJ103" s="2">
        <f t="shared" si="125"/>
        <v>89</v>
      </c>
      <c r="AK103" s="2">
        <f t="shared" si="125"/>
        <v>90</v>
      </c>
      <c r="AL103" s="2">
        <f t="shared" si="125"/>
        <v>91</v>
      </c>
      <c r="AM103" s="2">
        <f t="shared" si="125"/>
        <v>92</v>
      </c>
      <c r="AN103" s="2">
        <f t="shared" si="125"/>
        <v>93</v>
      </c>
      <c r="AO103" s="2">
        <f t="shared" si="125"/>
        <v>94</v>
      </c>
      <c r="AP103" s="2">
        <f t="shared" si="125"/>
        <v>95</v>
      </c>
      <c r="AQ103" s="2">
        <f t="shared" si="125"/>
        <v>96</v>
      </c>
      <c r="AR103" s="2">
        <f t="shared" si="125"/>
        <v>97</v>
      </c>
      <c r="AS103" s="2">
        <f t="shared" si="125"/>
        <v>98</v>
      </c>
      <c r="BO103" s="2">
        <f t="shared" ref="BO103:CS103" si="126">MOD(BO104,$N$6*7)</f>
        <v>68</v>
      </c>
      <c r="BP103" s="2">
        <f t="shared" si="126"/>
        <v>69</v>
      </c>
      <c r="BQ103" s="2">
        <f t="shared" si="126"/>
        <v>70</v>
      </c>
      <c r="BR103" s="2">
        <f t="shared" si="126"/>
        <v>71</v>
      </c>
      <c r="BS103" s="2">
        <f t="shared" si="126"/>
        <v>72</v>
      </c>
      <c r="BT103" s="2">
        <f t="shared" si="126"/>
        <v>73</v>
      </c>
      <c r="BU103" s="2">
        <f t="shared" si="126"/>
        <v>74</v>
      </c>
      <c r="BV103" s="2">
        <f t="shared" si="126"/>
        <v>75</v>
      </c>
      <c r="BW103" s="2">
        <f t="shared" si="126"/>
        <v>76</v>
      </c>
      <c r="BX103" s="2">
        <f t="shared" si="126"/>
        <v>77</v>
      </c>
      <c r="BY103" s="2">
        <f t="shared" si="126"/>
        <v>78</v>
      </c>
      <c r="BZ103" s="2">
        <f t="shared" si="126"/>
        <v>79</v>
      </c>
      <c r="CA103" s="2">
        <f t="shared" si="126"/>
        <v>80</v>
      </c>
      <c r="CB103" s="2">
        <f t="shared" si="126"/>
        <v>81</v>
      </c>
      <c r="CC103" s="2">
        <f t="shared" si="126"/>
        <v>82</v>
      </c>
      <c r="CD103" s="2">
        <f t="shared" si="126"/>
        <v>83</v>
      </c>
      <c r="CE103" s="2">
        <f t="shared" si="126"/>
        <v>84</v>
      </c>
      <c r="CF103" s="2">
        <f t="shared" si="126"/>
        <v>85</v>
      </c>
      <c r="CG103" s="2">
        <f t="shared" si="126"/>
        <v>86</v>
      </c>
      <c r="CH103" s="2">
        <f t="shared" si="126"/>
        <v>87</v>
      </c>
      <c r="CI103" s="2">
        <f t="shared" si="126"/>
        <v>88</v>
      </c>
      <c r="CJ103" s="2">
        <f t="shared" si="126"/>
        <v>89</v>
      </c>
      <c r="CK103" s="2">
        <f t="shared" si="126"/>
        <v>90</v>
      </c>
      <c r="CL103" s="2">
        <f t="shared" si="126"/>
        <v>91</v>
      </c>
      <c r="CM103" s="2">
        <f t="shared" si="126"/>
        <v>92</v>
      </c>
      <c r="CN103" s="2">
        <f t="shared" si="126"/>
        <v>93</v>
      </c>
      <c r="CO103" s="2">
        <f t="shared" si="126"/>
        <v>94</v>
      </c>
      <c r="CP103" s="2">
        <f t="shared" si="126"/>
        <v>95</v>
      </c>
      <c r="CQ103" s="2">
        <f t="shared" si="126"/>
        <v>96</v>
      </c>
      <c r="CR103" s="2">
        <f t="shared" si="126"/>
        <v>97</v>
      </c>
      <c r="CS103" s="2">
        <f t="shared" si="126"/>
        <v>98</v>
      </c>
    </row>
    <row r="104" spans="1:97" ht="15" hidden="1" customHeight="1">
      <c r="M104" s="31"/>
      <c r="N104" s="140" t="s">
        <v>125</v>
      </c>
      <c r="O104" s="228">
        <f>DATE(N101,O101,1)</f>
        <v>44378</v>
      </c>
      <c r="P104" s="229">
        <f>O104+1</f>
        <v>44379</v>
      </c>
      <c r="Q104" s="229">
        <f t="shared" ref="Q104:AP104" si="127">P104+1</f>
        <v>44380</v>
      </c>
      <c r="R104" s="229">
        <f t="shared" si="127"/>
        <v>44381</v>
      </c>
      <c r="S104" s="229">
        <f t="shared" si="127"/>
        <v>44382</v>
      </c>
      <c r="T104" s="229">
        <f t="shared" si="127"/>
        <v>44383</v>
      </c>
      <c r="U104" s="229">
        <f t="shared" si="127"/>
        <v>44384</v>
      </c>
      <c r="V104" s="229">
        <f t="shared" si="127"/>
        <v>44385</v>
      </c>
      <c r="W104" s="229">
        <f>V104+1</f>
        <v>44386</v>
      </c>
      <c r="X104" s="229">
        <f t="shared" si="127"/>
        <v>44387</v>
      </c>
      <c r="Y104" s="229">
        <f t="shared" si="127"/>
        <v>44388</v>
      </c>
      <c r="Z104" s="229">
        <f>Y104+1</f>
        <v>44389</v>
      </c>
      <c r="AA104" s="229">
        <f t="shared" si="127"/>
        <v>44390</v>
      </c>
      <c r="AB104" s="229">
        <f t="shared" si="127"/>
        <v>44391</v>
      </c>
      <c r="AC104" s="229">
        <f t="shared" si="127"/>
        <v>44392</v>
      </c>
      <c r="AD104" s="229">
        <f t="shared" si="127"/>
        <v>44393</v>
      </c>
      <c r="AE104" s="229">
        <f t="shared" si="127"/>
        <v>44394</v>
      </c>
      <c r="AF104" s="229">
        <f>AE104+1</f>
        <v>44395</v>
      </c>
      <c r="AG104" s="229">
        <f t="shared" si="127"/>
        <v>44396</v>
      </c>
      <c r="AH104" s="229">
        <f t="shared" si="127"/>
        <v>44397</v>
      </c>
      <c r="AI104" s="229">
        <f t="shared" si="127"/>
        <v>44398</v>
      </c>
      <c r="AJ104" s="229">
        <f t="shared" si="127"/>
        <v>44399</v>
      </c>
      <c r="AK104" s="229">
        <f t="shared" si="127"/>
        <v>44400</v>
      </c>
      <c r="AL104" s="229">
        <f t="shared" si="127"/>
        <v>44401</v>
      </c>
      <c r="AM104" s="229">
        <f t="shared" si="127"/>
        <v>44402</v>
      </c>
      <c r="AN104" s="229">
        <f t="shared" si="127"/>
        <v>44403</v>
      </c>
      <c r="AO104" s="229">
        <f t="shared" si="127"/>
        <v>44404</v>
      </c>
      <c r="AP104" s="229">
        <f t="shared" si="127"/>
        <v>44405</v>
      </c>
      <c r="AQ104" s="229">
        <f>IF(MONTH(DATE($N$101,$O$101,AQ102))&lt;&gt;$O$101,"",DATE($N$101,$O$101,AQ102))</f>
        <v>44406</v>
      </c>
      <c r="AR104" s="229">
        <f>IF(MONTH(DATE($N$101,$O$101,AR102))&lt;&gt;$O$101,"",DATE($N$101,$O$101,AR102))</f>
        <v>44407</v>
      </c>
      <c r="AS104" s="230">
        <f>IF(MONTH(DATE($N$101,$O$101,AS102))&lt;&gt;$O$101,"",DATE($N$101,$O$101,AS102))</f>
        <v>44408</v>
      </c>
      <c r="BN104" s="140" t="s">
        <v>125</v>
      </c>
      <c r="BO104" s="228">
        <f>DATE(N101,O101,1)</f>
        <v>44378</v>
      </c>
      <c r="BP104" s="229">
        <f>BO104+1</f>
        <v>44379</v>
      </c>
      <c r="BQ104" s="229">
        <f t="shared" ref="BQ104:CP104" si="128">BP104+1</f>
        <v>44380</v>
      </c>
      <c r="BR104" s="229">
        <f t="shared" si="128"/>
        <v>44381</v>
      </c>
      <c r="BS104" s="229">
        <f t="shared" si="128"/>
        <v>44382</v>
      </c>
      <c r="BT104" s="229">
        <f t="shared" si="128"/>
        <v>44383</v>
      </c>
      <c r="BU104" s="229">
        <f t="shared" si="128"/>
        <v>44384</v>
      </c>
      <c r="BV104" s="229">
        <f t="shared" si="128"/>
        <v>44385</v>
      </c>
      <c r="BW104" s="229">
        <f t="shared" si="128"/>
        <v>44386</v>
      </c>
      <c r="BX104" s="229">
        <f t="shared" si="128"/>
        <v>44387</v>
      </c>
      <c r="BY104" s="229">
        <f t="shared" si="128"/>
        <v>44388</v>
      </c>
      <c r="BZ104" s="229">
        <f t="shared" si="128"/>
        <v>44389</v>
      </c>
      <c r="CA104" s="229">
        <f t="shared" si="128"/>
        <v>44390</v>
      </c>
      <c r="CB104" s="229">
        <f t="shared" si="128"/>
        <v>44391</v>
      </c>
      <c r="CC104" s="229">
        <f t="shared" si="128"/>
        <v>44392</v>
      </c>
      <c r="CD104" s="229">
        <f t="shared" si="128"/>
        <v>44393</v>
      </c>
      <c r="CE104" s="229">
        <f t="shared" si="128"/>
        <v>44394</v>
      </c>
      <c r="CF104" s="229">
        <f t="shared" si="128"/>
        <v>44395</v>
      </c>
      <c r="CG104" s="229">
        <f t="shared" si="128"/>
        <v>44396</v>
      </c>
      <c r="CH104" s="229">
        <f t="shared" si="128"/>
        <v>44397</v>
      </c>
      <c r="CI104" s="229">
        <f t="shared" si="128"/>
        <v>44398</v>
      </c>
      <c r="CJ104" s="229">
        <f t="shared" si="128"/>
        <v>44399</v>
      </c>
      <c r="CK104" s="229">
        <f t="shared" si="128"/>
        <v>44400</v>
      </c>
      <c r="CL104" s="229">
        <f t="shared" si="128"/>
        <v>44401</v>
      </c>
      <c r="CM104" s="229">
        <f t="shared" si="128"/>
        <v>44402</v>
      </c>
      <c r="CN104" s="229">
        <f t="shared" si="128"/>
        <v>44403</v>
      </c>
      <c r="CO104" s="229">
        <f t="shared" si="128"/>
        <v>44404</v>
      </c>
      <c r="CP104" s="229">
        <f t="shared" si="128"/>
        <v>44405</v>
      </c>
      <c r="CQ104" s="229">
        <f>IF(MONTH(DATE($N$101,$O$101,CQ102))&lt;&gt;$O$101,"",DATE($N$101,$O$101,CQ102))</f>
        <v>44406</v>
      </c>
      <c r="CR104" s="229">
        <f>IF(MONTH(DATE($N$101,$O$101,CR102))&lt;&gt;$O$101,"",DATE($N$101,$O$101,CR102))</f>
        <v>44407</v>
      </c>
      <c r="CS104" s="230">
        <f>IF(MONTH(DATE($N$101,$O$101,CS102))&lt;&gt;$O$101,"",DATE($N$101,$O$101,CS102))</f>
        <v>44408</v>
      </c>
    </row>
    <row r="105" spans="1:97" ht="15" hidden="1" customHeight="1">
      <c r="M105" s="31"/>
      <c r="N105" s="141" t="s">
        <v>101</v>
      </c>
      <c r="O105" s="202" t="str">
        <f>CHOOSE(WEEKDAY(O104,1),"일","월","화","수","목","금","토")</f>
        <v>목</v>
      </c>
      <c r="P105" s="203" t="str">
        <f t="shared" ref="P105:AS105" si="129">CHOOSE(WEEKDAY(P104,1),"일","월","화","수","목","금","토")</f>
        <v>금</v>
      </c>
      <c r="Q105" s="203" t="str">
        <f t="shared" si="129"/>
        <v>토</v>
      </c>
      <c r="R105" s="203" t="str">
        <f t="shared" si="129"/>
        <v>일</v>
      </c>
      <c r="S105" s="203" t="str">
        <f t="shared" si="129"/>
        <v>월</v>
      </c>
      <c r="T105" s="203" t="str">
        <f t="shared" si="129"/>
        <v>화</v>
      </c>
      <c r="U105" s="203" t="str">
        <f t="shared" si="129"/>
        <v>수</v>
      </c>
      <c r="V105" s="203" t="str">
        <f t="shared" si="129"/>
        <v>목</v>
      </c>
      <c r="W105" s="203" t="str">
        <f t="shared" si="129"/>
        <v>금</v>
      </c>
      <c r="X105" s="203" t="str">
        <f t="shared" si="129"/>
        <v>토</v>
      </c>
      <c r="Y105" s="203" t="str">
        <f t="shared" si="129"/>
        <v>일</v>
      </c>
      <c r="Z105" s="203" t="str">
        <f t="shared" si="129"/>
        <v>월</v>
      </c>
      <c r="AA105" s="203" t="str">
        <f t="shared" si="129"/>
        <v>화</v>
      </c>
      <c r="AB105" s="203" t="str">
        <f t="shared" si="129"/>
        <v>수</v>
      </c>
      <c r="AC105" s="203" t="str">
        <f t="shared" si="129"/>
        <v>목</v>
      </c>
      <c r="AD105" s="203" t="str">
        <f t="shared" si="129"/>
        <v>금</v>
      </c>
      <c r="AE105" s="203" t="str">
        <f t="shared" si="129"/>
        <v>토</v>
      </c>
      <c r="AF105" s="203" t="str">
        <f t="shared" si="129"/>
        <v>일</v>
      </c>
      <c r="AG105" s="203" t="str">
        <f t="shared" si="129"/>
        <v>월</v>
      </c>
      <c r="AH105" s="203" t="str">
        <f t="shared" si="129"/>
        <v>화</v>
      </c>
      <c r="AI105" s="203" t="str">
        <f t="shared" si="129"/>
        <v>수</v>
      </c>
      <c r="AJ105" s="203" t="str">
        <f t="shared" si="129"/>
        <v>목</v>
      </c>
      <c r="AK105" s="203" t="str">
        <f t="shared" si="129"/>
        <v>금</v>
      </c>
      <c r="AL105" s="203" t="str">
        <f t="shared" si="129"/>
        <v>토</v>
      </c>
      <c r="AM105" s="203" t="str">
        <f t="shared" si="129"/>
        <v>일</v>
      </c>
      <c r="AN105" s="203" t="str">
        <f t="shared" si="129"/>
        <v>월</v>
      </c>
      <c r="AO105" s="203" t="str">
        <f t="shared" si="129"/>
        <v>화</v>
      </c>
      <c r="AP105" s="203" t="str">
        <f t="shared" si="129"/>
        <v>수</v>
      </c>
      <c r="AQ105" s="203" t="str">
        <f t="shared" si="129"/>
        <v>목</v>
      </c>
      <c r="AR105" s="203" t="str">
        <f t="shared" si="129"/>
        <v>금</v>
      </c>
      <c r="AS105" s="204" t="str">
        <f t="shared" si="129"/>
        <v>토</v>
      </c>
      <c r="BN105" s="141" t="s">
        <v>101</v>
      </c>
      <c r="BO105" s="202" t="str">
        <f t="shared" ref="BO105:BV105" si="130">O105</f>
        <v>목</v>
      </c>
      <c r="BP105" s="203" t="str">
        <f t="shared" si="130"/>
        <v>금</v>
      </c>
      <c r="BQ105" s="203" t="str">
        <f t="shared" si="130"/>
        <v>토</v>
      </c>
      <c r="BR105" s="203" t="str">
        <f t="shared" si="130"/>
        <v>일</v>
      </c>
      <c r="BS105" s="203" t="str">
        <f t="shared" si="130"/>
        <v>월</v>
      </c>
      <c r="BT105" s="203" t="str">
        <f t="shared" si="130"/>
        <v>화</v>
      </c>
      <c r="BU105" s="203" t="str">
        <f t="shared" si="130"/>
        <v>수</v>
      </c>
      <c r="BV105" s="203" t="str">
        <f t="shared" si="130"/>
        <v>목</v>
      </c>
      <c r="BW105" s="203" t="str">
        <f t="shared" ref="BW105:CS105" si="131">W105</f>
        <v>금</v>
      </c>
      <c r="BX105" s="203" t="str">
        <f t="shared" si="131"/>
        <v>토</v>
      </c>
      <c r="BY105" s="203" t="str">
        <f t="shared" si="131"/>
        <v>일</v>
      </c>
      <c r="BZ105" s="203" t="str">
        <f t="shared" ref="BZ105:CE105" si="132">Z105</f>
        <v>월</v>
      </c>
      <c r="CA105" s="203" t="str">
        <f t="shared" si="132"/>
        <v>화</v>
      </c>
      <c r="CB105" s="203" t="str">
        <f t="shared" si="132"/>
        <v>수</v>
      </c>
      <c r="CC105" s="203" t="str">
        <f t="shared" si="132"/>
        <v>목</v>
      </c>
      <c r="CD105" s="203" t="str">
        <f t="shared" si="132"/>
        <v>금</v>
      </c>
      <c r="CE105" s="203" t="str">
        <f t="shared" si="132"/>
        <v>토</v>
      </c>
      <c r="CF105" s="203" t="str">
        <f t="shared" si="131"/>
        <v>일</v>
      </c>
      <c r="CG105" s="203" t="str">
        <f t="shared" si="131"/>
        <v>월</v>
      </c>
      <c r="CH105" s="203" t="str">
        <f t="shared" si="131"/>
        <v>화</v>
      </c>
      <c r="CI105" s="203" t="str">
        <f t="shared" si="131"/>
        <v>수</v>
      </c>
      <c r="CJ105" s="203" t="str">
        <f t="shared" si="131"/>
        <v>목</v>
      </c>
      <c r="CK105" s="203" t="str">
        <f t="shared" si="131"/>
        <v>금</v>
      </c>
      <c r="CL105" s="203" t="str">
        <f t="shared" si="131"/>
        <v>토</v>
      </c>
      <c r="CM105" s="203" t="str">
        <f t="shared" si="131"/>
        <v>일</v>
      </c>
      <c r="CN105" s="203" t="str">
        <f t="shared" si="131"/>
        <v>월</v>
      </c>
      <c r="CO105" s="203" t="str">
        <f t="shared" si="131"/>
        <v>화</v>
      </c>
      <c r="CP105" s="203" t="str">
        <f t="shared" si="131"/>
        <v>수</v>
      </c>
      <c r="CQ105" s="203" t="str">
        <f t="shared" si="131"/>
        <v>목</v>
      </c>
      <c r="CR105" s="203" t="str">
        <f t="shared" si="131"/>
        <v>금</v>
      </c>
      <c r="CS105" s="204" t="str">
        <f t="shared" si="131"/>
        <v>토</v>
      </c>
    </row>
    <row r="106" spans="1:97" ht="15" hidden="1" customHeight="1">
      <c r="M106" s="31">
        <v>4</v>
      </c>
      <c r="N106" s="206" t="str">
        <f t="shared" ref="N106:N120" si="133">N8</f>
        <v>직원1</v>
      </c>
      <c r="O106" s="231" t="str">
        <f t="shared" ref="O106:X120" si="134">HLOOKUP(O$103,$O$32:$DO$49,$M106,0)</f>
        <v/>
      </c>
      <c r="P106" s="232" t="str">
        <f t="shared" si="134"/>
        <v/>
      </c>
      <c r="Q106" s="232" t="str">
        <f t="shared" si="134"/>
        <v/>
      </c>
      <c r="R106" s="232" t="str">
        <f t="shared" si="134"/>
        <v/>
      </c>
      <c r="S106" s="232" t="str">
        <f t="shared" si="134"/>
        <v/>
      </c>
      <c r="T106" s="232" t="str">
        <f t="shared" si="134"/>
        <v/>
      </c>
      <c r="U106" s="232" t="str">
        <f t="shared" si="134"/>
        <v/>
      </c>
      <c r="V106" s="233" t="str">
        <f t="shared" si="134"/>
        <v/>
      </c>
      <c r="W106" s="233" t="str">
        <f t="shared" si="134"/>
        <v/>
      </c>
      <c r="X106" s="233" t="str">
        <f t="shared" si="134"/>
        <v/>
      </c>
      <c r="Y106" s="233" t="str">
        <f t="shared" ref="Y106:AH120" si="135">HLOOKUP(Y$103,$O$32:$DO$49,$M106,0)</f>
        <v/>
      </c>
      <c r="Z106" s="233" t="str">
        <f t="shared" ref="Z106:AE120" si="136">HLOOKUP(Z$103,$O$32:$DO$49,$M106,0)</f>
        <v/>
      </c>
      <c r="AA106" s="233" t="str">
        <f t="shared" si="136"/>
        <v/>
      </c>
      <c r="AB106" s="233" t="str">
        <f t="shared" si="136"/>
        <v/>
      </c>
      <c r="AC106" s="233" t="str">
        <f t="shared" si="136"/>
        <v/>
      </c>
      <c r="AD106" s="233" t="str">
        <f t="shared" si="136"/>
        <v/>
      </c>
      <c r="AE106" s="233" t="str">
        <f t="shared" si="136"/>
        <v/>
      </c>
      <c r="AF106" s="233" t="str">
        <f t="shared" si="135"/>
        <v/>
      </c>
      <c r="AG106" s="233" t="str">
        <f t="shared" si="135"/>
        <v/>
      </c>
      <c r="AH106" s="233" t="str">
        <f t="shared" si="135"/>
        <v/>
      </c>
      <c r="AI106" s="233" t="str">
        <f t="shared" ref="AI106:AS120" si="137">HLOOKUP(AI$103,$O$32:$DO$49,$M106,0)</f>
        <v/>
      </c>
      <c r="AJ106" s="233" t="str">
        <f t="shared" si="137"/>
        <v/>
      </c>
      <c r="AK106" s="233" t="str">
        <f t="shared" si="137"/>
        <v/>
      </c>
      <c r="AL106" s="233" t="str">
        <f t="shared" si="137"/>
        <v/>
      </c>
      <c r="AM106" s="233" t="str">
        <f t="shared" si="137"/>
        <v/>
      </c>
      <c r="AN106" s="233" t="str">
        <f t="shared" si="137"/>
        <v/>
      </c>
      <c r="AO106" s="233" t="str">
        <f t="shared" si="137"/>
        <v/>
      </c>
      <c r="AP106" s="233" t="str">
        <f t="shared" si="137"/>
        <v/>
      </c>
      <c r="AQ106" s="233" t="str">
        <f t="shared" si="137"/>
        <v/>
      </c>
      <c r="AR106" s="233" t="str">
        <f t="shared" si="137"/>
        <v/>
      </c>
      <c r="AS106" s="234" t="str">
        <f t="shared" si="137"/>
        <v/>
      </c>
      <c r="BN106" s="206" t="str">
        <f t="shared" ref="BN106:BN120" si="138">N8</f>
        <v>직원1</v>
      </c>
      <c r="BO106" s="235" t="str">
        <f t="shared" ref="BO106:BO120" si="139">HLOOKUP(O$103,$O$32:$DO$49,$M106,0)</f>
        <v/>
      </c>
      <c r="BP106" s="236" t="str">
        <f t="shared" ref="BP106:BP120" si="140">HLOOKUP(P$103,$O$32:$DO$49,$M106,0)</f>
        <v/>
      </c>
      <c r="BQ106" s="236" t="str">
        <f t="shared" ref="BQ106:BQ120" si="141">HLOOKUP(Q$103,$O$32:$DO$49,$M106,0)</f>
        <v/>
      </c>
      <c r="BR106" s="236" t="str">
        <f t="shared" ref="BR106:BR120" si="142">HLOOKUP(R$103,$O$32:$DO$49,$M106,0)</f>
        <v/>
      </c>
      <c r="BS106" s="236" t="str">
        <f t="shared" ref="BS106:BS120" si="143">HLOOKUP(S$103,$O$32:$DO$49,$M106,0)</f>
        <v/>
      </c>
      <c r="BT106" s="236" t="str">
        <f t="shared" ref="BT106:BT120" si="144">HLOOKUP(T$103,$O$32:$DO$49,$M106,0)</f>
        <v/>
      </c>
      <c r="BU106" s="236" t="str">
        <f t="shared" ref="BU106:BU120" si="145">HLOOKUP(U$103,$O$32:$DO$49,$M106,0)</f>
        <v/>
      </c>
      <c r="BV106" s="237" t="str">
        <f t="shared" ref="BV106:BV120" si="146">HLOOKUP(V$103,$O$32:$DO$49,$M106,0)</f>
        <v/>
      </c>
      <c r="BW106" s="237" t="str">
        <f t="shared" ref="BW106:BW120" si="147">HLOOKUP(W$103,$O$32:$DO$49,$M106,0)</f>
        <v/>
      </c>
      <c r="BX106" s="237" t="str">
        <f t="shared" ref="BX106:BX120" si="148">HLOOKUP(X$103,$O$32:$DO$49,$M106,0)</f>
        <v/>
      </c>
      <c r="BY106" s="237" t="str">
        <f t="shared" ref="BY106:BY120" si="149">HLOOKUP(Y$103,$O$32:$DO$49,$M106,0)</f>
        <v/>
      </c>
      <c r="BZ106" s="237" t="str">
        <f t="shared" ref="BZ106:BZ120" si="150">HLOOKUP(Z$103,$O$32:$DO$49,$M106,0)</f>
        <v/>
      </c>
      <c r="CA106" s="237" t="str">
        <f t="shared" ref="CA106:CA120" si="151">HLOOKUP(AA$103,$O$32:$DO$49,$M106,0)</f>
        <v/>
      </c>
      <c r="CB106" s="237" t="str">
        <f t="shared" ref="CB106:CB120" si="152">HLOOKUP(AB$103,$O$32:$DO$49,$M106,0)</f>
        <v/>
      </c>
      <c r="CC106" s="237" t="str">
        <f t="shared" ref="CC106:CC120" si="153">HLOOKUP(AC$103,$O$32:$DO$49,$M106,0)</f>
        <v/>
      </c>
      <c r="CD106" s="237" t="str">
        <f t="shared" ref="CD106:CD120" si="154">HLOOKUP(AD$103,$O$32:$DO$49,$M106,0)</f>
        <v/>
      </c>
      <c r="CE106" s="237" t="str">
        <f t="shared" ref="CE106:CE120" si="155">HLOOKUP(AE$103,$O$32:$DO$49,$M106,0)</f>
        <v/>
      </c>
      <c r="CF106" s="237" t="str">
        <f t="shared" ref="CF106:CF120" si="156">HLOOKUP(AF$103,$O$32:$DO$49,$M106,0)</f>
        <v/>
      </c>
      <c r="CG106" s="237" t="str">
        <f t="shared" ref="CG106:CG120" si="157">HLOOKUP(AG$103,$O$32:$DO$49,$M106,0)</f>
        <v/>
      </c>
      <c r="CH106" s="237" t="str">
        <f t="shared" ref="CH106:CH120" si="158">HLOOKUP(AH$103,$O$32:$DO$49,$M106,0)</f>
        <v/>
      </c>
      <c r="CI106" s="237" t="str">
        <f t="shared" ref="CI106:CI120" si="159">HLOOKUP(AI$103,$O$32:$DO$49,$M106,0)</f>
        <v/>
      </c>
      <c r="CJ106" s="237" t="str">
        <f t="shared" ref="CJ106:CJ120" si="160">HLOOKUP(AJ$103,$O$32:$DO$49,$M106,0)</f>
        <v/>
      </c>
      <c r="CK106" s="237" t="str">
        <f t="shared" ref="CK106:CK120" si="161">HLOOKUP(AK$103,$O$32:$DO$49,$M106,0)</f>
        <v/>
      </c>
      <c r="CL106" s="237" t="str">
        <f t="shared" ref="CL106:CL120" si="162">HLOOKUP(AL$103,$O$32:$DO$49,$M106,0)</f>
        <v/>
      </c>
      <c r="CM106" s="237" t="str">
        <f t="shared" ref="CM106:CM120" si="163">HLOOKUP(AM$103,$O$32:$DO$49,$M106,0)</f>
        <v/>
      </c>
      <c r="CN106" s="237" t="str">
        <f t="shared" ref="CN106:CN120" si="164">HLOOKUP(AN$103,$O$32:$DO$49,$M106,0)</f>
        <v/>
      </c>
      <c r="CO106" s="237" t="str">
        <f t="shared" ref="CO106:CO120" si="165">HLOOKUP(AO$103,$O$32:$DO$49,$M106,0)</f>
        <v/>
      </c>
      <c r="CP106" s="237" t="str">
        <f t="shared" ref="CP106:CP120" si="166">HLOOKUP(AP$103,$O$32:$DO$49,$M106,0)</f>
        <v/>
      </c>
      <c r="CQ106" s="237" t="str">
        <f t="shared" ref="CQ106:CQ120" si="167">HLOOKUP(AQ$103,$O$32:$DO$49,$M106,0)</f>
        <v/>
      </c>
      <c r="CR106" s="237" t="str">
        <f t="shared" ref="CR106:CR120" si="168">HLOOKUP(AR$103,$O$32:$DO$49,$M106,0)</f>
        <v/>
      </c>
      <c r="CS106" s="238" t="str">
        <f t="shared" ref="CS106:CS120" si="169">HLOOKUP(AS$103,$O$32:$DO$49,$M106,0)</f>
        <v/>
      </c>
    </row>
    <row r="107" spans="1:97" ht="15" hidden="1" customHeight="1">
      <c r="M107" s="31">
        <f>M106+1</f>
        <v>5</v>
      </c>
      <c r="N107" s="211" t="str">
        <f t="shared" si="133"/>
        <v>직원2</v>
      </c>
      <c r="O107" s="239" t="str">
        <f t="shared" si="134"/>
        <v/>
      </c>
      <c r="P107" s="105" t="str">
        <f t="shared" si="134"/>
        <v/>
      </c>
      <c r="Q107" s="105" t="str">
        <f t="shared" si="134"/>
        <v/>
      </c>
      <c r="R107" s="105" t="str">
        <f t="shared" si="134"/>
        <v/>
      </c>
      <c r="S107" s="105" t="str">
        <f t="shared" si="134"/>
        <v/>
      </c>
      <c r="T107" s="105" t="str">
        <f t="shared" si="134"/>
        <v/>
      </c>
      <c r="U107" s="105" t="str">
        <f t="shared" si="134"/>
        <v/>
      </c>
      <c r="V107" s="107" t="str">
        <f t="shared" si="134"/>
        <v/>
      </c>
      <c r="W107" s="107" t="str">
        <f t="shared" si="134"/>
        <v/>
      </c>
      <c r="X107" s="107" t="str">
        <f t="shared" si="134"/>
        <v/>
      </c>
      <c r="Y107" s="107" t="str">
        <f t="shared" si="135"/>
        <v/>
      </c>
      <c r="Z107" s="107" t="str">
        <f t="shared" si="136"/>
        <v/>
      </c>
      <c r="AA107" s="107" t="str">
        <f t="shared" si="136"/>
        <v/>
      </c>
      <c r="AB107" s="107" t="str">
        <f t="shared" si="136"/>
        <v/>
      </c>
      <c r="AC107" s="107" t="str">
        <f t="shared" si="136"/>
        <v/>
      </c>
      <c r="AD107" s="107" t="str">
        <f t="shared" si="136"/>
        <v/>
      </c>
      <c r="AE107" s="107" t="str">
        <f t="shared" si="136"/>
        <v/>
      </c>
      <c r="AF107" s="107" t="str">
        <f t="shared" si="135"/>
        <v/>
      </c>
      <c r="AG107" s="107" t="str">
        <f t="shared" si="135"/>
        <v/>
      </c>
      <c r="AH107" s="107" t="str">
        <f t="shared" si="135"/>
        <v/>
      </c>
      <c r="AI107" s="107" t="str">
        <f t="shared" si="137"/>
        <v/>
      </c>
      <c r="AJ107" s="107" t="str">
        <f t="shared" si="137"/>
        <v/>
      </c>
      <c r="AK107" s="107" t="str">
        <f t="shared" si="137"/>
        <v/>
      </c>
      <c r="AL107" s="107" t="str">
        <f t="shared" si="137"/>
        <v/>
      </c>
      <c r="AM107" s="107" t="str">
        <f t="shared" si="137"/>
        <v/>
      </c>
      <c r="AN107" s="107" t="str">
        <f t="shared" si="137"/>
        <v/>
      </c>
      <c r="AO107" s="107" t="str">
        <f t="shared" si="137"/>
        <v/>
      </c>
      <c r="AP107" s="107" t="str">
        <f t="shared" si="137"/>
        <v/>
      </c>
      <c r="AQ107" s="107" t="str">
        <f t="shared" si="137"/>
        <v/>
      </c>
      <c r="AR107" s="107" t="str">
        <f t="shared" si="137"/>
        <v/>
      </c>
      <c r="AS107" s="108" t="str">
        <f t="shared" si="137"/>
        <v/>
      </c>
      <c r="BN107" s="211" t="str">
        <f t="shared" si="138"/>
        <v>직원2</v>
      </c>
      <c r="BO107" s="99" t="str">
        <f t="shared" si="139"/>
        <v/>
      </c>
      <c r="BP107" s="240" t="str">
        <f t="shared" si="140"/>
        <v/>
      </c>
      <c r="BQ107" s="240" t="str">
        <f t="shared" si="141"/>
        <v/>
      </c>
      <c r="BR107" s="240" t="str">
        <f t="shared" si="142"/>
        <v/>
      </c>
      <c r="BS107" s="240" t="str">
        <f t="shared" si="143"/>
        <v/>
      </c>
      <c r="BT107" s="240" t="str">
        <f t="shared" si="144"/>
        <v/>
      </c>
      <c r="BU107" s="240" t="str">
        <f t="shared" si="145"/>
        <v/>
      </c>
      <c r="BV107" s="241" t="str">
        <f t="shared" si="146"/>
        <v/>
      </c>
      <c r="BW107" s="241" t="str">
        <f t="shared" si="147"/>
        <v/>
      </c>
      <c r="BX107" s="241" t="str">
        <f t="shared" si="148"/>
        <v/>
      </c>
      <c r="BY107" s="241" t="str">
        <f t="shared" si="149"/>
        <v/>
      </c>
      <c r="BZ107" s="241" t="str">
        <f t="shared" si="150"/>
        <v/>
      </c>
      <c r="CA107" s="241" t="str">
        <f t="shared" si="151"/>
        <v/>
      </c>
      <c r="CB107" s="241" t="str">
        <f t="shared" si="152"/>
        <v/>
      </c>
      <c r="CC107" s="241" t="str">
        <f t="shared" si="153"/>
        <v/>
      </c>
      <c r="CD107" s="241" t="str">
        <f t="shared" si="154"/>
        <v/>
      </c>
      <c r="CE107" s="241" t="str">
        <f t="shared" si="155"/>
        <v/>
      </c>
      <c r="CF107" s="241" t="str">
        <f t="shared" si="156"/>
        <v/>
      </c>
      <c r="CG107" s="241" t="str">
        <f t="shared" si="157"/>
        <v/>
      </c>
      <c r="CH107" s="241" t="str">
        <f t="shared" si="158"/>
        <v/>
      </c>
      <c r="CI107" s="241" t="str">
        <f t="shared" si="159"/>
        <v/>
      </c>
      <c r="CJ107" s="241" t="str">
        <f t="shared" si="160"/>
        <v/>
      </c>
      <c r="CK107" s="241" t="str">
        <f t="shared" si="161"/>
        <v/>
      </c>
      <c r="CL107" s="241" t="str">
        <f t="shared" si="162"/>
        <v/>
      </c>
      <c r="CM107" s="241" t="str">
        <f t="shared" si="163"/>
        <v/>
      </c>
      <c r="CN107" s="241" t="str">
        <f t="shared" si="164"/>
        <v/>
      </c>
      <c r="CO107" s="241" t="str">
        <f t="shared" si="165"/>
        <v/>
      </c>
      <c r="CP107" s="241" t="str">
        <f t="shared" si="166"/>
        <v/>
      </c>
      <c r="CQ107" s="241" t="str">
        <f t="shared" si="167"/>
        <v/>
      </c>
      <c r="CR107" s="241" t="str">
        <f t="shared" si="168"/>
        <v/>
      </c>
      <c r="CS107" s="242" t="str">
        <f t="shared" si="169"/>
        <v/>
      </c>
    </row>
    <row r="108" spans="1:97" ht="15" hidden="1" customHeight="1">
      <c r="M108" s="31">
        <f t="shared" ref="M108:M120" si="170">M107+1</f>
        <v>6</v>
      </c>
      <c r="N108" s="211" t="str">
        <f t="shared" si="133"/>
        <v>직원3</v>
      </c>
      <c r="O108" s="239" t="str">
        <f t="shared" si="134"/>
        <v/>
      </c>
      <c r="P108" s="105" t="str">
        <f t="shared" si="134"/>
        <v/>
      </c>
      <c r="Q108" s="105" t="str">
        <f t="shared" si="134"/>
        <v/>
      </c>
      <c r="R108" s="105" t="str">
        <f t="shared" si="134"/>
        <v/>
      </c>
      <c r="S108" s="105" t="str">
        <f t="shared" si="134"/>
        <v/>
      </c>
      <c r="T108" s="105" t="str">
        <f t="shared" si="134"/>
        <v/>
      </c>
      <c r="U108" s="105" t="str">
        <f t="shared" si="134"/>
        <v/>
      </c>
      <c r="V108" s="107" t="str">
        <f t="shared" si="134"/>
        <v/>
      </c>
      <c r="W108" s="107" t="str">
        <f t="shared" si="134"/>
        <v/>
      </c>
      <c r="X108" s="107" t="str">
        <f t="shared" si="134"/>
        <v/>
      </c>
      <c r="Y108" s="107" t="str">
        <f t="shared" si="135"/>
        <v/>
      </c>
      <c r="Z108" s="107" t="str">
        <f t="shared" si="136"/>
        <v/>
      </c>
      <c r="AA108" s="107" t="str">
        <f t="shared" si="136"/>
        <v/>
      </c>
      <c r="AB108" s="107" t="str">
        <f t="shared" si="136"/>
        <v/>
      </c>
      <c r="AC108" s="107" t="str">
        <f t="shared" si="136"/>
        <v/>
      </c>
      <c r="AD108" s="107" t="str">
        <f t="shared" si="136"/>
        <v/>
      </c>
      <c r="AE108" s="107" t="str">
        <f t="shared" si="136"/>
        <v/>
      </c>
      <c r="AF108" s="107" t="str">
        <f t="shared" si="135"/>
        <v/>
      </c>
      <c r="AG108" s="107" t="str">
        <f t="shared" si="135"/>
        <v/>
      </c>
      <c r="AH108" s="107" t="str">
        <f t="shared" si="135"/>
        <v/>
      </c>
      <c r="AI108" s="107" t="str">
        <f t="shared" si="137"/>
        <v/>
      </c>
      <c r="AJ108" s="107" t="str">
        <f t="shared" si="137"/>
        <v/>
      </c>
      <c r="AK108" s="107" t="str">
        <f t="shared" si="137"/>
        <v/>
      </c>
      <c r="AL108" s="107" t="str">
        <f t="shared" si="137"/>
        <v/>
      </c>
      <c r="AM108" s="107" t="str">
        <f t="shared" si="137"/>
        <v/>
      </c>
      <c r="AN108" s="107" t="str">
        <f t="shared" si="137"/>
        <v/>
      </c>
      <c r="AO108" s="107" t="str">
        <f t="shared" si="137"/>
        <v/>
      </c>
      <c r="AP108" s="107" t="str">
        <f t="shared" si="137"/>
        <v/>
      </c>
      <c r="AQ108" s="107" t="str">
        <f t="shared" si="137"/>
        <v/>
      </c>
      <c r="AR108" s="107" t="str">
        <f t="shared" si="137"/>
        <v/>
      </c>
      <c r="AS108" s="108" t="str">
        <f t="shared" si="137"/>
        <v/>
      </c>
      <c r="BN108" s="211" t="str">
        <f t="shared" si="138"/>
        <v>직원3</v>
      </c>
      <c r="BO108" s="99" t="str">
        <f t="shared" si="139"/>
        <v/>
      </c>
      <c r="BP108" s="240" t="str">
        <f t="shared" si="140"/>
        <v/>
      </c>
      <c r="BQ108" s="240" t="str">
        <f t="shared" si="141"/>
        <v/>
      </c>
      <c r="BR108" s="240" t="str">
        <f t="shared" si="142"/>
        <v/>
      </c>
      <c r="BS108" s="240" t="str">
        <f t="shared" si="143"/>
        <v/>
      </c>
      <c r="BT108" s="240" t="str">
        <f t="shared" si="144"/>
        <v/>
      </c>
      <c r="BU108" s="240" t="str">
        <f t="shared" si="145"/>
        <v/>
      </c>
      <c r="BV108" s="241" t="str">
        <f t="shared" si="146"/>
        <v/>
      </c>
      <c r="BW108" s="241" t="str">
        <f t="shared" si="147"/>
        <v/>
      </c>
      <c r="BX108" s="241" t="str">
        <f t="shared" si="148"/>
        <v/>
      </c>
      <c r="BY108" s="241" t="str">
        <f t="shared" si="149"/>
        <v/>
      </c>
      <c r="BZ108" s="241" t="str">
        <f t="shared" si="150"/>
        <v/>
      </c>
      <c r="CA108" s="241" t="str">
        <f t="shared" si="151"/>
        <v/>
      </c>
      <c r="CB108" s="241" t="str">
        <f t="shared" si="152"/>
        <v/>
      </c>
      <c r="CC108" s="241" t="str">
        <f t="shared" si="153"/>
        <v/>
      </c>
      <c r="CD108" s="241" t="str">
        <f t="shared" si="154"/>
        <v/>
      </c>
      <c r="CE108" s="241" t="str">
        <f t="shared" si="155"/>
        <v/>
      </c>
      <c r="CF108" s="241" t="str">
        <f t="shared" si="156"/>
        <v/>
      </c>
      <c r="CG108" s="241" t="str">
        <f t="shared" si="157"/>
        <v/>
      </c>
      <c r="CH108" s="241" t="str">
        <f t="shared" si="158"/>
        <v/>
      </c>
      <c r="CI108" s="241" t="str">
        <f t="shared" si="159"/>
        <v/>
      </c>
      <c r="CJ108" s="241" t="str">
        <f t="shared" si="160"/>
        <v/>
      </c>
      <c r="CK108" s="241" t="str">
        <f t="shared" si="161"/>
        <v/>
      </c>
      <c r="CL108" s="241" t="str">
        <f t="shared" si="162"/>
        <v/>
      </c>
      <c r="CM108" s="241" t="str">
        <f t="shared" si="163"/>
        <v/>
      </c>
      <c r="CN108" s="241" t="str">
        <f t="shared" si="164"/>
        <v/>
      </c>
      <c r="CO108" s="241" t="str">
        <f t="shared" si="165"/>
        <v/>
      </c>
      <c r="CP108" s="241" t="str">
        <f t="shared" si="166"/>
        <v/>
      </c>
      <c r="CQ108" s="241" t="str">
        <f t="shared" si="167"/>
        <v/>
      </c>
      <c r="CR108" s="241" t="str">
        <f t="shared" si="168"/>
        <v/>
      </c>
      <c r="CS108" s="242" t="str">
        <f t="shared" si="169"/>
        <v/>
      </c>
    </row>
    <row r="109" spans="1:97" ht="15" hidden="1" customHeight="1">
      <c r="M109" s="31">
        <f t="shared" si="170"/>
        <v>7</v>
      </c>
      <c r="N109" s="211" t="str">
        <f t="shared" si="133"/>
        <v>직원4</v>
      </c>
      <c r="O109" s="239" t="str">
        <f t="shared" si="134"/>
        <v/>
      </c>
      <c r="P109" s="105" t="str">
        <f t="shared" si="134"/>
        <v/>
      </c>
      <c r="Q109" s="105" t="str">
        <f t="shared" si="134"/>
        <v/>
      </c>
      <c r="R109" s="105" t="str">
        <f t="shared" si="134"/>
        <v/>
      </c>
      <c r="S109" s="105" t="str">
        <f t="shared" si="134"/>
        <v/>
      </c>
      <c r="T109" s="105" t="str">
        <f t="shared" si="134"/>
        <v/>
      </c>
      <c r="U109" s="105" t="str">
        <f t="shared" si="134"/>
        <v/>
      </c>
      <c r="V109" s="107" t="str">
        <f t="shared" si="134"/>
        <v/>
      </c>
      <c r="W109" s="107" t="str">
        <f t="shared" si="134"/>
        <v/>
      </c>
      <c r="X109" s="107" t="str">
        <f t="shared" si="134"/>
        <v/>
      </c>
      <c r="Y109" s="107" t="str">
        <f t="shared" si="135"/>
        <v/>
      </c>
      <c r="Z109" s="107" t="str">
        <f t="shared" si="136"/>
        <v/>
      </c>
      <c r="AA109" s="107" t="str">
        <f t="shared" si="136"/>
        <v/>
      </c>
      <c r="AB109" s="107" t="str">
        <f t="shared" si="136"/>
        <v/>
      </c>
      <c r="AC109" s="107" t="str">
        <f t="shared" si="136"/>
        <v/>
      </c>
      <c r="AD109" s="107" t="str">
        <f t="shared" si="136"/>
        <v/>
      </c>
      <c r="AE109" s="107" t="str">
        <f t="shared" si="136"/>
        <v/>
      </c>
      <c r="AF109" s="107" t="str">
        <f t="shared" si="135"/>
        <v/>
      </c>
      <c r="AG109" s="107" t="str">
        <f t="shared" si="135"/>
        <v/>
      </c>
      <c r="AH109" s="107" t="str">
        <f t="shared" si="135"/>
        <v/>
      </c>
      <c r="AI109" s="107" t="str">
        <f t="shared" si="137"/>
        <v/>
      </c>
      <c r="AJ109" s="107" t="str">
        <f t="shared" si="137"/>
        <v/>
      </c>
      <c r="AK109" s="107" t="str">
        <f t="shared" si="137"/>
        <v/>
      </c>
      <c r="AL109" s="107" t="str">
        <f t="shared" si="137"/>
        <v/>
      </c>
      <c r="AM109" s="107" t="str">
        <f t="shared" si="137"/>
        <v/>
      </c>
      <c r="AN109" s="107" t="str">
        <f t="shared" si="137"/>
        <v/>
      </c>
      <c r="AO109" s="107" t="str">
        <f t="shared" si="137"/>
        <v/>
      </c>
      <c r="AP109" s="107" t="str">
        <f t="shared" si="137"/>
        <v/>
      </c>
      <c r="AQ109" s="107" t="str">
        <f t="shared" si="137"/>
        <v/>
      </c>
      <c r="AR109" s="107" t="str">
        <f t="shared" si="137"/>
        <v/>
      </c>
      <c r="AS109" s="108" t="str">
        <f t="shared" si="137"/>
        <v/>
      </c>
      <c r="BN109" s="211" t="str">
        <f t="shared" si="138"/>
        <v>직원4</v>
      </c>
      <c r="BO109" s="99" t="str">
        <f t="shared" si="139"/>
        <v/>
      </c>
      <c r="BP109" s="240" t="str">
        <f t="shared" si="140"/>
        <v/>
      </c>
      <c r="BQ109" s="240" t="str">
        <f t="shared" si="141"/>
        <v/>
      </c>
      <c r="BR109" s="240" t="str">
        <f t="shared" si="142"/>
        <v/>
      </c>
      <c r="BS109" s="240" t="str">
        <f t="shared" si="143"/>
        <v/>
      </c>
      <c r="BT109" s="240" t="str">
        <f t="shared" si="144"/>
        <v/>
      </c>
      <c r="BU109" s="240" t="str">
        <f t="shared" si="145"/>
        <v/>
      </c>
      <c r="BV109" s="241" t="str">
        <f t="shared" si="146"/>
        <v/>
      </c>
      <c r="BW109" s="241" t="str">
        <f t="shared" si="147"/>
        <v/>
      </c>
      <c r="BX109" s="241" t="str">
        <f t="shared" si="148"/>
        <v/>
      </c>
      <c r="BY109" s="241" t="str">
        <f t="shared" si="149"/>
        <v/>
      </c>
      <c r="BZ109" s="241" t="str">
        <f t="shared" si="150"/>
        <v/>
      </c>
      <c r="CA109" s="241" t="str">
        <f t="shared" si="151"/>
        <v/>
      </c>
      <c r="CB109" s="241" t="str">
        <f t="shared" si="152"/>
        <v/>
      </c>
      <c r="CC109" s="241" t="str">
        <f t="shared" si="153"/>
        <v/>
      </c>
      <c r="CD109" s="241" t="str">
        <f t="shared" si="154"/>
        <v/>
      </c>
      <c r="CE109" s="241" t="str">
        <f t="shared" si="155"/>
        <v/>
      </c>
      <c r="CF109" s="241" t="str">
        <f t="shared" si="156"/>
        <v/>
      </c>
      <c r="CG109" s="241" t="str">
        <f t="shared" si="157"/>
        <v/>
      </c>
      <c r="CH109" s="241" t="str">
        <f t="shared" si="158"/>
        <v/>
      </c>
      <c r="CI109" s="241" t="str">
        <f t="shared" si="159"/>
        <v/>
      </c>
      <c r="CJ109" s="241" t="str">
        <f t="shared" si="160"/>
        <v/>
      </c>
      <c r="CK109" s="241" t="str">
        <f t="shared" si="161"/>
        <v/>
      </c>
      <c r="CL109" s="241" t="str">
        <f t="shared" si="162"/>
        <v/>
      </c>
      <c r="CM109" s="241" t="str">
        <f t="shared" si="163"/>
        <v/>
      </c>
      <c r="CN109" s="241" t="str">
        <f t="shared" si="164"/>
        <v/>
      </c>
      <c r="CO109" s="241" t="str">
        <f t="shared" si="165"/>
        <v/>
      </c>
      <c r="CP109" s="241" t="str">
        <f t="shared" si="166"/>
        <v/>
      </c>
      <c r="CQ109" s="241" t="str">
        <f t="shared" si="167"/>
        <v/>
      </c>
      <c r="CR109" s="241" t="str">
        <f t="shared" si="168"/>
        <v/>
      </c>
      <c r="CS109" s="242" t="str">
        <f t="shared" si="169"/>
        <v/>
      </c>
    </row>
    <row r="110" spans="1:97" ht="15" hidden="1" customHeight="1">
      <c r="H110" s="30"/>
      <c r="I110" s="30"/>
      <c r="J110" s="30"/>
      <c r="K110" s="30"/>
      <c r="M110" s="31">
        <f t="shared" si="170"/>
        <v>8</v>
      </c>
      <c r="N110" s="211" t="str">
        <f t="shared" si="133"/>
        <v>직원5</v>
      </c>
      <c r="O110" s="239" t="str">
        <f t="shared" si="134"/>
        <v/>
      </c>
      <c r="P110" s="105" t="str">
        <f t="shared" si="134"/>
        <v/>
      </c>
      <c r="Q110" s="105" t="str">
        <f t="shared" si="134"/>
        <v/>
      </c>
      <c r="R110" s="105" t="str">
        <f t="shared" si="134"/>
        <v/>
      </c>
      <c r="S110" s="105" t="str">
        <f t="shared" si="134"/>
        <v/>
      </c>
      <c r="T110" s="105" t="str">
        <f t="shared" si="134"/>
        <v/>
      </c>
      <c r="U110" s="105" t="str">
        <f t="shared" si="134"/>
        <v/>
      </c>
      <c r="V110" s="107" t="str">
        <f t="shared" si="134"/>
        <v/>
      </c>
      <c r="W110" s="107" t="str">
        <f t="shared" si="134"/>
        <v/>
      </c>
      <c r="X110" s="107" t="str">
        <f t="shared" si="134"/>
        <v/>
      </c>
      <c r="Y110" s="107" t="str">
        <f t="shared" si="135"/>
        <v/>
      </c>
      <c r="Z110" s="107" t="str">
        <f t="shared" si="136"/>
        <v/>
      </c>
      <c r="AA110" s="107" t="str">
        <f t="shared" si="136"/>
        <v/>
      </c>
      <c r="AB110" s="107" t="str">
        <f t="shared" si="136"/>
        <v/>
      </c>
      <c r="AC110" s="107" t="str">
        <f t="shared" si="136"/>
        <v/>
      </c>
      <c r="AD110" s="107" t="str">
        <f t="shared" si="136"/>
        <v/>
      </c>
      <c r="AE110" s="107" t="str">
        <f t="shared" si="136"/>
        <v/>
      </c>
      <c r="AF110" s="107" t="str">
        <f t="shared" si="135"/>
        <v/>
      </c>
      <c r="AG110" s="107" t="str">
        <f t="shared" si="135"/>
        <v/>
      </c>
      <c r="AH110" s="107" t="str">
        <f t="shared" si="135"/>
        <v/>
      </c>
      <c r="AI110" s="107" t="str">
        <f t="shared" si="137"/>
        <v/>
      </c>
      <c r="AJ110" s="107" t="str">
        <f t="shared" si="137"/>
        <v/>
      </c>
      <c r="AK110" s="107" t="str">
        <f t="shared" si="137"/>
        <v/>
      </c>
      <c r="AL110" s="107" t="str">
        <f t="shared" si="137"/>
        <v/>
      </c>
      <c r="AM110" s="107" t="str">
        <f t="shared" si="137"/>
        <v/>
      </c>
      <c r="AN110" s="107" t="str">
        <f t="shared" si="137"/>
        <v/>
      </c>
      <c r="AO110" s="107" t="str">
        <f t="shared" si="137"/>
        <v/>
      </c>
      <c r="AP110" s="107" t="str">
        <f t="shared" si="137"/>
        <v/>
      </c>
      <c r="AQ110" s="107" t="str">
        <f t="shared" si="137"/>
        <v/>
      </c>
      <c r="AR110" s="107" t="str">
        <f t="shared" si="137"/>
        <v/>
      </c>
      <c r="AS110" s="108" t="str">
        <f t="shared" si="137"/>
        <v/>
      </c>
      <c r="BN110" s="211" t="str">
        <f t="shared" si="138"/>
        <v>직원5</v>
      </c>
      <c r="BO110" s="99" t="str">
        <f t="shared" si="139"/>
        <v/>
      </c>
      <c r="BP110" s="240" t="str">
        <f t="shared" si="140"/>
        <v/>
      </c>
      <c r="BQ110" s="240" t="str">
        <f t="shared" si="141"/>
        <v/>
      </c>
      <c r="BR110" s="240" t="str">
        <f t="shared" si="142"/>
        <v/>
      </c>
      <c r="BS110" s="240" t="str">
        <f t="shared" si="143"/>
        <v/>
      </c>
      <c r="BT110" s="240" t="str">
        <f t="shared" si="144"/>
        <v/>
      </c>
      <c r="BU110" s="240" t="str">
        <f t="shared" si="145"/>
        <v/>
      </c>
      <c r="BV110" s="241" t="str">
        <f t="shared" si="146"/>
        <v/>
      </c>
      <c r="BW110" s="241" t="str">
        <f t="shared" si="147"/>
        <v/>
      </c>
      <c r="BX110" s="241" t="str">
        <f t="shared" si="148"/>
        <v/>
      </c>
      <c r="BY110" s="241" t="str">
        <f t="shared" si="149"/>
        <v/>
      </c>
      <c r="BZ110" s="241" t="str">
        <f t="shared" si="150"/>
        <v/>
      </c>
      <c r="CA110" s="241" t="str">
        <f t="shared" si="151"/>
        <v/>
      </c>
      <c r="CB110" s="241" t="str">
        <f t="shared" si="152"/>
        <v/>
      </c>
      <c r="CC110" s="241" t="str">
        <f t="shared" si="153"/>
        <v/>
      </c>
      <c r="CD110" s="241" t="str">
        <f t="shared" si="154"/>
        <v/>
      </c>
      <c r="CE110" s="241" t="str">
        <f t="shared" si="155"/>
        <v/>
      </c>
      <c r="CF110" s="241" t="str">
        <f t="shared" si="156"/>
        <v/>
      </c>
      <c r="CG110" s="241" t="str">
        <f t="shared" si="157"/>
        <v/>
      </c>
      <c r="CH110" s="241" t="str">
        <f t="shared" si="158"/>
        <v/>
      </c>
      <c r="CI110" s="241" t="str">
        <f t="shared" si="159"/>
        <v/>
      </c>
      <c r="CJ110" s="241" t="str">
        <f t="shared" si="160"/>
        <v/>
      </c>
      <c r="CK110" s="241" t="str">
        <f t="shared" si="161"/>
        <v/>
      </c>
      <c r="CL110" s="241" t="str">
        <f t="shared" si="162"/>
        <v/>
      </c>
      <c r="CM110" s="241" t="str">
        <f t="shared" si="163"/>
        <v/>
      </c>
      <c r="CN110" s="241" t="str">
        <f t="shared" si="164"/>
        <v/>
      </c>
      <c r="CO110" s="241" t="str">
        <f t="shared" si="165"/>
        <v/>
      </c>
      <c r="CP110" s="241" t="str">
        <f t="shared" si="166"/>
        <v/>
      </c>
      <c r="CQ110" s="241" t="str">
        <f t="shared" si="167"/>
        <v/>
      </c>
      <c r="CR110" s="241" t="str">
        <f t="shared" si="168"/>
        <v/>
      </c>
      <c r="CS110" s="242" t="str">
        <f t="shared" si="169"/>
        <v/>
      </c>
    </row>
    <row r="111" spans="1:97" ht="15" hidden="1" customHeight="1">
      <c r="H111" s="30"/>
      <c r="I111" s="30"/>
      <c r="J111" s="30"/>
      <c r="K111" s="30"/>
      <c r="M111" s="31">
        <f t="shared" si="170"/>
        <v>9</v>
      </c>
      <c r="N111" s="211" t="str">
        <f t="shared" si="133"/>
        <v>직원6</v>
      </c>
      <c r="O111" s="239" t="str">
        <f t="shared" si="134"/>
        <v/>
      </c>
      <c r="P111" s="105" t="str">
        <f t="shared" si="134"/>
        <v/>
      </c>
      <c r="Q111" s="105" t="str">
        <f t="shared" si="134"/>
        <v/>
      </c>
      <c r="R111" s="105" t="str">
        <f t="shared" si="134"/>
        <v/>
      </c>
      <c r="S111" s="105" t="str">
        <f t="shared" si="134"/>
        <v/>
      </c>
      <c r="T111" s="105" t="str">
        <f t="shared" si="134"/>
        <v/>
      </c>
      <c r="U111" s="105" t="str">
        <f t="shared" si="134"/>
        <v/>
      </c>
      <c r="V111" s="107" t="str">
        <f t="shared" si="134"/>
        <v/>
      </c>
      <c r="W111" s="107" t="str">
        <f t="shared" si="134"/>
        <v/>
      </c>
      <c r="X111" s="107" t="str">
        <f t="shared" si="134"/>
        <v/>
      </c>
      <c r="Y111" s="107" t="str">
        <f t="shared" si="135"/>
        <v/>
      </c>
      <c r="Z111" s="107" t="str">
        <f t="shared" si="136"/>
        <v/>
      </c>
      <c r="AA111" s="107" t="str">
        <f t="shared" si="136"/>
        <v/>
      </c>
      <c r="AB111" s="107" t="str">
        <f t="shared" si="136"/>
        <v/>
      </c>
      <c r="AC111" s="107" t="str">
        <f t="shared" si="136"/>
        <v/>
      </c>
      <c r="AD111" s="107" t="str">
        <f t="shared" si="136"/>
        <v/>
      </c>
      <c r="AE111" s="107" t="str">
        <f t="shared" si="136"/>
        <v/>
      </c>
      <c r="AF111" s="107" t="str">
        <f t="shared" si="135"/>
        <v/>
      </c>
      <c r="AG111" s="107" t="str">
        <f t="shared" si="135"/>
        <v/>
      </c>
      <c r="AH111" s="107" t="str">
        <f t="shared" si="135"/>
        <v/>
      </c>
      <c r="AI111" s="107" t="str">
        <f t="shared" si="137"/>
        <v/>
      </c>
      <c r="AJ111" s="107" t="str">
        <f t="shared" si="137"/>
        <v/>
      </c>
      <c r="AK111" s="107" t="str">
        <f t="shared" si="137"/>
        <v/>
      </c>
      <c r="AL111" s="107" t="str">
        <f t="shared" si="137"/>
        <v/>
      </c>
      <c r="AM111" s="107" t="str">
        <f t="shared" si="137"/>
        <v/>
      </c>
      <c r="AN111" s="107" t="str">
        <f t="shared" si="137"/>
        <v/>
      </c>
      <c r="AO111" s="107" t="str">
        <f t="shared" si="137"/>
        <v/>
      </c>
      <c r="AP111" s="107" t="str">
        <f t="shared" si="137"/>
        <v/>
      </c>
      <c r="AQ111" s="107" t="str">
        <f t="shared" si="137"/>
        <v/>
      </c>
      <c r="AR111" s="107" t="str">
        <f t="shared" si="137"/>
        <v/>
      </c>
      <c r="AS111" s="108" t="str">
        <f t="shared" si="137"/>
        <v/>
      </c>
      <c r="BN111" s="211" t="str">
        <f t="shared" si="138"/>
        <v>직원6</v>
      </c>
      <c r="BO111" s="99" t="str">
        <f t="shared" si="139"/>
        <v/>
      </c>
      <c r="BP111" s="240" t="str">
        <f t="shared" si="140"/>
        <v/>
      </c>
      <c r="BQ111" s="240" t="str">
        <f t="shared" si="141"/>
        <v/>
      </c>
      <c r="BR111" s="240" t="str">
        <f t="shared" si="142"/>
        <v/>
      </c>
      <c r="BS111" s="240" t="str">
        <f t="shared" si="143"/>
        <v/>
      </c>
      <c r="BT111" s="240" t="str">
        <f t="shared" si="144"/>
        <v/>
      </c>
      <c r="BU111" s="240" t="str">
        <f t="shared" si="145"/>
        <v/>
      </c>
      <c r="BV111" s="241" t="str">
        <f t="shared" si="146"/>
        <v/>
      </c>
      <c r="BW111" s="241" t="str">
        <f t="shared" si="147"/>
        <v/>
      </c>
      <c r="BX111" s="241" t="str">
        <f t="shared" si="148"/>
        <v/>
      </c>
      <c r="BY111" s="241" t="str">
        <f t="shared" si="149"/>
        <v/>
      </c>
      <c r="BZ111" s="241" t="str">
        <f t="shared" si="150"/>
        <v/>
      </c>
      <c r="CA111" s="241" t="str">
        <f t="shared" si="151"/>
        <v/>
      </c>
      <c r="CB111" s="241" t="str">
        <f t="shared" si="152"/>
        <v/>
      </c>
      <c r="CC111" s="241" t="str">
        <f t="shared" si="153"/>
        <v/>
      </c>
      <c r="CD111" s="241" t="str">
        <f t="shared" si="154"/>
        <v/>
      </c>
      <c r="CE111" s="241" t="str">
        <f t="shared" si="155"/>
        <v/>
      </c>
      <c r="CF111" s="241" t="str">
        <f t="shared" si="156"/>
        <v/>
      </c>
      <c r="CG111" s="241" t="str">
        <f t="shared" si="157"/>
        <v/>
      </c>
      <c r="CH111" s="241" t="str">
        <f t="shared" si="158"/>
        <v/>
      </c>
      <c r="CI111" s="241" t="str">
        <f t="shared" si="159"/>
        <v/>
      </c>
      <c r="CJ111" s="241" t="str">
        <f t="shared" si="160"/>
        <v/>
      </c>
      <c r="CK111" s="241" t="str">
        <f t="shared" si="161"/>
        <v/>
      </c>
      <c r="CL111" s="241" t="str">
        <f t="shared" si="162"/>
        <v/>
      </c>
      <c r="CM111" s="241" t="str">
        <f t="shared" si="163"/>
        <v/>
      </c>
      <c r="CN111" s="241" t="str">
        <f t="shared" si="164"/>
        <v/>
      </c>
      <c r="CO111" s="241" t="str">
        <f t="shared" si="165"/>
        <v/>
      </c>
      <c r="CP111" s="241" t="str">
        <f t="shared" si="166"/>
        <v/>
      </c>
      <c r="CQ111" s="241" t="str">
        <f t="shared" si="167"/>
        <v/>
      </c>
      <c r="CR111" s="241" t="str">
        <f t="shared" si="168"/>
        <v/>
      </c>
      <c r="CS111" s="242" t="str">
        <f t="shared" si="169"/>
        <v/>
      </c>
    </row>
    <row r="112" spans="1:97" ht="15" hidden="1" customHeight="1">
      <c r="H112" s="30"/>
      <c r="I112" s="30"/>
      <c r="J112" s="30"/>
      <c r="K112" s="30"/>
      <c r="M112" s="31">
        <f t="shared" si="170"/>
        <v>10</v>
      </c>
      <c r="N112" s="211" t="str">
        <f t="shared" si="133"/>
        <v>직원7</v>
      </c>
      <c r="O112" s="239" t="str">
        <f t="shared" si="134"/>
        <v/>
      </c>
      <c r="P112" s="105" t="str">
        <f t="shared" si="134"/>
        <v/>
      </c>
      <c r="Q112" s="105" t="str">
        <f t="shared" si="134"/>
        <v/>
      </c>
      <c r="R112" s="105" t="str">
        <f t="shared" si="134"/>
        <v/>
      </c>
      <c r="S112" s="105" t="str">
        <f t="shared" si="134"/>
        <v/>
      </c>
      <c r="T112" s="105" t="str">
        <f t="shared" si="134"/>
        <v/>
      </c>
      <c r="U112" s="105" t="str">
        <f t="shared" si="134"/>
        <v/>
      </c>
      <c r="V112" s="107" t="str">
        <f t="shared" si="134"/>
        <v/>
      </c>
      <c r="W112" s="107" t="str">
        <f t="shared" si="134"/>
        <v/>
      </c>
      <c r="X112" s="107" t="str">
        <f t="shared" si="134"/>
        <v/>
      </c>
      <c r="Y112" s="107" t="str">
        <f t="shared" si="135"/>
        <v/>
      </c>
      <c r="Z112" s="107" t="str">
        <f t="shared" si="136"/>
        <v/>
      </c>
      <c r="AA112" s="107" t="str">
        <f t="shared" si="136"/>
        <v/>
      </c>
      <c r="AB112" s="107" t="str">
        <f t="shared" si="136"/>
        <v/>
      </c>
      <c r="AC112" s="107" t="str">
        <f t="shared" si="136"/>
        <v/>
      </c>
      <c r="AD112" s="107" t="str">
        <f t="shared" si="136"/>
        <v/>
      </c>
      <c r="AE112" s="107" t="str">
        <f t="shared" si="136"/>
        <v/>
      </c>
      <c r="AF112" s="107" t="str">
        <f t="shared" si="135"/>
        <v/>
      </c>
      <c r="AG112" s="107" t="str">
        <f t="shared" si="135"/>
        <v/>
      </c>
      <c r="AH112" s="107" t="str">
        <f t="shared" si="135"/>
        <v/>
      </c>
      <c r="AI112" s="107" t="str">
        <f t="shared" si="137"/>
        <v/>
      </c>
      <c r="AJ112" s="107" t="str">
        <f t="shared" si="137"/>
        <v/>
      </c>
      <c r="AK112" s="107" t="str">
        <f t="shared" si="137"/>
        <v/>
      </c>
      <c r="AL112" s="107" t="str">
        <f t="shared" si="137"/>
        <v/>
      </c>
      <c r="AM112" s="107" t="str">
        <f t="shared" si="137"/>
        <v/>
      </c>
      <c r="AN112" s="107" t="str">
        <f t="shared" si="137"/>
        <v/>
      </c>
      <c r="AO112" s="107" t="str">
        <f t="shared" si="137"/>
        <v/>
      </c>
      <c r="AP112" s="107" t="str">
        <f t="shared" si="137"/>
        <v/>
      </c>
      <c r="AQ112" s="107" t="str">
        <f t="shared" si="137"/>
        <v/>
      </c>
      <c r="AR112" s="107" t="str">
        <f t="shared" si="137"/>
        <v/>
      </c>
      <c r="AS112" s="108" t="str">
        <f t="shared" si="137"/>
        <v/>
      </c>
      <c r="BN112" s="211" t="str">
        <f t="shared" si="138"/>
        <v>직원7</v>
      </c>
      <c r="BO112" s="99" t="str">
        <f t="shared" si="139"/>
        <v/>
      </c>
      <c r="BP112" s="240" t="str">
        <f t="shared" si="140"/>
        <v/>
      </c>
      <c r="BQ112" s="240" t="str">
        <f t="shared" si="141"/>
        <v/>
      </c>
      <c r="BR112" s="240" t="str">
        <f t="shared" si="142"/>
        <v/>
      </c>
      <c r="BS112" s="240" t="str">
        <f t="shared" si="143"/>
        <v/>
      </c>
      <c r="BT112" s="240" t="str">
        <f t="shared" si="144"/>
        <v/>
      </c>
      <c r="BU112" s="240" t="str">
        <f t="shared" si="145"/>
        <v/>
      </c>
      <c r="BV112" s="241" t="str">
        <f t="shared" si="146"/>
        <v/>
      </c>
      <c r="BW112" s="241" t="str">
        <f t="shared" si="147"/>
        <v/>
      </c>
      <c r="BX112" s="241" t="str">
        <f t="shared" si="148"/>
        <v/>
      </c>
      <c r="BY112" s="241" t="str">
        <f t="shared" si="149"/>
        <v/>
      </c>
      <c r="BZ112" s="241" t="str">
        <f t="shared" si="150"/>
        <v/>
      </c>
      <c r="CA112" s="241" t="str">
        <f t="shared" si="151"/>
        <v/>
      </c>
      <c r="CB112" s="241" t="str">
        <f t="shared" si="152"/>
        <v/>
      </c>
      <c r="CC112" s="241" t="str">
        <f t="shared" si="153"/>
        <v/>
      </c>
      <c r="CD112" s="241" t="str">
        <f t="shared" si="154"/>
        <v/>
      </c>
      <c r="CE112" s="241" t="str">
        <f t="shared" si="155"/>
        <v/>
      </c>
      <c r="CF112" s="241" t="str">
        <f t="shared" si="156"/>
        <v/>
      </c>
      <c r="CG112" s="241" t="str">
        <f t="shared" si="157"/>
        <v/>
      </c>
      <c r="CH112" s="241" t="str">
        <f t="shared" si="158"/>
        <v/>
      </c>
      <c r="CI112" s="241" t="str">
        <f t="shared" si="159"/>
        <v/>
      </c>
      <c r="CJ112" s="241" t="str">
        <f t="shared" si="160"/>
        <v/>
      </c>
      <c r="CK112" s="241" t="str">
        <f t="shared" si="161"/>
        <v/>
      </c>
      <c r="CL112" s="241" t="str">
        <f t="shared" si="162"/>
        <v/>
      </c>
      <c r="CM112" s="241" t="str">
        <f t="shared" si="163"/>
        <v/>
      </c>
      <c r="CN112" s="241" t="str">
        <f t="shared" si="164"/>
        <v/>
      </c>
      <c r="CO112" s="241" t="str">
        <f t="shared" si="165"/>
        <v/>
      </c>
      <c r="CP112" s="241" t="str">
        <f t="shared" si="166"/>
        <v/>
      </c>
      <c r="CQ112" s="241" t="str">
        <f t="shared" si="167"/>
        <v/>
      </c>
      <c r="CR112" s="241" t="str">
        <f t="shared" si="168"/>
        <v/>
      </c>
      <c r="CS112" s="242" t="str">
        <f t="shared" si="169"/>
        <v/>
      </c>
    </row>
    <row r="113" spans="13:97" s="30" customFormat="1" ht="15" hidden="1" customHeight="1">
      <c r="M113" s="31">
        <f t="shared" si="170"/>
        <v>11</v>
      </c>
      <c r="N113" s="211" t="str">
        <f t="shared" si="133"/>
        <v>직원8</v>
      </c>
      <c r="O113" s="239" t="str">
        <f t="shared" si="134"/>
        <v/>
      </c>
      <c r="P113" s="105" t="str">
        <f t="shared" si="134"/>
        <v/>
      </c>
      <c r="Q113" s="105" t="str">
        <f t="shared" si="134"/>
        <v/>
      </c>
      <c r="R113" s="105" t="str">
        <f t="shared" si="134"/>
        <v/>
      </c>
      <c r="S113" s="105" t="str">
        <f t="shared" si="134"/>
        <v/>
      </c>
      <c r="T113" s="105" t="str">
        <f t="shared" si="134"/>
        <v/>
      </c>
      <c r="U113" s="105" t="str">
        <f t="shared" si="134"/>
        <v/>
      </c>
      <c r="V113" s="107" t="str">
        <f t="shared" si="134"/>
        <v/>
      </c>
      <c r="W113" s="107" t="str">
        <f t="shared" si="134"/>
        <v/>
      </c>
      <c r="X113" s="107" t="str">
        <f t="shared" si="134"/>
        <v/>
      </c>
      <c r="Y113" s="107" t="str">
        <f t="shared" si="135"/>
        <v/>
      </c>
      <c r="Z113" s="107" t="str">
        <f t="shared" si="136"/>
        <v/>
      </c>
      <c r="AA113" s="107" t="str">
        <f t="shared" si="136"/>
        <v/>
      </c>
      <c r="AB113" s="107" t="str">
        <f t="shared" si="136"/>
        <v/>
      </c>
      <c r="AC113" s="107" t="str">
        <f t="shared" si="136"/>
        <v/>
      </c>
      <c r="AD113" s="107" t="str">
        <f t="shared" si="136"/>
        <v/>
      </c>
      <c r="AE113" s="107" t="str">
        <f t="shared" si="136"/>
        <v/>
      </c>
      <c r="AF113" s="107" t="str">
        <f t="shared" si="135"/>
        <v/>
      </c>
      <c r="AG113" s="107" t="str">
        <f t="shared" si="135"/>
        <v/>
      </c>
      <c r="AH113" s="107" t="str">
        <f t="shared" si="135"/>
        <v/>
      </c>
      <c r="AI113" s="107" t="str">
        <f t="shared" si="137"/>
        <v/>
      </c>
      <c r="AJ113" s="107" t="str">
        <f t="shared" si="137"/>
        <v/>
      </c>
      <c r="AK113" s="107" t="str">
        <f t="shared" si="137"/>
        <v/>
      </c>
      <c r="AL113" s="107" t="str">
        <f t="shared" si="137"/>
        <v/>
      </c>
      <c r="AM113" s="107" t="str">
        <f t="shared" si="137"/>
        <v/>
      </c>
      <c r="AN113" s="107" t="str">
        <f t="shared" si="137"/>
        <v/>
      </c>
      <c r="AO113" s="107" t="str">
        <f t="shared" si="137"/>
        <v/>
      </c>
      <c r="AP113" s="107" t="str">
        <f t="shared" si="137"/>
        <v/>
      </c>
      <c r="AQ113" s="107" t="str">
        <f t="shared" si="137"/>
        <v/>
      </c>
      <c r="AR113" s="107" t="str">
        <f t="shared" si="137"/>
        <v/>
      </c>
      <c r="AS113" s="108" t="str">
        <f t="shared" si="137"/>
        <v/>
      </c>
      <c r="BN113" s="211" t="str">
        <f t="shared" si="138"/>
        <v>직원8</v>
      </c>
      <c r="BO113" s="99" t="str">
        <f t="shared" si="139"/>
        <v/>
      </c>
      <c r="BP113" s="240" t="str">
        <f t="shared" si="140"/>
        <v/>
      </c>
      <c r="BQ113" s="240" t="str">
        <f t="shared" si="141"/>
        <v/>
      </c>
      <c r="BR113" s="240" t="str">
        <f t="shared" si="142"/>
        <v/>
      </c>
      <c r="BS113" s="240" t="str">
        <f t="shared" si="143"/>
        <v/>
      </c>
      <c r="BT113" s="240" t="str">
        <f t="shared" si="144"/>
        <v/>
      </c>
      <c r="BU113" s="240" t="str">
        <f t="shared" si="145"/>
        <v/>
      </c>
      <c r="BV113" s="241" t="str">
        <f t="shared" si="146"/>
        <v/>
      </c>
      <c r="BW113" s="241" t="str">
        <f t="shared" si="147"/>
        <v/>
      </c>
      <c r="BX113" s="241" t="str">
        <f t="shared" si="148"/>
        <v/>
      </c>
      <c r="BY113" s="241" t="str">
        <f t="shared" si="149"/>
        <v/>
      </c>
      <c r="BZ113" s="241" t="str">
        <f t="shared" si="150"/>
        <v/>
      </c>
      <c r="CA113" s="241" t="str">
        <f t="shared" si="151"/>
        <v/>
      </c>
      <c r="CB113" s="241" t="str">
        <f t="shared" si="152"/>
        <v/>
      </c>
      <c r="CC113" s="241" t="str">
        <f t="shared" si="153"/>
        <v/>
      </c>
      <c r="CD113" s="241" t="str">
        <f t="shared" si="154"/>
        <v/>
      </c>
      <c r="CE113" s="241" t="str">
        <f t="shared" si="155"/>
        <v/>
      </c>
      <c r="CF113" s="241" t="str">
        <f t="shared" si="156"/>
        <v/>
      </c>
      <c r="CG113" s="241" t="str">
        <f t="shared" si="157"/>
        <v/>
      </c>
      <c r="CH113" s="241" t="str">
        <f t="shared" si="158"/>
        <v/>
      </c>
      <c r="CI113" s="241" t="str">
        <f t="shared" si="159"/>
        <v/>
      </c>
      <c r="CJ113" s="241" t="str">
        <f t="shared" si="160"/>
        <v/>
      </c>
      <c r="CK113" s="241" t="str">
        <f t="shared" si="161"/>
        <v/>
      </c>
      <c r="CL113" s="241" t="str">
        <f t="shared" si="162"/>
        <v/>
      </c>
      <c r="CM113" s="241" t="str">
        <f t="shared" si="163"/>
        <v/>
      </c>
      <c r="CN113" s="241" t="str">
        <f t="shared" si="164"/>
        <v/>
      </c>
      <c r="CO113" s="241" t="str">
        <f t="shared" si="165"/>
        <v/>
      </c>
      <c r="CP113" s="241" t="str">
        <f t="shared" si="166"/>
        <v/>
      </c>
      <c r="CQ113" s="241" t="str">
        <f t="shared" si="167"/>
        <v/>
      </c>
      <c r="CR113" s="241" t="str">
        <f t="shared" si="168"/>
        <v/>
      </c>
      <c r="CS113" s="242" t="str">
        <f t="shared" si="169"/>
        <v/>
      </c>
    </row>
    <row r="114" spans="13:97" s="30" customFormat="1" ht="15" hidden="1" customHeight="1">
      <c r="M114" s="31">
        <f t="shared" si="170"/>
        <v>12</v>
      </c>
      <c r="N114" s="211" t="str">
        <f t="shared" si="133"/>
        <v>직원9</v>
      </c>
      <c r="O114" s="239" t="str">
        <f t="shared" si="134"/>
        <v/>
      </c>
      <c r="P114" s="105" t="str">
        <f t="shared" si="134"/>
        <v/>
      </c>
      <c r="Q114" s="105" t="str">
        <f t="shared" si="134"/>
        <v/>
      </c>
      <c r="R114" s="105" t="str">
        <f t="shared" si="134"/>
        <v/>
      </c>
      <c r="S114" s="105" t="str">
        <f t="shared" si="134"/>
        <v/>
      </c>
      <c r="T114" s="105" t="str">
        <f t="shared" si="134"/>
        <v/>
      </c>
      <c r="U114" s="105" t="str">
        <f t="shared" si="134"/>
        <v/>
      </c>
      <c r="V114" s="107" t="str">
        <f t="shared" si="134"/>
        <v/>
      </c>
      <c r="W114" s="107" t="str">
        <f t="shared" si="134"/>
        <v/>
      </c>
      <c r="X114" s="107" t="str">
        <f t="shared" si="134"/>
        <v/>
      </c>
      <c r="Y114" s="107" t="str">
        <f t="shared" si="135"/>
        <v/>
      </c>
      <c r="Z114" s="107" t="str">
        <f t="shared" si="136"/>
        <v/>
      </c>
      <c r="AA114" s="107" t="str">
        <f t="shared" si="136"/>
        <v/>
      </c>
      <c r="AB114" s="107" t="str">
        <f t="shared" si="136"/>
        <v/>
      </c>
      <c r="AC114" s="107" t="str">
        <f t="shared" si="136"/>
        <v/>
      </c>
      <c r="AD114" s="107" t="str">
        <f t="shared" si="136"/>
        <v/>
      </c>
      <c r="AE114" s="107" t="str">
        <f t="shared" si="136"/>
        <v/>
      </c>
      <c r="AF114" s="107" t="str">
        <f t="shared" si="135"/>
        <v/>
      </c>
      <c r="AG114" s="107" t="str">
        <f t="shared" si="135"/>
        <v/>
      </c>
      <c r="AH114" s="107" t="str">
        <f t="shared" si="135"/>
        <v/>
      </c>
      <c r="AI114" s="107" t="str">
        <f t="shared" si="137"/>
        <v/>
      </c>
      <c r="AJ114" s="107" t="str">
        <f t="shared" si="137"/>
        <v/>
      </c>
      <c r="AK114" s="107" t="str">
        <f t="shared" si="137"/>
        <v/>
      </c>
      <c r="AL114" s="107" t="str">
        <f t="shared" si="137"/>
        <v/>
      </c>
      <c r="AM114" s="107" t="str">
        <f t="shared" si="137"/>
        <v/>
      </c>
      <c r="AN114" s="107" t="str">
        <f t="shared" si="137"/>
        <v/>
      </c>
      <c r="AO114" s="107" t="str">
        <f t="shared" si="137"/>
        <v/>
      </c>
      <c r="AP114" s="107" t="str">
        <f t="shared" si="137"/>
        <v/>
      </c>
      <c r="AQ114" s="107" t="str">
        <f t="shared" si="137"/>
        <v/>
      </c>
      <c r="AR114" s="107" t="str">
        <f t="shared" si="137"/>
        <v/>
      </c>
      <c r="AS114" s="108" t="str">
        <f t="shared" si="137"/>
        <v/>
      </c>
      <c r="BN114" s="211" t="str">
        <f t="shared" si="138"/>
        <v>직원9</v>
      </c>
      <c r="BO114" s="99" t="str">
        <f t="shared" si="139"/>
        <v/>
      </c>
      <c r="BP114" s="240" t="str">
        <f t="shared" si="140"/>
        <v/>
      </c>
      <c r="BQ114" s="240" t="str">
        <f t="shared" si="141"/>
        <v/>
      </c>
      <c r="BR114" s="240" t="str">
        <f t="shared" si="142"/>
        <v/>
      </c>
      <c r="BS114" s="240" t="str">
        <f t="shared" si="143"/>
        <v/>
      </c>
      <c r="BT114" s="240" t="str">
        <f t="shared" si="144"/>
        <v/>
      </c>
      <c r="BU114" s="240" t="str">
        <f t="shared" si="145"/>
        <v/>
      </c>
      <c r="BV114" s="241" t="str">
        <f t="shared" si="146"/>
        <v/>
      </c>
      <c r="BW114" s="241" t="str">
        <f t="shared" si="147"/>
        <v/>
      </c>
      <c r="BX114" s="241" t="str">
        <f t="shared" si="148"/>
        <v/>
      </c>
      <c r="BY114" s="241" t="str">
        <f t="shared" si="149"/>
        <v/>
      </c>
      <c r="BZ114" s="241" t="str">
        <f t="shared" si="150"/>
        <v/>
      </c>
      <c r="CA114" s="241" t="str">
        <f t="shared" si="151"/>
        <v/>
      </c>
      <c r="CB114" s="241" t="str">
        <f t="shared" si="152"/>
        <v/>
      </c>
      <c r="CC114" s="241" t="str">
        <f t="shared" si="153"/>
        <v/>
      </c>
      <c r="CD114" s="241" t="str">
        <f t="shared" si="154"/>
        <v/>
      </c>
      <c r="CE114" s="241" t="str">
        <f t="shared" si="155"/>
        <v/>
      </c>
      <c r="CF114" s="241" t="str">
        <f t="shared" si="156"/>
        <v/>
      </c>
      <c r="CG114" s="241" t="str">
        <f t="shared" si="157"/>
        <v/>
      </c>
      <c r="CH114" s="241" t="str">
        <f t="shared" si="158"/>
        <v/>
      </c>
      <c r="CI114" s="241" t="str">
        <f t="shared" si="159"/>
        <v/>
      </c>
      <c r="CJ114" s="241" t="str">
        <f t="shared" si="160"/>
        <v/>
      </c>
      <c r="CK114" s="241" t="str">
        <f t="shared" si="161"/>
        <v/>
      </c>
      <c r="CL114" s="241" t="str">
        <f t="shared" si="162"/>
        <v/>
      </c>
      <c r="CM114" s="241" t="str">
        <f t="shared" si="163"/>
        <v/>
      </c>
      <c r="CN114" s="241" t="str">
        <f t="shared" si="164"/>
        <v/>
      </c>
      <c r="CO114" s="241" t="str">
        <f t="shared" si="165"/>
        <v/>
      </c>
      <c r="CP114" s="241" t="str">
        <f t="shared" si="166"/>
        <v/>
      </c>
      <c r="CQ114" s="241" t="str">
        <f t="shared" si="167"/>
        <v/>
      </c>
      <c r="CR114" s="241" t="str">
        <f t="shared" si="168"/>
        <v/>
      </c>
      <c r="CS114" s="242" t="str">
        <f t="shared" si="169"/>
        <v/>
      </c>
    </row>
    <row r="115" spans="13:97" s="30" customFormat="1" ht="15" hidden="1" customHeight="1">
      <c r="M115" s="31">
        <f t="shared" si="170"/>
        <v>13</v>
      </c>
      <c r="N115" s="211" t="str">
        <f t="shared" si="133"/>
        <v>직원10</v>
      </c>
      <c r="O115" s="239" t="str">
        <f t="shared" si="134"/>
        <v/>
      </c>
      <c r="P115" s="105" t="str">
        <f t="shared" si="134"/>
        <v/>
      </c>
      <c r="Q115" s="105" t="str">
        <f t="shared" si="134"/>
        <v/>
      </c>
      <c r="R115" s="105" t="str">
        <f t="shared" si="134"/>
        <v/>
      </c>
      <c r="S115" s="105" t="str">
        <f t="shared" si="134"/>
        <v/>
      </c>
      <c r="T115" s="105" t="str">
        <f t="shared" si="134"/>
        <v/>
      </c>
      <c r="U115" s="105" t="str">
        <f t="shared" si="134"/>
        <v/>
      </c>
      <c r="V115" s="107" t="str">
        <f t="shared" si="134"/>
        <v/>
      </c>
      <c r="W115" s="107" t="str">
        <f t="shared" si="134"/>
        <v/>
      </c>
      <c r="X115" s="107" t="str">
        <f t="shared" si="134"/>
        <v/>
      </c>
      <c r="Y115" s="107" t="str">
        <f t="shared" si="135"/>
        <v/>
      </c>
      <c r="Z115" s="107" t="str">
        <f t="shared" si="136"/>
        <v/>
      </c>
      <c r="AA115" s="107" t="str">
        <f t="shared" si="136"/>
        <v/>
      </c>
      <c r="AB115" s="107" t="str">
        <f t="shared" si="136"/>
        <v/>
      </c>
      <c r="AC115" s="107" t="str">
        <f t="shared" si="136"/>
        <v/>
      </c>
      <c r="AD115" s="107" t="str">
        <f t="shared" si="136"/>
        <v/>
      </c>
      <c r="AE115" s="107" t="str">
        <f t="shared" si="136"/>
        <v/>
      </c>
      <c r="AF115" s="107" t="str">
        <f t="shared" si="135"/>
        <v/>
      </c>
      <c r="AG115" s="107" t="str">
        <f t="shared" si="135"/>
        <v/>
      </c>
      <c r="AH115" s="107" t="str">
        <f t="shared" si="135"/>
        <v/>
      </c>
      <c r="AI115" s="107" t="str">
        <f t="shared" si="137"/>
        <v/>
      </c>
      <c r="AJ115" s="107" t="str">
        <f t="shared" si="137"/>
        <v/>
      </c>
      <c r="AK115" s="107" t="str">
        <f t="shared" si="137"/>
        <v/>
      </c>
      <c r="AL115" s="107" t="str">
        <f t="shared" si="137"/>
        <v/>
      </c>
      <c r="AM115" s="107" t="str">
        <f t="shared" si="137"/>
        <v/>
      </c>
      <c r="AN115" s="107" t="str">
        <f t="shared" si="137"/>
        <v/>
      </c>
      <c r="AO115" s="107" t="str">
        <f t="shared" si="137"/>
        <v/>
      </c>
      <c r="AP115" s="107" t="str">
        <f t="shared" si="137"/>
        <v/>
      </c>
      <c r="AQ115" s="107" t="str">
        <f t="shared" si="137"/>
        <v/>
      </c>
      <c r="AR115" s="107" t="str">
        <f t="shared" si="137"/>
        <v/>
      </c>
      <c r="AS115" s="108" t="str">
        <f t="shared" si="137"/>
        <v/>
      </c>
      <c r="BN115" s="211" t="str">
        <f t="shared" si="138"/>
        <v>직원10</v>
      </c>
      <c r="BO115" s="99" t="str">
        <f t="shared" si="139"/>
        <v/>
      </c>
      <c r="BP115" s="240" t="str">
        <f t="shared" si="140"/>
        <v/>
      </c>
      <c r="BQ115" s="240" t="str">
        <f t="shared" si="141"/>
        <v/>
      </c>
      <c r="BR115" s="240" t="str">
        <f t="shared" si="142"/>
        <v/>
      </c>
      <c r="BS115" s="240" t="str">
        <f t="shared" si="143"/>
        <v/>
      </c>
      <c r="BT115" s="240" t="str">
        <f t="shared" si="144"/>
        <v/>
      </c>
      <c r="BU115" s="240" t="str">
        <f t="shared" si="145"/>
        <v/>
      </c>
      <c r="BV115" s="241" t="str">
        <f t="shared" si="146"/>
        <v/>
      </c>
      <c r="BW115" s="241" t="str">
        <f t="shared" si="147"/>
        <v/>
      </c>
      <c r="BX115" s="241" t="str">
        <f t="shared" si="148"/>
        <v/>
      </c>
      <c r="BY115" s="241" t="str">
        <f t="shared" si="149"/>
        <v/>
      </c>
      <c r="BZ115" s="241" t="str">
        <f t="shared" si="150"/>
        <v/>
      </c>
      <c r="CA115" s="241" t="str">
        <f t="shared" si="151"/>
        <v/>
      </c>
      <c r="CB115" s="241" t="str">
        <f t="shared" si="152"/>
        <v/>
      </c>
      <c r="CC115" s="241" t="str">
        <f t="shared" si="153"/>
        <v/>
      </c>
      <c r="CD115" s="241" t="str">
        <f t="shared" si="154"/>
        <v/>
      </c>
      <c r="CE115" s="241" t="str">
        <f t="shared" si="155"/>
        <v/>
      </c>
      <c r="CF115" s="241" t="str">
        <f t="shared" si="156"/>
        <v/>
      </c>
      <c r="CG115" s="241" t="str">
        <f t="shared" si="157"/>
        <v/>
      </c>
      <c r="CH115" s="241" t="str">
        <f t="shared" si="158"/>
        <v/>
      </c>
      <c r="CI115" s="241" t="str">
        <f t="shared" si="159"/>
        <v/>
      </c>
      <c r="CJ115" s="241" t="str">
        <f t="shared" si="160"/>
        <v/>
      </c>
      <c r="CK115" s="241" t="str">
        <f t="shared" si="161"/>
        <v/>
      </c>
      <c r="CL115" s="241" t="str">
        <f t="shared" si="162"/>
        <v/>
      </c>
      <c r="CM115" s="241" t="str">
        <f t="shared" si="163"/>
        <v/>
      </c>
      <c r="CN115" s="241" t="str">
        <f t="shared" si="164"/>
        <v/>
      </c>
      <c r="CO115" s="241" t="str">
        <f t="shared" si="165"/>
        <v/>
      </c>
      <c r="CP115" s="241" t="str">
        <f t="shared" si="166"/>
        <v/>
      </c>
      <c r="CQ115" s="241" t="str">
        <f t="shared" si="167"/>
        <v/>
      </c>
      <c r="CR115" s="241" t="str">
        <f t="shared" si="168"/>
        <v/>
      </c>
      <c r="CS115" s="242" t="str">
        <f t="shared" si="169"/>
        <v/>
      </c>
    </row>
    <row r="116" spans="13:97" s="30" customFormat="1" ht="15" hidden="1" customHeight="1">
      <c r="M116" s="31">
        <f t="shared" si="170"/>
        <v>14</v>
      </c>
      <c r="N116" s="211" t="str">
        <f t="shared" si="133"/>
        <v>직원11</v>
      </c>
      <c r="O116" s="239" t="str">
        <f t="shared" si="134"/>
        <v/>
      </c>
      <c r="P116" s="105" t="str">
        <f t="shared" si="134"/>
        <v/>
      </c>
      <c r="Q116" s="105" t="str">
        <f t="shared" si="134"/>
        <v/>
      </c>
      <c r="R116" s="105" t="str">
        <f t="shared" si="134"/>
        <v/>
      </c>
      <c r="S116" s="105" t="str">
        <f t="shared" si="134"/>
        <v/>
      </c>
      <c r="T116" s="105" t="str">
        <f t="shared" si="134"/>
        <v/>
      </c>
      <c r="U116" s="105" t="str">
        <f t="shared" si="134"/>
        <v/>
      </c>
      <c r="V116" s="107" t="str">
        <f t="shared" si="134"/>
        <v/>
      </c>
      <c r="W116" s="107" t="str">
        <f t="shared" si="134"/>
        <v/>
      </c>
      <c r="X116" s="107" t="str">
        <f t="shared" si="134"/>
        <v/>
      </c>
      <c r="Y116" s="107" t="str">
        <f t="shared" si="135"/>
        <v/>
      </c>
      <c r="Z116" s="107" t="str">
        <f t="shared" si="136"/>
        <v/>
      </c>
      <c r="AA116" s="107" t="str">
        <f t="shared" si="136"/>
        <v/>
      </c>
      <c r="AB116" s="107" t="str">
        <f t="shared" si="136"/>
        <v/>
      </c>
      <c r="AC116" s="107" t="str">
        <f t="shared" si="136"/>
        <v/>
      </c>
      <c r="AD116" s="107" t="str">
        <f t="shared" si="136"/>
        <v/>
      </c>
      <c r="AE116" s="107" t="str">
        <f t="shared" si="136"/>
        <v/>
      </c>
      <c r="AF116" s="107" t="str">
        <f t="shared" si="135"/>
        <v/>
      </c>
      <c r="AG116" s="107" t="str">
        <f t="shared" si="135"/>
        <v/>
      </c>
      <c r="AH116" s="107" t="str">
        <f t="shared" si="135"/>
        <v/>
      </c>
      <c r="AI116" s="107" t="str">
        <f t="shared" si="137"/>
        <v/>
      </c>
      <c r="AJ116" s="107" t="str">
        <f t="shared" si="137"/>
        <v/>
      </c>
      <c r="AK116" s="107" t="str">
        <f t="shared" si="137"/>
        <v/>
      </c>
      <c r="AL116" s="107" t="str">
        <f t="shared" si="137"/>
        <v/>
      </c>
      <c r="AM116" s="107" t="str">
        <f t="shared" si="137"/>
        <v/>
      </c>
      <c r="AN116" s="107" t="str">
        <f t="shared" si="137"/>
        <v/>
      </c>
      <c r="AO116" s="107" t="str">
        <f t="shared" si="137"/>
        <v/>
      </c>
      <c r="AP116" s="107" t="str">
        <f t="shared" si="137"/>
        <v/>
      </c>
      <c r="AQ116" s="107" t="str">
        <f t="shared" si="137"/>
        <v/>
      </c>
      <c r="AR116" s="107" t="str">
        <f t="shared" si="137"/>
        <v/>
      </c>
      <c r="AS116" s="108" t="str">
        <f t="shared" si="137"/>
        <v/>
      </c>
      <c r="BN116" s="211" t="str">
        <f t="shared" si="138"/>
        <v>직원11</v>
      </c>
      <c r="BO116" s="99" t="str">
        <f t="shared" si="139"/>
        <v/>
      </c>
      <c r="BP116" s="240" t="str">
        <f t="shared" si="140"/>
        <v/>
      </c>
      <c r="BQ116" s="240" t="str">
        <f t="shared" si="141"/>
        <v/>
      </c>
      <c r="BR116" s="240" t="str">
        <f t="shared" si="142"/>
        <v/>
      </c>
      <c r="BS116" s="240" t="str">
        <f t="shared" si="143"/>
        <v/>
      </c>
      <c r="BT116" s="240" t="str">
        <f t="shared" si="144"/>
        <v/>
      </c>
      <c r="BU116" s="240" t="str">
        <f t="shared" si="145"/>
        <v/>
      </c>
      <c r="BV116" s="241" t="str">
        <f t="shared" si="146"/>
        <v/>
      </c>
      <c r="BW116" s="241" t="str">
        <f t="shared" si="147"/>
        <v/>
      </c>
      <c r="BX116" s="241" t="str">
        <f t="shared" si="148"/>
        <v/>
      </c>
      <c r="BY116" s="241" t="str">
        <f t="shared" si="149"/>
        <v/>
      </c>
      <c r="BZ116" s="241" t="str">
        <f t="shared" si="150"/>
        <v/>
      </c>
      <c r="CA116" s="241" t="str">
        <f t="shared" si="151"/>
        <v/>
      </c>
      <c r="CB116" s="241" t="str">
        <f t="shared" si="152"/>
        <v/>
      </c>
      <c r="CC116" s="241" t="str">
        <f t="shared" si="153"/>
        <v/>
      </c>
      <c r="CD116" s="241" t="str">
        <f t="shared" si="154"/>
        <v/>
      </c>
      <c r="CE116" s="241" t="str">
        <f t="shared" si="155"/>
        <v/>
      </c>
      <c r="CF116" s="241" t="str">
        <f t="shared" si="156"/>
        <v/>
      </c>
      <c r="CG116" s="241" t="str">
        <f t="shared" si="157"/>
        <v/>
      </c>
      <c r="CH116" s="241" t="str">
        <f t="shared" si="158"/>
        <v/>
      </c>
      <c r="CI116" s="241" t="str">
        <f t="shared" si="159"/>
        <v/>
      </c>
      <c r="CJ116" s="241" t="str">
        <f t="shared" si="160"/>
        <v/>
      </c>
      <c r="CK116" s="241" t="str">
        <f t="shared" si="161"/>
        <v/>
      </c>
      <c r="CL116" s="241" t="str">
        <f t="shared" si="162"/>
        <v/>
      </c>
      <c r="CM116" s="241" t="str">
        <f t="shared" si="163"/>
        <v/>
      </c>
      <c r="CN116" s="241" t="str">
        <f t="shared" si="164"/>
        <v/>
      </c>
      <c r="CO116" s="241" t="str">
        <f t="shared" si="165"/>
        <v/>
      </c>
      <c r="CP116" s="241" t="str">
        <f t="shared" si="166"/>
        <v/>
      </c>
      <c r="CQ116" s="241" t="str">
        <f t="shared" si="167"/>
        <v/>
      </c>
      <c r="CR116" s="241" t="str">
        <f t="shared" si="168"/>
        <v/>
      </c>
      <c r="CS116" s="242" t="str">
        <f t="shared" si="169"/>
        <v/>
      </c>
    </row>
    <row r="117" spans="13:97" s="30" customFormat="1" ht="15" hidden="1" customHeight="1">
      <c r="M117" s="31">
        <f t="shared" si="170"/>
        <v>15</v>
      </c>
      <c r="N117" s="211" t="str">
        <f t="shared" si="133"/>
        <v>직원12</v>
      </c>
      <c r="O117" s="239" t="str">
        <f t="shared" si="134"/>
        <v/>
      </c>
      <c r="P117" s="105" t="str">
        <f t="shared" si="134"/>
        <v/>
      </c>
      <c r="Q117" s="105" t="str">
        <f t="shared" si="134"/>
        <v/>
      </c>
      <c r="R117" s="105" t="str">
        <f t="shared" si="134"/>
        <v/>
      </c>
      <c r="S117" s="105" t="str">
        <f t="shared" si="134"/>
        <v/>
      </c>
      <c r="T117" s="105" t="str">
        <f t="shared" si="134"/>
        <v/>
      </c>
      <c r="U117" s="105" t="str">
        <f t="shared" si="134"/>
        <v/>
      </c>
      <c r="V117" s="107" t="str">
        <f t="shared" si="134"/>
        <v/>
      </c>
      <c r="W117" s="107" t="str">
        <f t="shared" si="134"/>
        <v/>
      </c>
      <c r="X117" s="107" t="str">
        <f t="shared" si="134"/>
        <v/>
      </c>
      <c r="Y117" s="107" t="str">
        <f t="shared" si="135"/>
        <v/>
      </c>
      <c r="Z117" s="107" t="str">
        <f t="shared" si="136"/>
        <v/>
      </c>
      <c r="AA117" s="107" t="str">
        <f t="shared" si="136"/>
        <v/>
      </c>
      <c r="AB117" s="107" t="str">
        <f t="shared" si="136"/>
        <v/>
      </c>
      <c r="AC117" s="107" t="str">
        <f t="shared" si="136"/>
        <v/>
      </c>
      <c r="AD117" s="107" t="str">
        <f t="shared" si="136"/>
        <v/>
      </c>
      <c r="AE117" s="107" t="str">
        <f t="shared" si="136"/>
        <v/>
      </c>
      <c r="AF117" s="107" t="str">
        <f t="shared" si="135"/>
        <v/>
      </c>
      <c r="AG117" s="107" t="str">
        <f t="shared" si="135"/>
        <v/>
      </c>
      <c r="AH117" s="107" t="str">
        <f t="shared" si="135"/>
        <v/>
      </c>
      <c r="AI117" s="107" t="str">
        <f t="shared" si="137"/>
        <v/>
      </c>
      <c r="AJ117" s="107" t="str">
        <f t="shared" si="137"/>
        <v/>
      </c>
      <c r="AK117" s="107" t="str">
        <f t="shared" si="137"/>
        <v/>
      </c>
      <c r="AL117" s="107" t="str">
        <f t="shared" si="137"/>
        <v/>
      </c>
      <c r="AM117" s="107" t="str">
        <f t="shared" si="137"/>
        <v/>
      </c>
      <c r="AN117" s="107" t="str">
        <f t="shared" si="137"/>
        <v/>
      </c>
      <c r="AO117" s="107" t="str">
        <f t="shared" si="137"/>
        <v/>
      </c>
      <c r="AP117" s="107" t="str">
        <f t="shared" si="137"/>
        <v/>
      </c>
      <c r="AQ117" s="107" t="str">
        <f t="shared" si="137"/>
        <v/>
      </c>
      <c r="AR117" s="107" t="str">
        <f t="shared" si="137"/>
        <v/>
      </c>
      <c r="AS117" s="108" t="str">
        <f t="shared" si="137"/>
        <v/>
      </c>
      <c r="BN117" s="211" t="str">
        <f t="shared" si="138"/>
        <v>직원12</v>
      </c>
      <c r="BO117" s="99" t="str">
        <f t="shared" si="139"/>
        <v/>
      </c>
      <c r="BP117" s="240" t="str">
        <f t="shared" si="140"/>
        <v/>
      </c>
      <c r="BQ117" s="240" t="str">
        <f t="shared" si="141"/>
        <v/>
      </c>
      <c r="BR117" s="240" t="str">
        <f t="shared" si="142"/>
        <v/>
      </c>
      <c r="BS117" s="240" t="str">
        <f t="shared" si="143"/>
        <v/>
      </c>
      <c r="BT117" s="240" t="str">
        <f t="shared" si="144"/>
        <v/>
      </c>
      <c r="BU117" s="240" t="str">
        <f t="shared" si="145"/>
        <v/>
      </c>
      <c r="BV117" s="241" t="str">
        <f t="shared" si="146"/>
        <v/>
      </c>
      <c r="BW117" s="241" t="str">
        <f t="shared" si="147"/>
        <v/>
      </c>
      <c r="BX117" s="241" t="str">
        <f t="shared" si="148"/>
        <v/>
      </c>
      <c r="BY117" s="241" t="str">
        <f t="shared" si="149"/>
        <v/>
      </c>
      <c r="BZ117" s="241" t="str">
        <f t="shared" si="150"/>
        <v/>
      </c>
      <c r="CA117" s="241" t="str">
        <f t="shared" si="151"/>
        <v/>
      </c>
      <c r="CB117" s="241" t="str">
        <f t="shared" si="152"/>
        <v/>
      </c>
      <c r="CC117" s="241" t="str">
        <f t="shared" si="153"/>
        <v/>
      </c>
      <c r="CD117" s="241" t="str">
        <f t="shared" si="154"/>
        <v/>
      </c>
      <c r="CE117" s="241" t="str">
        <f t="shared" si="155"/>
        <v/>
      </c>
      <c r="CF117" s="241" t="str">
        <f t="shared" si="156"/>
        <v/>
      </c>
      <c r="CG117" s="241" t="str">
        <f t="shared" si="157"/>
        <v/>
      </c>
      <c r="CH117" s="241" t="str">
        <f t="shared" si="158"/>
        <v/>
      </c>
      <c r="CI117" s="241" t="str">
        <f t="shared" si="159"/>
        <v/>
      </c>
      <c r="CJ117" s="241" t="str">
        <f t="shared" si="160"/>
        <v/>
      </c>
      <c r="CK117" s="241" t="str">
        <f t="shared" si="161"/>
        <v/>
      </c>
      <c r="CL117" s="241" t="str">
        <f t="shared" si="162"/>
        <v/>
      </c>
      <c r="CM117" s="241" t="str">
        <f t="shared" si="163"/>
        <v/>
      </c>
      <c r="CN117" s="241" t="str">
        <f t="shared" si="164"/>
        <v/>
      </c>
      <c r="CO117" s="241" t="str">
        <f t="shared" si="165"/>
        <v/>
      </c>
      <c r="CP117" s="241" t="str">
        <f t="shared" si="166"/>
        <v/>
      </c>
      <c r="CQ117" s="241" t="str">
        <f t="shared" si="167"/>
        <v/>
      </c>
      <c r="CR117" s="241" t="str">
        <f t="shared" si="168"/>
        <v/>
      </c>
      <c r="CS117" s="242" t="str">
        <f t="shared" si="169"/>
        <v/>
      </c>
    </row>
    <row r="118" spans="13:97" s="30" customFormat="1" ht="15" hidden="1" customHeight="1">
      <c r="M118" s="31">
        <f t="shared" si="170"/>
        <v>16</v>
      </c>
      <c r="N118" s="211" t="str">
        <f t="shared" si="133"/>
        <v>직원13</v>
      </c>
      <c r="O118" s="239" t="str">
        <f t="shared" si="134"/>
        <v/>
      </c>
      <c r="P118" s="105" t="str">
        <f t="shared" si="134"/>
        <v/>
      </c>
      <c r="Q118" s="105" t="str">
        <f t="shared" si="134"/>
        <v/>
      </c>
      <c r="R118" s="105" t="str">
        <f t="shared" si="134"/>
        <v/>
      </c>
      <c r="S118" s="105" t="str">
        <f t="shared" si="134"/>
        <v/>
      </c>
      <c r="T118" s="105" t="str">
        <f t="shared" si="134"/>
        <v/>
      </c>
      <c r="U118" s="105" t="str">
        <f t="shared" si="134"/>
        <v/>
      </c>
      <c r="V118" s="107" t="str">
        <f t="shared" si="134"/>
        <v/>
      </c>
      <c r="W118" s="107" t="str">
        <f t="shared" si="134"/>
        <v/>
      </c>
      <c r="X118" s="107" t="str">
        <f t="shared" si="134"/>
        <v/>
      </c>
      <c r="Y118" s="107" t="str">
        <f t="shared" si="135"/>
        <v/>
      </c>
      <c r="Z118" s="107" t="str">
        <f t="shared" si="136"/>
        <v/>
      </c>
      <c r="AA118" s="107" t="str">
        <f t="shared" si="136"/>
        <v/>
      </c>
      <c r="AB118" s="107" t="str">
        <f t="shared" si="136"/>
        <v/>
      </c>
      <c r="AC118" s="107" t="str">
        <f t="shared" si="136"/>
        <v/>
      </c>
      <c r="AD118" s="107" t="str">
        <f t="shared" si="136"/>
        <v/>
      </c>
      <c r="AE118" s="107" t="str">
        <f t="shared" si="136"/>
        <v/>
      </c>
      <c r="AF118" s="107" t="str">
        <f t="shared" si="135"/>
        <v/>
      </c>
      <c r="AG118" s="107" t="str">
        <f t="shared" si="135"/>
        <v/>
      </c>
      <c r="AH118" s="107" t="str">
        <f t="shared" si="135"/>
        <v/>
      </c>
      <c r="AI118" s="107" t="str">
        <f t="shared" si="137"/>
        <v/>
      </c>
      <c r="AJ118" s="107" t="str">
        <f t="shared" si="137"/>
        <v/>
      </c>
      <c r="AK118" s="107" t="str">
        <f t="shared" si="137"/>
        <v/>
      </c>
      <c r="AL118" s="107" t="str">
        <f t="shared" si="137"/>
        <v/>
      </c>
      <c r="AM118" s="107" t="str">
        <f t="shared" si="137"/>
        <v/>
      </c>
      <c r="AN118" s="107" t="str">
        <f t="shared" si="137"/>
        <v/>
      </c>
      <c r="AO118" s="107" t="str">
        <f t="shared" si="137"/>
        <v/>
      </c>
      <c r="AP118" s="107" t="str">
        <f t="shared" si="137"/>
        <v/>
      </c>
      <c r="AQ118" s="107" t="str">
        <f t="shared" si="137"/>
        <v/>
      </c>
      <c r="AR118" s="107" t="str">
        <f t="shared" si="137"/>
        <v/>
      </c>
      <c r="AS118" s="108" t="str">
        <f t="shared" si="137"/>
        <v/>
      </c>
      <c r="BN118" s="211" t="str">
        <f t="shared" si="138"/>
        <v>직원13</v>
      </c>
      <c r="BO118" s="99" t="str">
        <f t="shared" si="139"/>
        <v/>
      </c>
      <c r="BP118" s="240" t="str">
        <f t="shared" si="140"/>
        <v/>
      </c>
      <c r="BQ118" s="240" t="str">
        <f t="shared" si="141"/>
        <v/>
      </c>
      <c r="BR118" s="240" t="str">
        <f t="shared" si="142"/>
        <v/>
      </c>
      <c r="BS118" s="240" t="str">
        <f t="shared" si="143"/>
        <v/>
      </c>
      <c r="BT118" s="240" t="str">
        <f t="shared" si="144"/>
        <v/>
      </c>
      <c r="BU118" s="240" t="str">
        <f t="shared" si="145"/>
        <v/>
      </c>
      <c r="BV118" s="241" t="str">
        <f t="shared" si="146"/>
        <v/>
      </c>
      <c r="BW118" s="241" t="str">
        <f t="shared" si="147"/>
        <v/>
      </c>
      <c r="BX118" s="241" t="str">
        <f t="shared" si="148"/>
        <v/>
      </c>
      <c r="BY118" s="241" t="str">
        <f t="shared" si="149"/>
        <v/>
      </c>
      <c r="BZ118" s="241" t="str">
        <f t="shared" si="150"/>
        <v/>
      </c>
      <c r="CA118" s="241" t="str">
        <f t="shared" si="151"/>
        <v/>
      </c>
      <c r="CB118" s="241" t="str">
        <f t="shared" si="152"/>
        <v/>
      </c>
      <c r="CC118" s="241" t="str">
        <f t="shared" si="153"/>
        <v/>
      </c>
      <c r="CD118" s="241" t="str">
        <f t="shared" si="154"/>
        <v/>
      </c>
      <c r="CE118" s="241" t="str">
        <f t="shared" si="155"/>
        <v/>
      </c>
      <c r="CF118" s="241" t="str">
        <f t="shared" si="156"/>
        <v/>
      </c>
      <c r="CG118" s="241" t="str">
        <f t="shared" si="157"/>
        <v/>
      </c>
      <c r="CH118" s="241" t="str">
        <f t="shared" si="158"/>
        <v/>
      </c>
      <c r="CI118" s="241" t="str">
        <f t="shared" si="159"/>
        <v/>
      </c>
      <c r="CJ118" s="241" t="str">
        <f t="shared" si="160"/>
        <v/>
      </c>
      <c r="CK118" s="241" t="str">
        <f t="shared" si="161"/>
        <v/>
      </c>
      <c r="CL118" s="241" t="str">
        <f t="shared" si="162"/>
        <v/>
      </c>
      <c r="CM118" s="241" t="str">
        <f t="shared" si="163"/>
        <v/>
      </c>
      <c r="CN118" s="241" t="str">
        <f t="shared" si="164"/>
        <v/>
      </c>
      <c r="CO118" s="241" t="str">
        <f t="shared" si="165"/>
        <v/>
      </c>
      <c r="CP118" s="241" t="str">
        <f t="shared" si="166"/>
        <v/>
      </c>
      <c r="CQ118" s="241" t="str">
        <f t="shared" si="167"/>
        <v/>
      </c>
      <c r="CR118" s="241" t="str">
        <f t="shared" si="168"/>
        <v/>
      </c>
      <c r="CS118" s="242" t="str">
        <f t="shared" si="169"/>
        <v/>
      </c>
    </row>
    <row r="119" spans="13:97" s="30" customFormat="1" ht="15" hidden="1" customHeight="1">
      <c r="M119" s="31">
        <f t="shared" si="170"/>
        <v>17</v>
      </c>
      <c r="N119" s="211" t="str">
        <f t="shared" si="133"/>
        <v>직원14</v>
      </c>
      <c r="O119" s="239" t="str">
        <f t="shared" si="134"/>
        <v/>
      </c>
      <c r="P119" s="105" t="str">
        <f t="shared" si="134"/>
        <v/>
      </c>
      <c r="Q119" s="105" t="str">
        <f t="shared" si="134"/>
        <v/>
      </c>
      <c r="R119" s="105" t="str">
        <f t="shared" si="134"/>
        <v/>
      </c>
      <c r="S119" s="105" t="str">
        <f t="shared" si="134"/>
        <v/>
      </c>
      <c r="T119" s="105" t="str">
        <f t="shared" si="134"/>
        <v/>
      </c>
      <c r="U119" s="105" t="str">
        <f t="shared" si="134"/>
        <v/>
      </c>
      <c r="V119" s="107" t="str">
        <f t="shared" si="134"/>
        <v/>
      </c>
      <c r="W119" s="107" t="str">
        <f t="shared" si="134"/>
        <v/>
      </c>
      <c r="X119" s="107" t="str">
        <f t="shared" si="134"/>
        <v/>
      </c>
      <c r="Y119" s="107" t="str">
        <f t="shared" si="135"/>
        <v/>
      </c>
      <c r="Z119" s="107" t="str">
        <f t="shared" si="136"/>
        <v/>
      </c>
      <c r="AA119" s="107" t="str">
        <f t="shared" si="136"/>
        <v/>
      </c>
      <c r="AB119" s="107" t="str">
        <f t="shared" si="136"/>
        <v/>
      </c>
      <c r="AC119" s="107" t="str">
        <f t="shared" si="136"/>
        <v/>
      </c>
      <c r="AD119" s="107" t="str">
        <f t="shared" si="136"/>
        <v/>
      </c>
      <c r="AE119" s="107" t="str">
        <f t="shared" si="136"/>
        <v/>
      </c>
      <c r="AF119" s="107" t="str">
        <f t="shared" si="135"/>
        <v/>
      </c>
      <c r="AG119" s="107" t="str">
        <f t="shared" si="135"/>
        <v/>
      </c>
      <c r="AH119" s="107" t="str">
        <f t="shared" si="135"/>
        <v/>
      </c>
      <c r="AI119" s="107" t="str">
        <f t="shared" si="137"/>
        <v/>
      </c>
      <c r="AJ119" s="107" t="str">
        <f t="shared" si="137"/>
        <v/>
      </c>
      <c r="AK119" s="107" t="str">
        <f t="shared" si="137"/>
        <v/>
      </c>
      <c r="AL119" s="107" t="str">
        <f t="shared" si="137"/>
        <v/>
      </c>
      <c r="AM119" s="107" t="str">
        <f t="shared" si="137"/>
        <v/>
      </c>
      <c r="AN119" s="107" t="str">
        <f t="shared" si="137"/>
        <v/>
      </c>
      <c r="AO119" s="107" t="str">
        <f t="shared" si="137"/>
        <v/>
      </c>
      <c r="AP119" s="107" t="str">
        <f t="shared" si="137"/>
        <v/>
      </c>
      <c r="AQ119" s="107" t="str">
        <f t="shared" si="137"/>
        <v/>
      </c>
      <c r="AR119" s="107" t="str">
        <f t="shared" si="137"/>
        <v/>
      </c>
      <c r="AS119" s="108" t="str">
        <f t="shared" si="137"/>
        <v/>
      </c>
      <c r="BN119" s="211" t="str">
        <f t="shared" si="138"/>
        <v>직원14</v>
      </c>
      <c r="BO119" s="99" t="str">
        <f t="shared" si="139"/>
        <v/>
      </c>
      <c r="BP119" s="240" t="str">
        <f t="shared" si="140"/>
        <v/>
      </c>
      <c r="BQ119" s="240" t="str">
        <f t="shared" si="141"/>
        <v/>
      </c>
      <c r="BR119" s="240" t="str">
        <f t="shared" si="142"/>
        <v/>
      </c>
      <c r="BS119" s="240" t="str">
        <f t="shared" si="143"/>
        <v/>
      </c>
      <c r="BT119" s="240" t="str">
        <f t="shared" si="144"/>
        <v/>
      </c>
      <c r="BU119" s="240" t="str">
        <f t="shared" si="145"/>
        <v/>
      </c>
      <c r="BV119" s="241" t="str">
        <f t="shared" si="146"/>
        <v/>
      </c>
      <c r="BW119" s="241" t="str">
        <f t="shared" si="147"/>
        <v/>
      </c>
      <c r="BX119" s="241" t="str">
        <f t="shared" si="148"/>
        <v/>
      </c>
      <c r="BY119" s="241" t="str">
        <f t="shared" si="149"/>
        <v/>
      </c>
      <c r="BZ119" s="241" t="str">
        <f t="shared" si="150"/>
        <v/>
      </c>
      <c r="CA119" s="241" t="str">
        <f t="shared" si="151"/>
        <v/>
      </c>
      <c r="CB119" s="241" t="str">
        <f t="shared" si="152"/>
        <v/>
      </c>
      <c r="CC119" s="241" t="str">
        <f t="shared" si="153"/>
        <v/>
      </c>
      <c r="CD119" s="241" t="str">
        <f t="shared" si="154"/>
        <v/>
      </c>
      <c r="CE119" s="241" t="str">
        <f t="shared" si="155"/>
        <v/>
      </c>
      <c r="CF119" s="241" t="str">
        <f t="shared" si="156"/>
        <v/>
      </c>
      <c r="CG119" s="241" t="str">
        <f t="shared" si="157"/>
        <v/>
      </c>
      <c r="CH119" s="241" t="str">
        <f t="shared" si="158"/>
        <v/>
      </c>
      <c r="CI119" s="241" t="str">
        <f t="shared" si="159"/>
        <v/>
      </c>
      <c r="CJ119" s="241" t="str">
        <f t="shared" si="160"/>
        <v/>
      </c>
      <c r="CK119" s="241" t="str">
        <f t="shared" si="161"/>
        <v/>
      </c>
      <c r="CL119" s="241" t="str">
        <f t="shared" si="162"/>
        <v/>
      </c>
      <c r="CM119" s="241" t="str">
        <f t="shared" si="163"/>
        <v/>
      </c>
      <c r="CN119" s="241" t="str">
        <f t="shared" si="164"/>
        <v/>
      </c>
      <c r="CO119" s="241" t="str">
        <f t="shared" si="165"/>
        <v/>
      </c>
      <c r="CP119" s="241" t="str">
        <f t="shared" si="166"/>
        <v/>
      </c>
      <c r="CQ119" s="241" t="str">
        <f t="shared" si="167"/>
        <v/>
      </c>
      <c r="CR119" s="241" t="str">
        <f t="shared" si="168"/>
        <v/>
      </c>
      <c r="CS119" s="242" t="str">
        <f t="shared" si="169"/>
        <v/>
      </c>
    </row>
    <row r="120" spans="13:97" s="30" customFormat="1" ht="15" hidden="1" customHeight="1">
      <c r="M120" s="31">
        <f t="shared" si="170"/>
        <v>18</v>
      </c>
      <c r="N120" s="216" t="str">
        <f t="shared" si="133"/>
        <v>직원15</v>
      </c>
      <c r="O120" s="243" t="str">
        <f t="shared" si="134"/>
        <v/>
      </c>
      <c r="P120" s="109" t="str">
        <f t="shared" si="134"/>
        <v/>
      </c>
      <c r="Q120" s="109" t="str">
        <f t="shared" si="134"/>
        <v/>
      </c>
      <c r="R120" s="109" t="str">
        <f t="shared" si="134"/>
        <v/>
      </c>
      <c r="S120" s="109" t="str">
        <f t="shared" si="134"/>
        <v/>
      </c>
      <c r="T120" s="109" t="str">
        <f t="shared" si="134"/>
        <v/>
      </c>
      <c r="U120" s="109" t="str">
        <f t="shared" si="134"/>
        <v/>
      </c>
      <c r="V120" s="244" t="str">
        <f t="shared" si="134"/>
        <v/>
      </c>
      <c r="W120" s="244" t="str">
        <f t="shared" si="134"/>
        <v/>
      </c>
      <c r="X120" s="244" t="str">
        <f t="shared" si="134"/>
        <v/>
      </c>
      <c r="Y120" s="244" t="str">
        <f t="shared" si="135"/>
        <v/>
      </c>
      <c r="Z120" s="244" t="str">
        <f t="shared" si="136"/>
        <v/>
      </c>
      <c r="AA120" s="244" t="str">
        <f t="shared" si="136"/>
        <v/>
      </c>
      <c r="AB120" s="244" t="str">
        <f t="shared" si="136"/>
        <v/>
      </c>
      <c r="AC120" s="244" t="str">
        <f t="shared" si="136"/>
        <v/>
      </c>
      <c r="AD120" s="244" t="str">
        <f t="shared" si="136"/>
        <v/>
      </c>
      <c r="AE120" s="244" t="str">
        <f t="shared" si="136"/>
        <v/>
      </c>
      <c r="AF120" s="244" t="str">
        <f t="shared" si="135"/>
        <v/>
      </c>
      <c r="AG120" s="244" t="str">
        <f t="shared" si="135"/>
        <v/>
      </c>
      <c r="AH120" s="244" t="str">
        <f t="shared" si="135"/>
        <v/>
      </c>
      <c r="AI120" s="244" t="str">
        <f t="shared" si="137"/>
        <v/>
      </c>
      <c r="AJ120" s="244" t="str">
        <f t="shared" si="137"/>
        <v/>
      </c>
      <c r="AK120" s="244" t="str">
        <f t="shared" si="137"/>
        <v/>
      </c>
      <c r="AL120" s="244" t="str">
        <f t="shared" si="137"/>
        <v/>
      </c>
      <c r="AM120" s="244" t="str">
        <f t="shared" si="137"/>
        <v/>
      </c>
      <c r="AN120" s="244" t="str">
        <f t="shared" si="137"/>
        <v/>
      </c>
      <c r="AO120" s="244" t="str">
        <f t="shared" si="137"/>
        <v/>
      </c>
      <c r="AP120" s="244" t="str">
        <f t="shared" si="137"/>
        <v/>
      </c>
      <c r="AQ120" s="244" t="str">
        <f t="shared" si="137"/>
        <v/>
      </c>
      <c r="AR120" s="244" t="str">
        <f t="shared" si="137"/>
        <v/>
      </c>
      <c r="AS120" s="245" t="str">
        <f t="shared" si="137"/>
        <v/>
      </c>
      <c r="BN120" s="216" t="str">
        <f t="shared" si="138"/>
        <v>직원15</v>
      </c>
      <c r="BO120" s="102" t="str">
        <f t="shared" si="139"/>
        <v/>
      </c>
      <c r="BP120" s="246" t="str">
        <f t="shared" si="140"/>
        <v/>
      </c>
      <c r="BQ120" s="246" t="str">
        <f t="shared" si="141"/>
        <v/>
      </c>
      <c r="BR120" s="246" t="str">
        <f t="shared" si="142"/>
        <v/>
      </c>
      <c r="BS120" s="246" t="str">
        <f t="shared" si="143"/>
        <v/>
      </c>
      <c r="BT120" s="246" t="str">
        <f t="shared" si="144"/>
        <v/>
      </c>
      <c r="BU120" s="246" t="str">
        <f t="shared" si="145"/>
        <v/>
      </c>
      <c r="BV120" s="247" t="str">
        <f t="shared" si="146"/>
        <v/>
      </c>
      <c r="BW120" s="247" t="str">
        <f t="shared" si="147"/>
        <v/>
      </c>
      <c r="BX120" s="247" t="str">
        <f t="shared" si="148"/>
        <v/>
      </c>
      <c r="BY120" s="247" t="str">
        <f t="shared" si="149"/>
        <v/>
      </c>
      <c r="BZ120" s="247" t="str">
        <f t="shared" si="150"/>
        <v/>
      </c>
      <c r="CA120" s="247" t="str">
        <f t="shared" si="151"/>
        <v/>
      </c>
      <c r="CB120" s="247" t="str">
        <f t="shared" si="152"/>
        <v/>
      </c>
      <c r="CC120" s="247" t="str">
        <f t="shared" si="153"/>
        <v/>
      </c>
      <c r="CD120" s="247" t="str">
        <f t="shared" si="154"/>
        <v/>
      </c>
      <c r="CE120" s="247" t="str">
        <f t="shared" si="155"/>
        <v/>
      </c>
      <c r="CF120" s="247" t="str">
        <f t="shared" si="156"/>
        <v/>
      </c>
      <c r="CG120" s="247" t="str">
        <f t="shared" si="157"/>
        <v/>
      </c>
      <c r="CH120" s="247" t="str">
        <f t="shared" si="158"/>
        <v/>
      </c>
      <c r="CI120" s="247" t="str">
        <f t="shared" si="159"/>
        <v/>
      </c>
      <c r="CJ120" s="247" t="str">
        <f t="shared" si="160"/>
        <v/>
      </c>
      <c r="CK120" s="247" t="str">
        <f t="shared" si="161"/>
        <v/>
      </c>
      <c r="CL120" s="247" t="str">
        <f t="shared" si="162"/>
        <v/>
      </c>
      <c r="CM120" s="247" t="str">
        <f t="shared" si="163"/>
        <v/>
      </c>
      <c r="CN120" s="247" t="str">
        <f t="shared" si="164"/>
        <v/>
      </c>
      <c r="CO120" s="247" t="str">
        <f t="shared" si="165"/>
        <v/>
      </c>
      <c r="CP120" s="247" t="str">
        <f t="shared" si="166"/>
        <v/>
      </c>
      <c r="CQ120" s="247" t="str">
        <f t="shared" si="167"/>
        <v/>
      </c>
      <c r="CR120" s="247" t="str">
        <f t="shared" si="168"/>
        <v/>
      </c>
      <c r="CS120" s="248" t="str">
        <f t="shared" si="169"/>
        <v/>
      </c>
    </row>
    <row r="121" spans="13:97" s="30" customFormat="1" ht="15" hidden="1" customHeight="1">
      <c r="M121" s="3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3:97" s="30" customFormat="1" ht="15" hidden="1" customHeight="1">
      <c r="M122" s="3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3:97" s="30" customFormat="1" ht="15" hidden="1" customHeight="1">
      <c r="M123" s="31"/>
      <c r="N123" s="194" t="s">
        <v>357</v>
      </c>
      <c r="O123" s="2"/>
      <c r="P123" s="2"/>
      <c r="Q123" s="2"/>
      <c r="R123" s="2"/>
      <c r="T123" s="2"/>
      <c r="U123" s="2"/>
      <c r="V123" s="2" t="s">
        <v>43</v>
      </c>
      <c r="W123" s="2"/>
      <c r="X123" s="2"/>
      <c r="Y123" s="2"/>
      <c r="Z123" s="2"/>
      <c r="AA123" s="2"/>
      <c r="AB123" s="2"/>
      <c r="AC123" s="2"/>
      <c r="AD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3:97" s="30" customFormat="1" ht="15" hidden="1" customHeight="1">
      <c r="M124" s="3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3:97" s="30" customFormat="1" ht="15" hidden="1" customHeight="1">
      <c r="M125" s="31"/>
      <c r="N125" s="140"/>
      <c r="O125" s="140" t="s">
        <v>143</v>
      </c>
      <c r="P125" s="140" t="s">
        <v>133</v>
      </c>
      <c r="Q125" s="140" t="s">
        <v>122</v>
      </c>
      <c r="R125" s="140" t="s">
        <v>118</v>
      </c>
      <c r="S125" s="140" t="s">
        <v>99</v>
      </c>
      <c r="T125" s="2"/>
      <c r="U125" s="2"/>
      <c r="V125" s="595" t="s">
        <v>60</v>
      </c>
      <c r="W125" s="595"/>
      <c r="X125" s="595"/>
      <c r="Y125" s="595"/>
      <c r="Z125" s="595"/>
      <c r="AA125" s="595"/>
      <c r="AB125" s="595"/>
      <c r="AC125" s="595"/>
      <c r="AD125" s="595"/>
      <c r="AE125" s="595"/>
      <c r="AF125" s="595"/>
      <c r="AG125" s="595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3:97" s="30" customFormat="1" ht="15" hidden="1" customHeight="1">
      <c r="M126" s="31"/>
      <c r="T126" s="2"/>
      <c r="U126" s="2"/>
      <c r="V126" s="595"/>
      <c r="W126" s="595"/>
      <c r="X126" s="595"/>
      <c r="Y126" s="595"/>
      <c r="Z126" s="595"/>
      <c r="AA126" s="595"/>
      <c r="AB126" s="595"/>
      <c r="AC126" s="595"/>
      <c r="AD126" s="595"/>
      <c r="AE126" s="595"/>
      <c r="AF126" s="595"/>
      <c r="AG126" s="595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3:97" s="30" customFormat="1" ht="15" hidden="1" customHeight="1">
      <c r="M127" s="31"/>
      <c r="T127" s="2"/>
      <c r="U127" s="2"/>
      <c r="V127" s="595"/>
      <c r="W127" s="595"/>
      <c r="X127" s="595"/>
      <c r="Y127" s="595"/>
      <c r="Z127" s="595"/>
      <c r="AA127" s="595"/>
      <c r="AB127" s="595"/>
      <c r="AC127" s="595"/>
      <c r="AD127" s="595"/>
      <c r="AE127" s="595"/>
      <c r="AF127" s="595"/>
      <c r="AG127" s="595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3:97" s="30" customFormat="1" ht="15" hidden="1" customHeight="1">
      <c r="M128" s="31"/>
      <c r="T128" s="2"/>
      <c r="U128" s="2"/>
      <c r="V128" s="595"/>
      <c r="W128" s="595"/>
      <c r="X128" s="595"/>
      <c r="Y128" s="595"/>
      <c r="Z128" s="595"/>
      <c r="AA128" s="595"/>
      <c r="AB128" s="595"/>
      <c r="AC128" s="595"/>
      <c r="AD128" s="595"/>
      <c r="AE128" s="595"/>
      <c r="AF128" s="595"/>
      <c r="AG128" s="595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8:90" ht="15" hidden="1" customHeight="1">
      <c r="H129" s="30"/>
      <c r="I129" s="30"/>
      <c r="J129" s="30"/>
      <c r="K129" s="30"/>
      <c r="M129" s="31"/>
      <c r="P129" s="30"/>
      <c r="Q129" s="30"/>
      <c r="R129" s="30"/>
      <c r="S129" s="30"/>
      <c r="T129" s="2"/>
      <c r="U129" s="2"/>
      <c r="V129" s="595"/>
      <c r="W129" s="595"/>
      <c r="X129" s="595"/>
      <c r="Y129" s="595"/>
      <c r="Z129" s="595"/>
      <c r="AA129" s="595"/>
      <c r="AB129" s="595"/>
      <c r="AC129" s="595"/>
      <c r="AD129" s="595"/>
      <c r="AE129" s="595"/>
      <c r="AF129" s="595"/>
      <c r="AG129" s="595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BA129" s="30"/>
      <c r="BD129" s="30"/>
      <c r="BE129" s="30"/>
      <c r="BF129" s="30"/>
      <c r="BG129" s="30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8:90" ht="15" hidden="1" customHeight="1">
      <c r="H130" s="30"/>
      <c r="I130" s="30"/>
      <c r="J130" s="30"/>
      <c r="K130" s="30"/>
      <c r="M130" s="31"/>
      <c r="P130" s="30"/>
      <c r="Q130" s="30"/>
      <c r="R130" s="30"/>
      <c r="S130" s="30"/>
      <c r="T130" s="2"/>
      <c r="U130" s="2"/>
      <c r="V130" s="595"/>
      <c r="W130" s="595"/>
      <c r="X130" s="595"/>
      <c r="Y130" s="595"/>
      <c r="Z130" s="595"/>
      <c r="AA130" s="595"/>
      <c r="AB130" s="595"/>
      <c r="AC130" s="595"/>
      <c r="AD130" s="595"/>
      <c r="AE130" s="595"/>
      <c r="AF130" s="595"/>
      <c r="AG130" s="595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BA130" s="30"/>
      <c r="BD130" s="30"/>
      <c r="BE130" s="30"/>
      <c r="BF130" s="30"/>
      <c r="BG130" s="30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8:90" ht="15" hidden="1" customHeight="1">
      <c r="H131" s="30"/>
      <c r="I131" s="30"/>
      <c r="J131" s="30"/>
      <c r="K131" s="30"/>
      <c r="M131" s="31"/>
      <c r="P131" s="30"/>
      <c r="Q131" s="30"/>
      <c r="R131" s="30"/>
      <c r="S131" s="30"/>
      <c r="T131" s="2"/>
      <c r="U131" s="2"/>
      <c r="V131" s="595"/>
      <c r="W131" s="595"/>
      <c r="X131" s="595"/>
      <c r="Y131" s="595"/>
      <c r="Z131" s="595"/>
      <c r="AA131" s="595"/>
      <c r="AB131" s="595"/>
      <c r="AC131" s="595"/>
      <c r="AD131" s="595"/>
      <c r="AE131" s="595"/>
      <c r="AF131" s="595"/>
      <c r="AG131" s="595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BA131" s="30"/>
      <c r="BD131" s="30"/>
      <c r="BE131" s="30"/>
      <c r="BF131" s="30"/>
      <c r="BG131" s="30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8:90" ht="15" hidden="1" customHeight="1">
      <c r="H132" s="30"/>
      <c r="I132" s="30"/>
      <c r="J132" s="30"/>
      <c r="K132" s="30"/>
      <c r="M132" s="31"/>
      <c r="P132" s="30"/>
      <c r="Q132" s="30"/>
      <c r="R132" s="30"/>
      <c r="S132" s="30"/>
      <c r="T132" s="2"/>
      <c r="U132" s="2"/>
      <c r="V132" s="595"/>
      <c r="W132" s="595"/>
      <c r="X132" s="595"/>
      <c r="Y132" s="595"/>
      <c r="Z132" s="595"/>
      <c r="AA132" s="595"/>
      <c r="AB132" s="595"/>
      <c r="AC132" s="595"/>
      <c r="AD132" s="595"/>
      <c r="AE132" s="595"/>
      <c r="AF132" s="595"/>
      <c r="AG132" s="595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BA132" s="30"/>
      <c r="BD132" s="30"/>
      <c r="BE132" s="30"/>
      <c r="BF132" s="30"/>
      <c r="BG132" s="30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8:90" ht="15" hidden="1" customHeight="1">
      <c r="H133" s="30"/>
      <c r="I133" s="30"/>
      <c r="J133" s="30"/>
      <c r="K133" s="30"/>
      <c r="M133" s="31"/>
      <c r="P133" s="30"/>
      <c r="Q133" s="30"/>
      <c r="R133" s="30"/>
      <c r="S133" s="30"/>
      <c r="T133" s="2"/>
      <c r="U133" s="2"/>
      <c r="V133" s="595"/>
      <c r="W133" s="595"/>
      <c r="X133" s="595"/>
      <c r="Y133" s="595"/>
      <c r="Z133" s="595"/>
      <c r="AA133" s="595"/>
      <c r="AB133" s="595"/>
      <c r="AC133" s="595"/>
      <c r="AD133" s="595"/>
      <c r="AE133" s="595"/>
      <c r="AF133" s="595"/>
      <c r="AG133" s="595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BA133" s="30"/>
      <c r="BD133" s="30"/>
      <c r="BE133" s="30"/>
      <c r="BF133" s="30"/>
      <c r="BG133" s="30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8:90" ht="15" hidden="1" customHeight="1">
      <c r="H134" s="30"/>
      <c r="I134" s="30"/>
      <c r="J134" s="30"/>
      <c r="K134" s="30"/>
      <c r="M134" s="31"/>
      <c r="P134" s="30"/>
      <c r="Q134" s="30"/>
      <c r="R134" s="30"/>
      <c r="S134" s="30"/>
      <c r="T134" s="2"/>
      <c r="U134" s="2"/>
      <c r="V134" s="595"/>
      <c r="W134" s="595"/>
      <c r="X134" s="595"/>
      <c r="Y134" s="595"/>
      <c r="Z134" s="595"/>
      <c r="AA134" s="595"/>
      <c r="AB134" s="595"/>
      <c r="AC134" s="595"/>
      <c r="AD134" s="595"/>
      <c r="AE134" s="595"/>
      <c r="AF134" s="595"/>
      <c r="AG134" s="595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BA134" s="30"/>
      <c r="BD134" s="30"/>
      <c r="BE134" s="30"/>
      <c r="BF134" s="30"/>
      <c r="BG134" s="30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</row>
    <row r="135" spans="8:90" ht="15" hidden="1" customHeight="1">
      <c r="H135" s="30"/>
      <c r="I135" s="30"/>
      <c r="J135" s="30"/>
      <c r="K135" s="30"/>
      <c r="M135" s="31"/>
      <c r="P135" s="30"/>
      <c r="Q135" s="30"/>
      <c r="R135" s="30"/>
      <c r="S135" s="30"/>
      <c r="T135" s="2"/>
      <c r="U135" s="2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BA135" s="30"/>
      <c r="BD135" s="30"/>
      <c r="BE135" s="30"/>
      <c r="BF135" s="30"/>
      <c r="BG135" s="30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8:90" ht="15" hidden="1" customHeight="1">
      <c r="H136" s="30"/>
      <c r="I136" s="30"/>
      <c r="J136" s="30"/>
      <c r="K136" s="30"/>
      <c r="M136" s="31"/>
      <c r="P136" s="30"/>
      <c r="Q136" s="30"/>
      <c r="R136" s="30"/>
      <c r="S136" s="30"/>
      <c r="T136" s="2"/>
      <c r="U136" s="2"/>
      <c r="V136" s="2"/>
      <c r="W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BA136" s="30"/>
      <c r="BD136" s="30"/>
      <c r="BE136" s="30"/>
      <c r="BF136" s="30"/>
      <c r="BG136" s="30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8:90" ht="15" hidden="1" customHeight="1">
      <c r="H137" s="30"/>
      <c r="I137" s="30"/>
      <c r="J137" s="30"/>
      <c r="K137" s="30"/>
      <c r="M137" s="31"/>
      <c r="P137" s="30"/>
      <c r="Q137" s="30"/>
      <c r="R137" s="30"/>
      <c r="S137" s="30"/>
      <c r="T137" s="2"/>
      <c r="U137" s="2"/>
      <c r="V137" s="2"/>
      <c r="W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BA137" s="30"/>
      <c r="BD137" s="30"/>
      <c r="BE137" s="30"/>
      <c r="BF137" s="30"/>
      <c r="BG137" s="30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8:90" ht="15" hidden="1" customHeight="1">
      <c r="H138" s="30"/>
      <c r="I138" s="30"/>
      <c r="J138" s="30"/>
      <c r="K138" s="30"/>
      <c r="M138" s="31"/>
      <c r="P138" s="30"/>
      <c r="Q138" s="30"/>
      <c r="R138" s="30"/>
      <c r="S138" s="30"/>
      <c r="T138" s="2"/>
      <c r="U138" s="2"/>
      <c r="V138" s="2"/>
      <c r="W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BA138" s="30"/>
      <c r="BD138" s="30"/>
      <c r="BE138" s="30"/>
      <c r="BF138" s="30"/>
      <c r="BG138" s="30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8:90" ht="15" hidden="1" customHeight="1">
      <c r="H139" s="30"/>
      <c r="I139" s="30"/>
      <c r="J139" s="30"/>
      <c r="K139" s="30"/>
      <c r="M139" s="31"/>
      <c r="P139" s="30"/>
      <c r="Q139" s="30"/>
      <c r="R139" s="30"/>
      <c r="S139" s="30"/>
      <c r="T139" s="2"/>
      <c r="U139" s="2"/>
      <c r="V139" s="2" t="s">
        <v>454</v>
      </c>
      <c r="X139" s="31"/>
      <c r="Y139" s="31"/>
      <c r="Z139" s="31"/>
      <c r="AA139" s="1"/>
      <c r="AB139" s="39"/>
      <c r="AC139" s="39"/>
      <c r="AD139" s="251"/>
      <c r="AE139" s="251"/>
      <c r="AN139" s="2"/>
      <c r="AO139" s="2"/>
      <c r="AP139" s="2"/>
      <c r="AQ139" s="2"/>
      <c r="AR139" s="2"/>
      <c r="AS139" s="2"/>
      <c r="BA139" s="30"/>
      <c r="BD139" s="30"/>
      <c r="BE139" s="30"/>
      <c r="BF139" s="30"/>
      <c r="BG139" s="30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8:90" ht="15" hidden="1" customHeight="1">
      <c r="H140" s="30"/>
      <c r="I140" s="30"/>
      <c r="J140" s="30"/>
      <c r="K140" s="30"/>
      <c r="M140" s="31"/>
      <c r="P140" s="30"/>
      <c r="Q140" s="30"/>
      <c r="R140" s="30"/>
      <c r="S140" s="30"/>
      <c r="T140" s="2"/>
      <c r="U140" s="2"/>
      <c r="X140" s="30"/>
      <c r="Y140" s="30"/>
      <c r="Z140" s="30"/>
      <c r="AA140" s="30"/>
      <c r="AB140" s="30"/>
      <c r="AC140" s="30"/>
      <c r="AD140" s="30"/>
      <c r="AN140" s="2"/>
      <c r="AO140" s="2"/>
      <c r="AP140" s="2"/>
      <c r="AQ140" s="2"/>
      <c r="AR140" s="2"/>
      <c r="AS140" s="2"/>
      <c r="BA140" s="30"/>
      <c r="BD140" s="30"/>
      <c r="BE140" s="30"/>
      <c r="BF140" s="30"/>
      <c r="BG140" s="30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8:90" ht="15" hidden="1" customHeight="1">
      <c r="H141" s="30"/>
      <c r="I141" s="30"/>
      <c r="J141" s="30"/>
      <c r="K141" s="30"/>
      <c r="M141" s="31"/>
      <c r="P141" s="30"/>
      <c r="Q141" s="30"/>
      <c r="R141" s="30"/>
      <c r="S141" s="30"/>
      <c r="T141" s="2"/>
      <c r="U141" s="2"/>
      <c r="V141" s="642">
        <f>N101</f>
        <v>2021</v>
      </c>
      <c r="W141" s="642"/>
      <c r="X141" s="253">
        <f>O101</f>
        <v>7</v>
      </c>
      <c r="Y141" s="643">
        <f>DAY(EOMONTH(DATE(N101,O101,1),0))</f>
        <v>31</v>
      </c>
      <c r="Z141" s="643"/>
      <c r="AA141" s="2" t="s">
        <v>318</v>
      </c>
      <c r="AE141" s="2"/>
      <c r="AF141" s="2"/>
      <c r="AG141" s="644">
        <f>40/7*Y141</f>
        <v>177.14285714285714</v>
      </c>
      <c r="AH141" s="644"/>
      <c r="AI141" s="1" t="s">
        <v>270</v>
      </c>
      <c r="AJ141" s="39"/>
      <c r="AK141" s="2"/>
      <c r="AM141" s="2"/>
      <c r="AN141" s="2"/>
      <c r="AO141" s="2"/>
      <c r="AP141" s="2"/>
      <c r="AQ141" s="2"/>
      <c r="AR141" s="2"/>
      <c r="AS141" s="2"/>
      <c r="BA141" s="30"/>
      <c r="BD141" s="30"/>
      <c r="BE141" s="30"/>
      <c r="BF141" s="30"/>
      <c r="BG141" s="30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8:90" ht="15" hidden="1" customHeight="1">
      <c r="H142" s="30"/>
      <c r="I142" s="30"/>
      <c r="J142" s="30"/>
      <c r="K142" s="30"/>
      <c r="M142" s="31"/>
      <c r="N142" s="2"/>
      <c r="O142" s="2"/>
      <c r="P142" s="2"/>
      <c r="Q142" s="2"/>
      <c r="R142" s="2"/>
      <c r="S142" s="2"/>
      <c r="T142" s="2"/>
      <c r="U142" s="2"/>
      <c r="V142" s="2"/>
      <c r="W142" s="2"/>
      <c r="BA142" s="30"/>
      <c r="BD142" s="30"/>
      <c r="BE142" s="30"/>
      <c r="BF142" s="30"/>
      <c r="BG142" s="30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</row>
    <row r="143" spans="8:90" ht="15" hidden="1" customHeight="1">
      <c r="H143" s="30"/>
      <c r="I143" s="30"/>
      <c r="J143" s="30"/>
      <c r="K143" s="30"/>
      <c r="M143" s="31"/>
      <c r="N143" s="2"/>
      <c r="O143" s="2"/>
      <c r="P143" s="2"/>
      <c r="Q143" s="2"/>
      <c r="R143" s="2"/>
      <c r="S143" s="2"/>
      <c r="T143" s="2"/>
      <c r="U143" s="2"/>
      <c r="V143" s="2"/>
      <c r="W143" s="2"/>
      <c r="BA143" s="30"/>
      <c r="BD143" s="30"/>
      <c r="BE143" s="30"/>
      <c r="BF143" s="30"/>
      <c r="BG143" s="30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8:90" ht="15" hidden="1" customHeight="1">
      <c r="I144" s="30"/>
      <c r="J144" s="30"/>
      <c r="K144" s="30"/>
      <c r="M144" s="31"/>
      <c r="N144" s="2" t="s">
        <v>256</v>
      </c>
      <c r="O144" s="2"/>
      <c r="P144" s="2"/>
      <c r="Q144" s="2"/>
      <c r="R144" s="2"/>
      <c r="S144" s="2"/>
      <c r="T144" s="2"/>
      <c r="U144" s="2"/>
      <c r="V144" s="2"/>
      <c r="W144" s="2"/>
      <c r="BA144" s="30"/>
      <c r="BD144" s="30"/>
      <c r="BE144" s="30"/>
      <c r="BF144" s="30"/>
      <c r="BG144" s="30"/>
      <c r="BN144" s="194" t="s">
        <v>323</v>
      </c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13:97" s="30" customFormat="1" ht="15" hidden="1" customHeight="1">
      <c r="M145" s="3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13:97" s="30" customFormat="1" ht="15" hidden="1" customHeight="1">
      <c r="M146" s="31"/>
      <c r="N146" s="153" t="str">
        <f t="shared" ref="N146:AS161" si="171">N104</f>
        <v>날짜</v>
      </c>
      <c r="O146" s="254">
        <f t="shared" si="171"/>
        <v>44378</v>
      </c>
      <c r="P146" s="255">
        <f t="shared" si="171"/>
        <v>44379</v>
      </c>
      <c r="Q146" s="255">
        <f t="shared" si="171"/>
        <v>44380</v>
      </c>
      <c r="R146" s="255">
        <f t="shared" si="171"/>
        <v>44381</v>
      </c>
      <c r="S146" s="255">
        <f t="shared" si="171"/>
        <v>44382</v>
      </c>
      <c r="T146" s="255">
        <f t="shared" si="171"/>
        <v>44383</v>
      </c>
      <c r="U146" s="255">
        <f t="shared" si="171"/>
        <v>44384</v>
      </c>
      <c r="V146" s="255">
        <f t="shared" si="171"/>
        <v>44385</v>
      </c>
      <c r="W146" s="255">
        <f t="shared" si="171"/>
        <v>44386</v>
      </c>
      <c r="X146" s="255">
        <f t="shared" si="171"/>
        <v>44387</v>
      </c>
      <c r="Y146" s="255">
        <f t="shared" si="171"/>
        <v>44388</v>
      </c>
      <c r="Z146" s="255">
        <f t="shared" si="171"/>
        <v>44389</v>
      </c>
      <c r="AA146" s="255">
        <f t="shared" si="171"/>
        <v>44390</v>
      </c>
      <c r="AB146" s="255">
        <f t="shared" si="171"/>
        <v>44391</v>
      </c>
      <c r="AC146" s="255">
        <f t="shared" si="171"/>
        <v>44392</v>
      </c>
      <c r="AD146" s="255">
        <f t="shared" si="171"/>
        <v>44393</v>
      </c>
      <c r="AE146" s="255">
        <f t="shared" si="171"/>
        <v>44394</v>
      </c>
      <c r="AF146" s="255">
        <f t="shared" si="171"/>
        <v>44395</v>
      </c>
      <c r="AG146" s="255">
        <f t="shared" si="171"/>
        <v>44396</v>
      </c>
      <c r="AH146" s="255">
        <f t="shared" si="171"/>
        <v>44397</v>
      </c>
      <c r="AI146" s="255">
        <f t="shared" si="171"/>
        <v>44398</v>
      </c>
      <c r="AJ146" s="255">
        <f t="shared" si="171"/>
        <v>44399</v>
      </c>
      <c r="AK146" s="255">
        <f t="shared" si="171"/>
        <v>44400</v>
      </c>
      <c r="AL146" s="255">
        <f t="shared" si="171"/>
        <v>44401</v>
      </c>
      <c r="AM146" s="255">
        <f t="shared" si="171"/>
        <v>44402</v>
      </c>
      <c r="AN146" s="255">
        <f t="shared" si="171"/>
        <v>44403</v>
      </c>
      <c r="AO146" s="255">
        <f t="shared" si="171"/>
        <v>44404</v>
      </c>
      <c r="AP146" s="255">
        <f t="shared" si="171"/>
        <v>44405</v>
      </c>
      <c r="AQ146" s="255">
        <f t="shared" si="171"/>
        <v>44406</v>
      </c>
      <c r="AR146" s="255">
        <f t="shared" si="171"/>
        <v>44407</v>
      </c>
      <c r="AS146" s="255">
        <f t="shared" si="171"/>
        <v>44408</v>
      </c>
      <c r="AT146" s="635" t="s">
        <v>120</v>
      </c>
      <c r="AV146" s="631" t="s">
        <v>272</v>
      </c>
      <c r="AW146" s="632"/>
      <c r="BN146" s="140" t="str">
        <f t="shared" ref="BN146:CS161" si="172">BN104</f>
        <v>날짜</v>
      </c>
      <c r="BO146" s="228">
        <f t="shared" si="172"/>
        <v>44378</v>
      </c>
      <c r="BP146" s="229">
        <f t="shared" si="172"/>
        <v>44379</v>
      </c>
      <c r="BQ146" s="229">
        <f t="shared" si="172"/>
        <v>44380</v>
      </c>
      <c r="BR146" s="229">
        <f t="shared" si="172"/>
        <v>44381</v>
      </c>
      <c r="BS146" s="229">
        <f t="shared" si="172"/>
        <v>44382</v>
      </c>
      <c r="BT146" s="229">
        <f t="shared" si="172"/>
        <v>44383</v>
      </c>
      <c r="BU146" s="229">
        <f t="shared" si="172"/>
        <v>44384</v>
      </c>
      <c r="BV146" s="229">
        <f t="shared" si="172"/>
        <v>44385</v>
      </c>
      <c r="BW146" s="229">
        <f t="shared" si="172"/>
        <v>44386</v>
      </c>
      <c r="BX146" s="229">
        <f t="shared" si="172"/>
        <v>44387</v>
      </c>
      <c r="BY146" s="229">
        <f t="shared" si="172"/>
        <v>44388</v>
      </c>
      <c r="BZ146" s="229">
        <f t="shared" si="172"/>
        <v>44389</v>
      </c>
      <c r="CA146" s="229">
        <f t="shared" si="172"/>
        <v>44390</v>
      </c>
      <c r="CB146" s="229">
        <f t="shared" si="172"/>
        <v>44391</v>
      </c>
      <c r="CC146" s="229">
        <f t="shared" si="172"/>
        <v>44392</v>
      </c>
      <c r="CD146" s="229">
        <f t="shared" si="172"/>
        <v>44393</v>
      </c>
      <c r="CE146" s="229">
        <f t="shared" si="172"/>
        <v>44394</v>
      </c>
      <c r="CF146" s="229">
        <f t="shared" si="172"/>
        <v>44395</v>
      </c>
      <c r="CG146" s="229">
        <f t="shared" si="172"/>
        <v>44396</v>
      </c>
      <c r="CH146" s="229">
        <f t="shared" si="172"/>
        <v>44397</v>
      </c>
      <c r="CI146" s="229">
        <f t="shared" si="172"/>
        <v>44398</v>
      </c>
      <c r="CJ146" s="229">
        <f t="shared" si="172"/>
        <v>44399</v>
      </c>
      <c r="CK146" s="229">
        <f t="shared" si="172"/>
        <v>44400</v>
      </c>
      <c r="CL146" s="229">
        <f t="shared" si="172"/>
        <v>44401</v>
      </c>
      <c r="CM146" s="229">
        <f t="shared" si="172"/>
        <v>44402</v>
      </c>
      <c r="CN146" s="229">
        <f t="shared" si="172"/>
        <v>44403</v>
      </c>
      <c r="CO146" s="229">
        <f t="shared" si="172"/>
        <v>44404</v>
      </c>
      <c r="CP146" s="229">
        <f t="shared" si="172"/>
        <v>44405</v>
      </c>
      <c r="CQ146" s="229">
        <f t="shared" si="172"/>
        <v>44406</v>
      </c>
      <c r="CR146" s="229">
        <f t="shared" si="172"/>
        <v>44407</v>
      </c>
      <c r="CS146" s="230">
        <f t="shared" si="172"/>
        <v>44408</v>
      </c>
    </row>
    <row r="147" spans="13:97" s="30" customFormat="1" ht="15" hidden="1" customHeight="1">
      <c r="M147" s="31"/>
      <c r="N147" s="156" t="str">
        <f t="shared" si="171"/>
        <v>요일</v>
      </c>
      <c r="O147" s="256" t="str">
        <f t="shared" si="171"/>
        <v>목</v>
      </c>
      <c r="P147" s="256" t="str">
        <f t="shared" si="171"/>
        <v>금</v>
      </c>
      <c r="Q147" s="256" t="str">
        <f t="shared" si="171"/>
        <v>토</v>
      </c>
      <c r="R147" s="256" t="str">
        <f t="shared" si="171"/>
        <v>일</v>
      </c>
      <c r="S147" s="256" t="str">
        <f t="shared" si="171"/>
        <v>월</v>
      </c>
      <c r="T147" s="256" t="str">
        <f t="shared" si="171"/>
        <v>화</v>
      </c>
      <c r="U147" s="256" t="str">
        <f t="shared" si="171"/>
        <v>수</v>
      </c>
      <c r="V147" s="256" t="str">
        <f t="shared" si="171"/>
        <v>목</v>
      </c>
      <c r="W147" s="256" t="str">
        <f t="shared" si="171"/>
        <v>금</v>
      </c>
      <c r="X147" s="256" t="str">
        <f t="shared" si="171"/>
        <v>토</v>
      </c>
      <c r="Y147" s="256" t="str">
        <f t="shared" si="171"/>
        <v>일</v>
      </c>
      <c r="Z147" s="256" t="str">
        <f t="shared" si="171"/>
        <v>월</v>
      </c>
      <c r="AA147" s="256" t="str">
        <f t="shared" si="171"/>
        <v>화</v>
      </c>
      <c r="AB147" s="256" t="str">
        <f t="shared" si="171"/>
        <v>수</v>
      </c>
      <c r="AC147" s="256" t="str">
        <f t="shared" si="171"/>
        <v>목</v>
      </c>
      <c r="AD147" s="256" t="str">
        <f t="shared" si="171"/>
        <v>금</v>
      </c>
      <c r="AE147" s="256" t="str">
        <f t="shared" si="171"/>
        <v>토</v>
      </c>
      <c r="AF147" s="256" t="str">
        <f t="shared" si="171"/>
        <v>일</v>
      </c>
      <c r="AG147" s="256" t="str">
        <f t="shared" si="171"/>
        <v>월</v>
      </c>
      <c r="AH147" s="256" t="str">
        <f t="shared" si="171"/>
        <v>화</v>
      </c>
      <c r="AI147" s="256" t="str">
        <f t="shared" si="171"/>
        <v>수</v>
      </c>
      <c r="AJ147" s="256" t="str">
        <f t="shared" si="171"/>
        <v>목</v>
      </c>
      <c r="AK147" s="256" t="str">
        <f t="shared" si="171"/>
        <v>금</v>
      </c>
      <c r="AL147" s="256" t="str">
        <f t="shared" si="171"/>
        <v>토</v>
      </c>
      <c r="AM147" s="256" t="str">
        <f t="shared" si="171"/>
        <v>일</v>
      </c>
      <c r="AN147" s="256" t="str">
        <f t="shared" si="171"/>
        <v>월</v>
      </c>
      <c r="AO147" s="256" t="str">
        <f t="shared" si="171"/>
        <v>화</v>
      </c>
      <c r="AP147" s="256" t="str">
        <f t="shared" si="171"/>
        <v>수</v>
      </c>
      <c r="AQ147" s="256" t="str">
        <f t="shared" si="171"/>
        <v>목</v>
      </c>
      <c r="AR147" s="256" t="str">
        <f t="shared" si="171"/>
        <v>금</v>
      </c>
      <c r="AS147" s="256" t="str">
        <f t="shared" si="171"/>
        <v>토</v>
      </c>
      <c r="AT147" s="636"/>
      <c r="AV147" s="633"/>
      <c r="AW147" s="634"/>
      <c r="BN147" s="141" t="str">
        <f t="shared" si="172"/>
        <v>요일</v>
      </c>
      <c r="BO147" s="202" t="str">
        <f t="shared" si="172"/>
        <v>목</v>
      </c>
      <c r="BP147" s="203" t="str">
        <f t="shared" si="172"/>
        <v>금</v>
      </c>
      <c r="BQ147" s="203" t="str">
        <f t="shared" si="172"/>
        <v>토</v>
      </c>
      <c r="BR147" s="203" t="str">
        <f t="shared" si="172"/>
        <v>일</v>
      </c>
      <c r="BS147" s="203" t="str">
        <f t="shared" si="172"/>
        <v>월</v>
      </c>
      <c r="BT147" s="203" t="str">
        <f t="shared" si="172"/>
        <v>화</v>
      </c>
      <c r="BU147" s="203" t="str">
        <f t="shared" si="172"/>
        <v>수</v>
      </c>
      <c r="BV147" s="203" t="str">
        <f t="shared" si="172"/>
        <v>목</v>
      </c>
      <c r="BW147" s="203" t="str">
        <f t="shared" si="172"/>
        <v>금</v>
      </c>
      <c r="BX147" s="203" t="str">
        <f t="shared" si="172"/>
        <v>토</v>
      </c>
      <c r="BY147" s="203" t="str">
        <f t="shared" si="172"/>
        <v>일</v>
      </c>
      <c r="BZ147" s="203" t="str">
        <f t="shared" si="172"/>
        <v>월</v>
      </c>
      <c r="CA147" s="203" t="str">
        <f t="shared" si="172"/>
        <v>화</v>
      </c>
      <c r="CB147" s="203" t="str">
        <f t="shared" si="172"/>
        <v>수</v>
      </c>
      <c r="CC147" s="203" t="str">
        <f t="shared" si="172"/>
        <v>목</v>
      </c>
      <c r="CD147" s="203" t="str">
        <f t="shared" si="172"/>
        <v>금</v>
      </c>
      <c r="CE147" s="203" t="str">
        <f t="shared" si="172"/>
        <v>토</v>
      </c>
      <c r="CF147" s="203" t="str">
        <f t="shared" si="172"/>
        <v>일</v>
      </c>
      <c r="CG147" s="203" t="str">
        <f t="shared" si="172"/>
        <v>월</v>
      </c>
      <c r="CH147" s="203" t="str">
        <f t="shared" si="172"/>
        <v>화</v>
      </c>
      <c r="CI147" s="203" t="str">
        <f t="shared" si="172"/>
        <v>수</v>
      </c>
      <c r="CJ147" s="203" t="str">
        <f t="shared" si="172"/>
        <v>목</v>
      </c>
      <c r="CK147" s="203" t="str">
        <f t="shared" si="172"/>
        <v>금</v>
      </c>
      <c r="CL147" s="203" t="str">
        <f t="shared" si="172"/>
        <v>토</v>
      </c>
      <c r="CM147" s="203" t="str">
        <f t="shared" si="172"/>
        <v>일</v>
      </c>
      <c r="CN147" s="203" t="str">
        <f t="shared" si="172"/>
        <v>월</v>
      </c>
      <c r="CO147" s="203" t="str">
        <f t="shared" si="172"/>
        <v>화</v>
      </c>
      <c r="CP147" s="203" t="str">
        <f t="shared" si="172"/>
        <v>수</v>
      </c>
      <c r="CQ147" s="203" t="str">
        <f t="shared" si="172"/>
        <v>목</v>
      </c>
      <c r="CR147" s="203" t="str">
        <f t="shared" si="172"/>
        <v>금</v>
      </c>
      <c r="CS147" s="204" t="str">
        <f t="shared" si="172"/>
        <v>토</v>
      </c>
    </row>
    <row r="148" spans="13:97" s="30" customFormat="1" ht="15" hidden="1" customHeight="1">
      <c r="M148" s="31"/>
      <c r="N148" s="257" t="str">
        <f t="shared" si="171"/>
        <v>직원1</v>
      </c>
      <c r="O148" s="258">
        <f t="shared" ref="O148:AS148" si="173">IFERROR(VLOOKUP(O106,$D$8:$H$18,5,0),0)</f>
        <v>0</v>
      </c>
      <c r="P148" s="258">
        <f t="shared" si="173"/>
        <v>0</v>
      </c>
      <c r="Q148" s="258">
        <f t="shared" si="173"/>
        <v>0</v>
      </c>
      <c r="R148" s="258">
        <f t="shared" si="173"/>
        <v>0</v>
      </c>
      <c r="S148" s="258">
        <f t="shared" si="173"/>
        <v>0</v>
      </c>
      <c r="T148" s="258">
        <f t="shared" si="173"/>
        <v>0</v>
      </c>
      <c r="U148" s="258">
        <f t="shared" si="173"/>
        <v>0</v>
      </c>
      <c r="V148" s="259">
        <f t="shared" si="173"/>
        <v>0</v>
      </c>
      <c r="W148" s="259">
        <f t="shared" si="173"/>
        <v>0</v>
      </c>
      <c r="X148" s="259">
        <f t="shared" si="173"/>
        <v>0</v>
      </c>
      <c r="Y148" s="259">
        <f t="shared" si="173"/>
        <v>0</v>
      </c>
      <c r="Z148" s="259">
        <f t="shared" si="173"/>
        <v>0</v>
      </c>
      <c r="AA148" s="259">
        <f t="shared" si="173"/>
        <v>0</v>
      </c>
      <c r="AB148" s="259">
        <f t="shared" si="173"/>
        <v>0</v>
      </c>
      <c r="AC148" s="259">
        <f t="shared" si="173"/>
        <v>0</v>
      </c>
      <c r="AD148" s="259">
        <f t="shared" si="173"/>
        <v>0</v>
      </c>
      <c r="AE148" s="259">
        <f t="shared" si="173"/>
        <v>0</v>
      </c>
      <c r="AF148" s="259">
        <f t="shared" si="173"/>
        <v>0</v>
      </c>
      <c r="AG148" s="259">
        <f t="shared" si="173"/>
        <v>0</v>
      </c>
      <c r="AH148" s="259">
        <f t="shared" si="173"/>
        <v>0</v>
      </c>
      <c r="AI148" s="259">
        <f t="shared" si="173"/>
        <v>0</v>
      </c>
      <c r="AJ148" s="259">
        <f t="shared" si="173"/>
        <v>0</v>
      </c>
      <c r="AK148" s="259">
        <f t="shared" si="173"/>
        <v>0</v>
      </c>
      <c r="AL148" s="259">
        <f t="shared" si="173"/>
        <v>0</v>
      </c>
      <c r="AM148" s="259">
        <f t="shared" si="173"/>
        <v>0</v>
      </c>
      <c r="AN148" s="259">
        <f t="shared" si="173"/>
        <v>0</v>
      </c>
      <c r="AO148" s="259">
        <f t="shared" si="173"/>
        <v>0</v>
      </c>
      <c r="AP148" s="259">
        <f t="shared" si="173"/>
        <v>0</v>
      </c>
      <c r="AQ148" s="259">
        <f t="shared" si="173"/>
        <v>0</v>
      </c>
      <c r="AR148" s="259">
        <f t="shared" si="173"/>
        <v>0</v>
      </c>
      <c r="AS148" s="259">
        <f t="shared" si="173"/>
        <v>0</v>
      </c>
      <c r="AT148" s="260">
        <f t="shared" ref="AT148:AT162" si="174">SUM(O148:AS148)</f>
        <v>0</v>
      </c>
      <c r="AV148" s="101" t="s">
        <v>102</v>
      </c>
      <c r="AW148" s="261">
        <v>160</v>
      </c>
      <c r="BN148" s="206" t="str">
        <f t="shared" si="172"/>
        <v>직원1</v>
      </c>
      <c r="BO148" s="262">
        <f t="shared" ref="BO148:BO162" si="175">IFERROR(VLOOKUP(O106,$D$8:$H$18,5,0),0)</f>
        <v>0</v>
      </c>
      <c r="BP148" s="263">
        <f t="shared" ref="BP148:BP162" si="176">IFERROR(VLOOKUP(P106,$D$8:$H$18,5,0),0)</f>
        <v>0</v>
      </c>
      <c r="BQ148" s="263">
        <f t="shared" ref="BQ148:BQ162" si="177">IFERROR(VLOOKUP(Q106,$D$8:$H$18,5,0),0)</f>
        <v>0</v>
      </c>
      <c r="BR148" s="263">
        <f t="shared" ref="BR148:BR162" si="178">IFERROR(VLOOKUP(R106,$D$8:$H$18,5,0),0)</f>
        <v>0</v>
      </c>
      <c r="BS148" s="263">
        <f t="shared" ref="BS148:BS162" si="179">IFERROR(VLOOKUP(S106,$D$8:$H$18,5,0),0)</f>
        <v>0</v>
      </c>
      <c r="BT148" s="263">
        <f t="shared" ref="BT148:BT162" si="180">IFERROR(VLOOKUP(T106,$D$8:$H$18,5,0),0)</f>
        <v>0</v>
      </c>
      <c r="BU148" s="263">
        <f t="shared" ref="BU148:BU162" si="181">IFERROR(VLOOKUP(U106,$D$8:$H$18,5,0),0)</f>
        <v>0</v>
      </c>
      <c r="BV148" s="264">
        <f t="shared" ref="BV148:BV162" si="182">IFERROR(VLOOKUP(V106,$D$8:$H$18,5,0),0)</f>
        <v>0</v>
      </c>
      <c r="BW148" s="264">
        <f t="shared" ref="BW148:BW162" si="183">IFERROR(VLOOKUP(W106,$D$8:$H$18,5,0),0)</f>
        <v>0</v>
      </c>
      <c r="BX148" s="264">
        <f t="shared" ref="BX148:BX162" si="184">IFERROR(VLOOKUP(X106,$D$8:$H$18,5,0),0)</f>
        <v>0</v>
      </c>
      <c r="BY148" s="264">
        <f t="shared" ref="BY148:BY162" si="185">IFERROR(VLOOKUP(Y106,$D$8:$H$18,5,0),0)</f>
        <v>0</v>
      </c>
      <c r="BZ148" s="264">
        <f t="shared" ref="BZ148:BZ162" si="186">IFERROR(VLOOKUP(Z106,$D$8:$H$18,5,0),0)</f>
        <v>0</v>
      </c>
      <c r="CA148" s="264">
        <f t="shared" ref="CA148:CA162" si="187">IFERROR(VLOOKUP(AA106,$D$8:$H$18,5,0),0)</f>
        <v>0</v>
      </c>
      <c r="CB148" s="264">
        <f t="shared" ref="CB148:CB162" si="188">IFERROR(VLOOKUP(AB106,$D$8:$H$18,5,0),0)</f>
        <v>0</v>
      </c>
      <c r="CC148" s="264">
        <f t="shared" ref="CC148:CC162" si="189">IFERROR(VLOOKUP(AC106,$D$8:$H$18,5,0),0)</f>
        <v>0</v>
      </c>
      <c r="CD148" s="264">
        <f t="shared" ref="CD148:CD162" si="190">IFERROR(VLOOKUP(AD106,$D$8:$H$18,5,0),0)</f>
        <v>0</v>
      </c>
      <c r="CE148" s="264">
        <f t="shared" ref="CE148:CE162" si="191">IFERROR(VLOOKUP(AE106,$D$8:$H$18,5,0),0)</f>
        <v>0</v>
      </c>
      <c r="CF148" s="264">
        <f t="shared" ref="CF148:CF162" si="192">IFERROR(VLOOKUP(AF106,$D$8:$H$18,5,0),0)</f>
        <v>0</v>
      </c>
      <c r="CG148" s="264">
        <f t="shared" ref="CG148:CG162" si="193">IFERROR(VLOOKUP(AG106,$D$8:$H$18,5,0),0)</f>
        <v>0</v>
      </c>
      <c r="CH148" s="264">
        <f t="shared" ref="CH148:CH162" si="194">IFERROR(VLOOKUP(AH106,$D$8:$H$18,5,0),0)</f>
        <v>0</v>
      </c>
      <c r="CI148" s="264">
        <f t="shared" ref="CI148:CI162" si="195">IFERROR(VLOOKUP(AI106,$D$8:$H$18,5,0),0)</f>
        <v>0</v>
      </c>
      <c r="CJ148" s="264">
        <f t="shared" ref="CJ148:CJ162" si="196">IFERROR(VLOOKUP(AJ106,$D$8:$H$18,5,0),0)</f>
        <v>0</v>
      </c>
      <c r="CK148" s="264">
        <f t="shared" ref="CK148:CK162" si="197">IFERROR(VLOOKUP(AK106,$D$8:$H$18,5,0),0)</f>
        <v>0</v>
      </c>
      <c r="CL148" s="264">
        <f t="shared" ref="CL148:CL162" si="198">IFERROR(VLOOKUP(AL106,$D$8:$H$18,5,0),0)</f>
        <v>0</v>
      </c>
      <c r="CM148" s="264">
        <f t="shared" ref="CM148:CM162" si="199">IFERROR(VLOOKUP(AM106,$D$8:$H$18,5,0),0)</f>
        <v>0</v>
      </c>
      <c r="CN148" s="264">
        <f t="shared" ref="CN148:CN162" si="200">IFERROR(VLOOKUP(AN106,$D$8:$H$18,5,0),0)</f>
        <v>0</v>
      </c>
      <c r="CO148" s="264">
        <f t="shared" ref="CO148:CO162" si="201">IFERROR(VLOOKUP(AO106,$D$8:$H$18,5,0),0)</f>
        <v>0</v>
      </c>
      <c r="CP148" s="264">
        <f t="shared" ref="CP148:CP162" si="202">IFERROR(VLOOKUP(AP106,$D$8:$H$18,5,0),0)</f>
        <v>0</v>
      </c>
      <c r="CQ148" s="264">
        <f t="shared" ref="CQ148:CQ162" si="203">IFERROR(VLOOKUP(AQ106,$D$8:$H$18,5,0),0)</f>
        <v>0</v>
      </c>
      <c r="CR148" s="264">
        <f t="shared" ref="CR148:CR162" si="204">IFERROR(VLOOKUP(AR106,$D$8:$H$18,5,0),0)</f>
        <v>0</v>
      </c>
      <c r="CS148" s="265">
        <f t="shared" ref="CS148:CS162" si="205">IFERROR(VLOOKUP(AS106,$D$8:$H$18,5,0),0)</f>
        <v>0</v>
      </c>
    </row>
    <row r="149" spans="13:97" s="30" customFormat="1" ht="15" hidden="1" customHeight="1">
      <c r="M149" s="31"/>
      <c r="N149" s="257" t="str">
        <f t="shared" si="171"/>
        <v>직원2</v>
      </c>
      <c r="O149" s="258">
        <f t="shared" ref="O149:AS149" si="206">IFERROR(VLOOKUP(O107,$D$8:$H$18,5,0),0)</f>
        <v>0</v>
      </c>
      <c r="P149" s="258">
        <f t="shared" si="206"/>
        <v>0</v>
      </c>
      <c r="Q149" s="258">
        <f t="shared" si="206"/>
        <v>0</v>
      </c>
      <c r="R149" s="258">
        <f t="shared" si="206"/>
        <v>0</v>
      </c>
      <c r="S149" s="258">
        <f t="shared" si="206"/>
        <v>0</v>
      </c>
      <c r="T149" s="258">
        <f t="shared" si="206"/>
        <v>0</v>
      </c>
      <c r="U149" s="258">
        <f t="shared" si="206"/>
        <v>0</v>
      </c>
      <c r="V149" s="259">
        <f t="shared" si="206"/>
        <v>0</v>
      </c>
      <c r="W149" s="259">
        <f t="shared" si="206"/>
        <v>0</v>
      </c>
      <c r="X149" s="259">
        <f t="shared" si="206"/>
        <v>0</v>
      </c>
      <c r="Y149" s="259">
        <f t="shared" si="206"/>
        <v>0</v>
      </c>
      <c r="Z149" s="259">
        <f t="shared" si="206"/>
        <v>0</v>
      </c>
      <c r="AA149" s="259">
        <f t="shared" si="206"/>
        <v>0</v>
      </c>
      <c r="AB149" s="259">
        <f t="shared" si="206"/>
        <v>0</v>
      </c>
      <c r="AC149" s="259">
        <f t="shared" si="206"/>
        <v>0</v>
      </c>
      <c r="AD149" s="259">
        <f t="shared" si="206"/>
        <v>0</v>
      </c>
      <c r="AE149" s="259">
        <f t="shared" si="206"/>
        <v>0</v>
      </c>
      <c r="AF149" s="259">
        <f t="shared" si="206"/>
        <v>0</v>
      </c>
      <c r="AG149" s="259">
        <f t="shared" si="206"/>
        <v>0</v>
      </c>
      <c r="AH149" s="259">
        <f t="shared" si="206"/>
        <v>0</v>
      </c>
      <c r="AI149" s="259">
        <f t="shared" si="206"/>
        <v>0</v>
      </c>
      <c r="AJ149" s="259">
        <f t="shared" si="206"/>
        <v>0</v>
      </c>
      <c r="AK149" s="259">
        <f t="shared" si="206"/>
        <v>0</v>
      </c>
      <c r="AL149" s="259">
        <f t="shared" si="206"/>
        <v>0</v>
      </c>
      <c r="AM149" s="259">
        <f t="shared" si="206"/>
        <v>0</v>
      </c>
      <c r="AN149" s="259">
        <f t="shared" si="206"/>
        <v>0</v>
      </c>
      <c r="AO149" s="259">
        <f t="shared" si="206"/>
        <v>0</v>
      </c>
      <c r="AP149" s="259">
        <f t="shared" si="206"/>
        <v>0</v>
      </c>
      <c r="AQ149" s="259">
        <f t="shared" si="206"/>
        <v>0</v>
      </c>
      <c r="AR149" s="259">
        <f t="shared" si="206"/>
        <v>0</v>
      </c>
      <c r="AS149" s="259">
        <f t="shared" si="206"/>
        <v>0</v>
      </c>
      <c r="AT149" s="260">
        <f t="shared" si="174"/>
        <v>0</v>
      </c>
      <c r="AV149" s="101" t="s">
        <v>106</v>
      </c>
      <c r="AW149" s="261">
        <v>165.71</v>
      </c>
      <c r="BN149" s="211" t="str">
        <f t="shared" si="172"/>
        <v>직원2</v>
      </c>
      <c r="BO149" s="266">
        <f t="shared" si="175"/>
        <v>0</v>
      </c>
      <c r="BP149" s="267">
        <f t="shared" si="176"/>
        <v>0</v>
      </c>
      <c r="BQ149" s="267">
        <f t="shared" si="177"/>
        <v>0</v>
      </c>
      <c r="BR149" s="267">
        <f t="shared" si="178"/>
        <v>0</v>
      </c>
      <c r="BS149" s="267">
        <f t="shared" si="179"/>
        <v>0</v>
      </c>
      <c r="BT149" s="267">
        <f t="shared" si="180"/>
        <v>0</v>
      </c>
      <c r="BU149" s="267">
        <f t="shared" si="181"/>
        <v>0</v>
      </c>
      <c r="BV149" s="268">
        <f t="shared" si="182"/>
        <v>0</v>
      </c>
      <c r="BW149" s="268">
        <f t="shared" si="183"/>
        <v>0</v>
      </c>
      <c r="BX149" s="268">
        <f t="shared" si="184"/>
        <v>0</v>
      </c>
      <c r="BY149" s="268">
        <f t="shared" si="185"/>
        <v>0</v>
      </c>
      <c r="BZ149" s="268">
        <f t="shared" si="186"/>
        <v>0</v>
      </c>
      <c r="CA149" s="268">
        <f t="shared" si="187"/>
        <v>0</v>
      </c>
      <c r="CB149" s="268">
        <f t="shared" si="188"/>
        <v>0</v>
      </c>
      <c r="CC149" s="268">
        <f t="shared" si="189"/>
        <v>0</v>
      </c>
      <c r="CD149" s="268">
        <f t="shared" si="190"/>
        <v>0</v>
      </c>
      <c r="CE149" s="268">
        <f t="shared" si="191"/>
        <v>0</v>
      </c>
      <c r="CF149" s="268">
        <f t="shared" si="192"/>
        <v>0</v>
      </c>
      <c r="CG149" s="268">
        <f t="shared" si="193"/>
        <v>0</v>
      </c>
      <c r="CH149" s="268">
        <f t="shared" si="194"/>
        <v>0</v>
      </c>
      <c r="CI149" s="268">
        <f t="shared" si="195"/>
        <v>0</v>
      </c>
      <c r="CJ149" s="268">
        <f t="shared" si="196"/>
        <v>0</v>
      </c>
      <c r="CK149" s="268">
        <f t="shared" si="197"/>
        <v>0</v>
      </c>
      <c r="CL149" s="268">
        <f t="shared" si="198"/>
        <v>0</v>
      </c>
      <c r="CM149" s="268">
        <f t="shared" si="199"/>
        <v>0</v>
      </c>
      <c r="CN149" s="268">
        <f t="shared" si="200"/>
        <v>0</v>
      </c>
      <c r="CO149" s="268">
        <f t="shared" si="201"/>
        <v>0</v>
      </c>
      <c r="CP149" s="268">
        <f t="shared" si="202"/>
        <v>0</v>
      </c>
      <c r="CQ149" s="268">
        <f t="shared" si="203"/>
        <v>0</v>
      </c>
      <c r="CR149" s="268">
        <f t="shared" si="204"/>
        <v>0</v>
      </c>
      <c r="CS149" s="269">
        <f t="shared" si="205"/>
        <v>0</v>
      </c>
    </row>
    <row r="150" spans="13:97" s="30" customFormat="1" ht="15" hidden="1" customHeight="1">
      <c r="M150" s="31"/>
      <c r="N150" s="257" t="str">
        <f t="shared" si="171"/>
        <v>직원3</v>
      </c>
      <c r="O150" s="258">
        <f t="shared" ref="O150:AS150" si="207">IFERROR(VLOOKUP(O108,$D$8:$H$18,5,0),0)</f>
        <v>0</v>
      </c>
      <c r="P150" s="258">
        <f t="shared" si="207"/>
        <v>0</v>
      </c>
      <c r="Q150" s="258">
        <f t="shared" si="207"/>
        <v>0</v>
      </c>
      <c r="R150" s="258">
        <f t="shared" si="207"/>
        <v>0</v>
      </c>
      <c r="S150" s="258">
        <f t="shared" si="207"/>
        <v>0</v>
      </c>
      <c r="T150" s="258">
        <f t="shared" si="207"/>
        <v>0</v>
      </c>
      <c r="U150" s="258">
        <f t="shared" si="207"/>
        <v>0</v>
      </c>
      <c r="V150" s="259">
        <f t="shared" si="207"/>
        <v>0</v>
      </c>
      <c r="W150" s="259">
        <f t="shared" si="207"/>
        <v>0</v>
      </c>
      <c r="X150" s="259">
        <f t="shared" si="207"/>
        <v>0</v>
      </c>
      <c r="Y150" s="259">
        <f t="shared" si="207"/>
        <v>0</v>
      </c>
      <c r="Z150" s="259">
        <f t="shared" si="207"/>
        <v>0</v>
      </c>
      <c r="AA150" s="259">
        <f t="shared" si="207"/>
        <v>0</v>
      </c>
      <c r="AB150" s="259">
        <f t="shared" si="207"/>
        <v>0</v>
      </c>
      <c r="AC150" s="259">
        <f t="shared" si="207"/>
        <v>0</v>
      </c>
      <c r="AD150" s="259">
        <f t="shared" si="207"/>
        <v>0</v>
      </c>
      <c r="AE150" s="259">
        <f t="shared" si="207"/>
        <v>0</v>
      </c>
      <c r="AF150" s="259">
        <f t="shared" si="207"/>
        <v>0</v>
      </c>
      <c r="AG150" s="259">
        <f t="shared" si="207"/>
        <v>0</v>
      </c>
      <c r="AH150" s="259">
        <f t="shared" si="207"/>
        <v>0</v>
      </c>
      <c r="AI150" s="259">
        <f t="shared" si="207"/>
        <v>0</v>
      </c>
      <c r="AJ150" s="259">
        <f t="shared" si="207"/>
        <v>0</v>
      </c>
      <c r="AK150" s="259">
        <f t="shared" si="207"/>
        <v>0</v>
      </c>
      <c r="AL150" s="259">
        <f t="shared" si="207"/>
        <v>0</v>
      </c>
      <c r="AM150" s="259">
        <f t="shared" si="207"/>
        <v>0</v>
      </c>
      <c r="AN150" s="259">
        <f t="shared" si="207"/>
        <v>0</v>
      </c>
      <c r="AO150" s="259">
        <f t="shared" si="207"/>
        <v>0</v>
      </c>
      <c r="AP150" s="259">
        <f t="shared" si="207"/>
        <v>0</v>
      </c>
      <c r="AQ150" s="259">
        <f t="shared" si="207"/>
        <v>0</v>
      </c>
      <c r="AR150" s="259">
        <f t="shared" si="207"/>
        <v>0</v>
      </c>
      <c r="AS150" s="259">
        <f t="shared" si="207"/>
        <v>0</v>
      </c>
      <c r="AT150" s="260">
        <f t="shared" si="174"/>
        <v>0</v>
      </c>
      <c r="AV150" s="101" t="s">
        <v>113</v>
      </c>
      <c r="AW150" s="261">
        <v>171.43</v>
      </c>
      <c r="BN150" s="211" t="str">
        <f t="shared" si="172"/>
        <v>직원3</v>
      </c>
      <c r="BO150" s="266">
        <f t="shared" si="175"/>
        <v>0</v>
      </c>
      <c r="BP150" s="267">
        <f t="shared" si="176"/>
        <v>0</v>
      </c>
      <c r="BQ150" s="267">
        <f t="shared" si="177"/>
        <v>0</v>
      </c>
      <c r="BR150" s="267">
        <f t="shared" si="178"/>
        <v>0</v>
      </c>
      <c r="BS150" s="267">
        <f t="shared" si="179"/>
        <v>0</v>
      </c>
      <c r="BT150" s="267">
        <f t="shared" si="180"/>
        <v>0</v>
      </c>
      <c r="BU150" s="267">
        <f t="shared" si="181"/>
        <v>0</v>
      </c>
      <c r="BV150" s="268">
        <f t="shared" si="182"/>
        <v>0</v>
      </c>
      <c r="BW150" s="268">
        <f t="shared" si="183"/>
        <v>0</v>
      </c>
      <c r="BX150" s="268">
        <f t="shared" si="184"/>
        <v>0</v>
      </c>
      <c r="BY150" s="268">
        <f t="shared" si="185"/>
        <v>0</v>
      </c>
      <c r="BZ150" s="268">
        <f t="shared" si="186"/>
        <v>0</v>
      </c>
      <c r="CA150" s="268">
        <f t="shared" si="187"/>
        <v>0</v>
      </c>
      <c r="CB150" s="268">
        <f t="shared" si="188"/>
        <v>0</v>
      </c>
      <c r="CC150" s="268">
        <f t="shared" si="189"/>
        <v>0</v>
      </c>
      <c r="CD150" s="268">
        <f t="shared" si="190"/>
        <v>0</v>
      </c>
      <c r="CE150" s="268">
        <f t="shared" si="191"/>
        <v>0</v>
      </c>
      <c r="CF150" s="268">
        <f t="shared" si="192"/>
        <v>0</v>
      </c>
      <c r="CG150" s="268">
        <f t="shared" si="193"/>
        <v>0</v>
      </c>
      <c r="CH150" s="268">
        <f t="shared" si="194"/>
        <v>0</v>
      </c>
      <c r="CI150" s="268">
        <f t="shared" si="195"/>
        <v>0</v>
      </c>
      <c r="CJ150" s="268">
        <f t="shared" si="196"/>
        <v>0</v>
      </c>
      <c r="CK150" s="268">
        <f t="shared" si="197"/>
        <v>0</v>
      </c>
      <c r="CL150" s="268">
        <f t="shared" si="198"/>
        <v>0</v>
      </c>
      <c r="CM150" s="268">
        <f t="shared" si="199"/>
        <v>0</v>
      </c>
      <c r="CN150" s="268">
        <f t="shared" si="200"/>
        <v>0</v>
      </c>
      <c r="CO150" s="268">
        <f t="shared" si="201"/>
        <v>0</v>
      </c>
      <c r="CP150" s="268">
        <f t="shared" si="202"/>
        <v>0</v>
      </c>
      <c r="CQ150" s="268">
        <f t="shared" si="203"/>
        <v>0</v>
      </c>
      <c r="CR150" s="268">
        <f t="shared" si="204"/>
        <v>0</v>
      </c>
      <c r="CS150" s="269">
        <f t="shared" si="205"/>
        <v>0</v>
      </c>
    </row>
    <row r="151" spans="13:97" s="30" customFormat="1" ht="15" hidden="1" customHeight="1">
      <c r="M151" s="31"/>
      <c r="N151" s="257" t="str">
        <f t="shared" si="171"/>
        <v>직원4</v>
      </c>
      <c r="O151" s="258">
        <f t="shared" ref="O151:AS151" si="208">IFERROR(VLOOKUP(O109,$D$8:$H$18,5,0),0)</f>
        <v>0</v>
      </c>
      <c r="P151" s="258">
        <f t="shared" si="208"/>
        <v>0</v>
      </c>
      <c r="Q151" s="258">
        <f t="shared" si="208"/>
        <v>0</v>
      </c>
      <c r="R151" s="258">
        <f t="shared" si="208"/>
        <v>0</v>
      </c>
      <c r="S151" s="258">
        <f t="shared" si="208"/>
        <v>0</v>
      </c>
      <c r="T151" s="258">
        <f t="shared" si="208"/>
        <v>0</v>
      </c>
      <c r="U151" s="258">
        <f t="shared" si="208"/>
        <v>0</v>
      </c>
      <c r="V151" s="259">
        <f t="shared" si="208"/>
        <v>0</v>
      </c>
      <c r="W151" s="259">
        <f t="shared" si="208"/>
        <v>0</v>
      </c>
      <c r="X151" s="259">
        <f t="shared" si="208"/>
        <v>0</v>
      </c>
      <c r="Y151" s="259">
        <f t="shared" si="208"/>
        <v>0</v>
      </c>
      <c r="Z151" s="259">
        <f t="shared" si="208"/>
        <v>0</v>
      </c>
      <c r="AA151" s="259">
        <f t="shared" si="208"/>
        <v>0</v>
      </c>
      <c r="AB151" s="259">
        <f t="shared" si="208"/>
        <v>0</v>
      </c>
      <c r="AC151" s="259">
        <f t="shared" si="208"/>
        <v>0</v>
      </c>
      <c r="AD151" s="259">
        <f t="shared" si="208"/>
        <v>0</v>
      </c>
      <c r="AE151" s="259">
        <f t="shared" si="208"/>
        <v>0</v>
      </c>
      <c r="AF151" s="259">
        <f t="shared" si="208"/>
        <v>0</v>
      </c>
      <c r="AG151" s="259">
        <f t="shared" si="208"/>
        <v>0</v>
      </c>
      <c r="AH151" s="259">
        <f t="shared" si="208"/>
        <v>0</v>
      </c>
      <c r="AI151" s="259">
        <f t="shared" si="208"/>
        <v>0</v>
      </c>
      <c r="AJ151" s="259">
        <f t="shared" si="208"/>
        <v>0</v>
      </c>
      <c r="AK151" s="259">
        <f t="shared" si="208"/>
        <v>0</v>
      </c>
      <c r="AL151" s="259">
        <f t="shared" si="208"/>
        <v>0</v>
      </c>
      <c r="AM151" s="259">
        <f t="shared" si="208"/>
        <v>0</v>
      </c>
      <c r="AN151" s="259">
        <f t="shared" si="208"/>
        <v>0</v>
      </c>
      <c r="AO151" s="259">
        <f t="shared" si="208"/>
        <v>0</v>
      </c>
      <c r="AP151" s="259">
        <f t="shared" si="208"/>
        <v>0</v>
      </c>
      <c r="AQ151" s="259">
        <f t="shared" si="208"/>
        <v>0</v>
      </c>
      <c r="AR151" s="259">
        <f t="shared" si="208"/>
        <v>0</v>
      </c>
      <c r="AS151" s="259">
        <f t="shared" si="208"/>
        <v>0</v>
      </c>
      <c r="AT151" s="260">
        <f t="shared" si="174"/>
        <v>0</v>
      </c>
      <c r="AV151" s="270" t="s">
        <v>107</v>
      </c>
      <c r="AW151" s="271">
        <v>177.14</v>
      </c>
      <c r="BN151" s="211" t="str">
        <f t="shared" si="172"/>
        <v>직원4</v>
      </c>
      <c r="BO151" s="266">
        <f t="shared" si="175"/>
        <v>0</v>
      </c>
      <c r="BP151" s="267">
        <f t="shared" si="176"/>
        <v>0</v>
      </c>
      <c r="BQ151" s="267">
        <f t="shared" si="177"/>
        <v>0</v>
      </c>
      <c r="BR151" s="267">
        <f t="shared" si="178"/>
        <v>0</v>
      </c>
      <c r="BS151" s="267">
        <f t="shared" si="179"/>
        <v>0</v>
      </c>
      <c r="BT151" s="267">
        <f t="shared" si="180"/>
        <v>0</v>
      </c>
      <c r="BU151" s="267">
        <f t="shared" si="181"/>
        <v>0</v>
      </c>
      <c r="BV151" s="268">
        <f t="shared" si="182"/>
        <v>0</v>
      </c>
      <c r="BW151" s="268">
        <f t="shared" si="183"/>
        <v>0</v>
      </c>
      <c r="BX151" s="268">
        <f t="shared" si="184"/>
        <v>0</v>
      </c>
      <c r="BY151" s="268">
        <f t="shared" si="185"/>
        <v>0</v>
      </c>
      <c r="BZ151" s="268">
        <f t="shared" si="186"/>
        <v>0</v>
      </c>
      <c r="CA151" s="268">
        <f t="shared" si="187"/>
        <v>0</v>
      </c>
      <c r="CB151" s="268">
        <f t="shared" si="188"/>
        <v>0</v>
      </c>
      <c r="CC151" s="268">
        <f t="shared" si="189"/>
        <v>0</v>
      </c>
      <c r="CD151" s="268">
        <f t="shared" si="190"/>
        <v>0</v>
      </c>
      <c r="CE151" s="268">
        <f t="shared" si="191"/>
        <v>0</v>
      </c>
      <c r="CF151" s="268">
        <f t="shared" si="192"/>
        <v>0</v>
      </c>
      <c r="CG151" s="268">
        <f t="shared" si="193"/>
        <v>0</v>
      </c>
      <c r="CH151" s="268">
        <f t="shared" si="194"/>
        <v>0</v>
      </c>
      <c r="CI151" s="268">
        <f t="shared" si="195"/>
        <v>0</v>
      </c>
      <c r="CJ151" s="268">
        <f t="shared" si="196"/>
        <v>0</v>
      </c>
      <c r="CK151" s="268">
        <f t="shared" si="197"/>
        <v>0</v>
      </c>
      <c r="CL151" s="268">
        <f t="shared" si="198"/>
        <v>0</v>
      </c>
      <c r="CM151" s="268">
        <f t="shared" si="199"/>
        <v>0</v>
      </c>
      <c r="CN151" s="268">
        <f t="shared" si="200"/>
        <v>0</v>
      </c>
      <c r="CO151" s="268">
        <f t="shared" si="201"/>
        <v>0</v>
      </c>
      <c r="CP151" s="268">
        <f t="shared" si="202"/>
        <v>0</v>
      </c>
      <c r="CQ151" s="268">
        <f t="shared" si="203"/>
        <v>0</v>
      </c>
      <c r="CR151" s="268">
        <f t="shared" si="204"/>
        <v>0</v>
      </c>
      <c r="CS151" s="269">
        <f t="shared" si="205"/>
        <v>0</v>
      </c>
    </row>
    <row r="152" spans="13:97" s="30" customFormat="1" ht="15" hidden="1" customHeight="1">
      <c r="M152" s="31"/>
      <c r="N152" s="257" t="str">
        <f t="shared" si="171"/>
        <v>직원5</v>
      </c>
      <c r="O152" s="258">
        <f t="shared" ref="O152:AS152" si="209">IFERROR(VLOOKUP(O110,$D$8:$H$18,5,0),0)</f>
        <v>0</v>
      </c>
      <c r="P152" s="258">
        <f t="shared" si="209"/>
        <v>0</v>
      </c>
      <c r="Q152" s="258">
        <f t="shared" si="209"/>
        <v>0</v>
      </c>
      <c r="R152" s="258">
        <f t="shared" si="209"/>
        <v>0</v>
      </c>
      <c r="S152" s="258">
        <f t="shared" si="209"/>
        <v>0</v>
      </c>
      <c r="T152" s="258">
        <f t="shared" si="209"/>
        <v>0</v>
      </c>
      <c r="U152" s="258">
        <f t="shared" si="209"/>
        <v>0</v>
      </c>
      <c r="V152" s="259">
        <f t="shared" si="209"/>
        <v>0</v>
      </c>
      <c r="W152" s="259">
        <f t="shared" si="209"/>
        <v>0</v>
      </c>
      <c r="X152" s="259">
        <f t="shared" si="209"/>
        <v>0</v>
      </c>
      <c r="Y152" s="259">
        <f t="shared" si="209"/>
        <v>0</v>
      </c>
      <c r="Z152" s="259">
        <f t="shared" si="209"/>
        <v>0</v>
      </c>
      <c r="AA152" s="259">
        <f t="shared" si="209"/>
        <v>0</v>
      </c>
      <c r="AB152" s="259">
        <f t="shared" si="209"/>
        <v>0</v>
      </c>
      <c r="AC152" s="259">
        <f t="shared" si="209"/>
        <v>0</v>
      </c>
      <c r="AD152" s="259">
        <f t="shared" si="209"/>
        <v>0</v>
      </c>
      <c r="AE152" s="259">
        <f t="shared" si="209"/>
        <v>0</v>
      </c>
      <c r="AF152" s="259">
        <f t="shared" si="209"/>
        <v>0</v>
      </c>
      <c r="AG152" s="259">
        <f t="shared" si="209"/>
        <v>0</v>
      </c>
      <c r="AH152" s="259">
        <f t="shared" si="209"/>
        <v>0</v>
      </c>
      <c r="AI152" s="259">
        <f t="shared" si="209"/>
        <v>0</v>
      </c>
      <c r="AJ152" s="259">
        <f t="shared" si="209"/>
        <v>0</v>
      </c>
      <c r="AK152" s="259">
        <f t="shared" si="209"/>
        <v>0</v>
      </c>
      <c r="AL152" s="259">
        <f t="shared" si="209"/>
        <v>0</v>
      </c>
      <c r="AM152" s="259">
        <f t="shared" si="209"/>
        <v>0</v>
      </c>
      <c r="AN152" s="259">
        <f t="shared" si="209"/>
        <v>0</v>
      </c>
      <c r="AO152" s="259">
        <f t="shared" si="209"/>
        <v>0</v>
      </c>
      <c r="AP152" s="259">
        <f t="shared" si="209"/>
        <v>0</v>
      </c>
      <c r="AQ152" s="259">
        <f t="shared" si="209"/>
        <v>0</v>
      </c>
      <c r="AR152" s="259">
        <f t="shared" si="209"/>
        <v>0</v>
      </c>
      <c r="AS152" s="259">
        <f t="shared" si="209"/>
        <v>0</v>
      </c>
      <c r="AT152" s="260">
        <f t="shared" si="174"/>
        <v>0</v>
      </c>
      <c r="BN152" s="211" t="str">
        <f t="shared" si="172"/>
        <v>직원5</v>
      </c>
      <c r="BO152" s="266">
        <f t="shared" si="175"/>
        <v>0</v>
      </c>
      <c r="BP152" s="267">
        <f t="shared" si="176"/>
        <v>0</v>
      </c>
      <c r="BQ152" s="267">
        <f t="shared" si="177"/>
        <v>0</v>
      </c>
      <c r="BR152" s="267">
        <f t="shared" si="178"/>
        <v>0</v>
      </c>
      <c r="BS152" s="267">
        <f t="shared" si="179"/>
        <v>0</v>
      </c>
      <c r="BT152" s="267">
        <f t="shared" si="180"/>
        <v>0</v>
      </c>
      <c r="BU152" s="267">
        <f t="shared" si="181"/>
        <v>0</v>
      </c>
      <c r="BV152" s="268">
        <f t="shared" si="182"/>
        <v>0</v>
      </c>
      <c r="BW152" s="268">
        <f t="shared" si="183"/>
        <v>0</v>
      </c>
      <c r="BX152" s="268">
        <f t="shared" si="184"/>
        <v>0</v>
      </c>
      <c r="BY152" s="268">
        <f t="shared" si="185"/>
        <v>0</v>
      </c>
      <c r="BZ152" s="268">
        <f t="shared" si="186"/>
        <v>0</v>
      </c>
      <c r="CA152" s="268">
        <f t="shared" si="187"/>
        <v>0</v>
      </c>
      <c r="CB152" s="268">
        <f t="shared" si="188"/>
        <v>0</v>
      </c>
      <c r="CC152" s="268">
        <f t="shared" si="189"/>
        <v>0</v>
      </c>
      <c r="CD152" s="268">
        <f t="shared" si="190"/>
        <v>0</v>
      </c>
      <c r="CE152" s="268">
        <f t="shared" si="191"/>
        <v>0</v>
      </c>
      <c r="CF152" s="268">
        <f t="shared" si="192"/>
        <v>0</v>
      </c>
      <c r="CG152" s="268">
        <f t="shared" si="193"/>
        <v>0</v>
      </c>
      <c r="CH152" s="268">
        <f t="shared" si="194"/>
        <v>0</v>
      </c>
      <c r="CI152" s="268">
        <f t="shared" si="195"/>
        <v>0</v>
      </c>
      <c r="CJ152" s="268">
        <f t="shared" si="196"/>
        <v>0</v>
      </c>
      <c r="CK152" s="268">
        <f t="shared" si="197"/>
        <v>0</v>
      </c>
      <c r="CL152" s="268">
        <f t="shared" si="198"/>
        <v>0</v>
      </c>
      <c r="CM152" s="268">
        <f t="shared" si="199"/>
        <v>0</v>
      </c>
      <c r="CN152" s="268">
        <f t="shared" si="200"/>
        <v>0</v>
      </c>
      <c r="CO152" s="268">
        <f t="shared" si="201"/>
        <v>0</v>
      </c>
      <c r="CP152" s="268">
        <f t="shared" si="202"/>
        <v>0</v>
      </c>
      <c r="CQ152" s="268">
        <f t="shared" si="203"/>
        <v>0</v>
      </c>
      <c r="CR152" s="268">
        <f t="shared" si="204"/>
        <v>0</v>
      </c>
      <c r="CS152" s="269">
        <f t="shared" si="205"/>
        <v>0</v>
      </c>
    </row>
    <row r="153" spans="13:97" s="30" customFormat="1" ht="15" hidden="1" customHeight="1">
      <c r="M153" s="31"/>
      <c r="N153" s="257" t="str">
        <f t="shared" si="171"/>
        <v>직원6</v>
      </c>
      <c r="O153" s="258">
        <f t="shared" ref="O153:AS153" si="210">IFERROR(VLOOKUP(O111,$D$8:$H$18,5,0),0)</f>
        <v>0</v>
      </c>
      <c r="P153" s="258">
        <f t="shared" si="210"/>
        <v>0</v>
      </c>
      <c r="Q153" s="258">
        <f t="shared" si="210"/>
        <v>0</v>
      </c>
      <c r="R153" s="258">
        <f t="shared" si="210"/>
        <v>0</v>
      </c>
      <c r="S153" s="258">
        <f t="shared" si="210"/>
        <v>0</v>
      </c>
      <c r="T153" s="258">
        <f t="shared" si="210"/>
        <v>0</v>
      </c>
      <c r="U153" s="258">
        <f t="shared" si="210"/>
        <v>0</v>
      </c>
      <c r="V153" s="259">
        <f t="shared" si="210"/>
        <v>0</v>
      </c>
      <c r="W153" s="259">
        <f t="shared" si="210"/>
        <v>0</v>
      </c>
      <c r="X153" s="259">
        <f t="shared" si="210"/>
        <v>0</v>
      </c>
      <c r="Y153" s="259">
        <f t="shared" si="210"/>
        <v>0</v>
      </c>
      <c r="Z153" s="259">
        <f t="shared" si="210"/>
        <v>0</v>
      </c>
      <c r="AA153" s="259">
        <f t="shared" si="210"/>
        <v>0</v>
      </c>
      <c r="AB153" s="259">
        <f t="shared" si="210"/>
        <v>0</v>
      </c>
      <c r="AC153" s="259">
        <f t="shared" si="210"/>
        <v>0</v>
      </c>
      <c r="AD153" s="259">
        <f t="shared" si="210"/>
        <v>0</v>
      </c>
      <c r="AE153" s="259">
        <f t="shared" si="210"/>
        <v>0</v>
      </c>
      <c r="AF153" s="259">
        <f t="shared" si="210"/>
        <v>0</v>
      </c>
      <c r="AG153" s="259">
        <f t="shared" si="210"/>
        <v>0</v>
      </c>
      <c r="AH153" s="259">
        <f t="shared" si="210"/>
        <v>0</v>
      </c>
      <c r="AI153" s="259">
        <f t="shared" si="210"/>
        <v>0</v>
      </c>
      <c r="AJ153" s="259">
        <f t="shared" si="210"/>
        <v>0</v>
      </c>
      <c r="AK153" s="259">
        <f t="shared" si="210"/>
        <v>0</v>
      </c>
      <c r="AL153" s="259">
        <f t="shared" si="210"/>
        <v>0</v>
      </c>
      <c r="AM153" s="259">
        <f t="shared" si="210"/>
        <v>0</v>
      </c>
      <c r="AN153" s="259">
        <f t="shared" si="210"/>
        <v>0</v>
      </c>
      <c r="AO153" s="259">
        <f t="shared" si="210"/>
        <v>0</v>
      </c>
      <c r="AP153" s="259">
        <f t="shared" si="210"/>
        <v>0</v>
      </c>
      <c r="AQ153" s="259">
        <f t="shared" si="210"/>
        <v>0</v>
      </c>
      <c r="AR153" s="259">
        <f t="shared" si="210"/>
        <v>0</v>
      </c>
      <c r="AS153" s="259">
        <f t="shared" si="210"/>
        <v>0</v>
      </c>
      <c r="AT153" s="260">
        <f t="shared" si="174"/>
        <v>0</v>
      </c>
      <c r="BN153" s="211" t="str">
        <f t="shared" si="172"/>
        <v>직원6</v>
      </c>
      <c r="BO153" s="266">
        <f t="shared" si="175"/>
        <v>0</v>
      </c>
      <c r="BP153" s="267">
        <f t="shared" si="176"/>
        <v>0</v>
      </c>
      <c r="BQ153" s="267">
        <f t="shared" si="177"/>
        <v>0</v>
      </c>
      <c r="BR153" s="267">
        <f t="shared" si="178"/>
        <v>0</v>
      </c>
      <c r="BS153" s="267">
        <f t="shared" si="179"/>
        <v>0</v>
      </c>
      <c r="BT153" s="267">
        <f t="shared" si="180"/>
        <v>0</v>
      </c>
      <c r="BU153" s="267">
        <f t="shared" si="181"/>
        <v>0</v>
      </c>
      <c r="BV153" s="268">
        <f t="shared" si="182"/>
        <v>0</v>
      </c>
      <c r="BW153" s="268">
        <f t="shared" si="183"/>
        <v>0</v>
      </c>
      <c r="BX153" s="268">
        <f t="shared" si="184"/>
        <v>0</v>
      </c>
      <c r="BY153" s="268">
        <f t="shared" si="185"/>
        <v>0</v>
      </c>
      <c r="BZ153" s="268">
        <f t="shared" si="186"/>
        <v>0</v>
      </c>
      <c r="CA153" s="268">
        <f t="shared" si="187"/>
        <v>0</v>
      </c>
      <c r="CB153" s="268">
        <f t="shared" si="188"/>
        <v>0</v>
      </c>
      <c r="CC153" s="268">
        <f t="shared" si="189"/>
        <v>0</v>
      </c>
      <c r="CD153" s="268">
        <f t="shared" si="190"/>
        <v>0</v>
      </c>
      <c r="CE153" s="268">
        <f t="shared" si="191"/>
        <v>0</v>
      </c>
      <c r="CF153" s="268">
        <f t="shared" si="192"/>
        <v>0</v>
      </c>
      <c r="CG153" s="268">
        <f t="shared" si="193"/>
        <v>0</v>
      </c>
      <c r="CH153" s="268">
        <f t="shared" si="194"/>
        <v>0</v>
      </c>
      <c r="CI153" s="268">
        <f t="shared" si="195"/>
        <v>0</v>
      </c>
      <c r="CJ153" s="268">
        <f t="shared" si="196"/>
        <v>0</v>
      </c>
      <c r="CK153" s="268">
        <f t="shared" si="197"/>
        <v>0</v>
      </c>
      <c r="CL153" s="268">
        <f t="shared" si="198"/>
        <v>0</v>
      </c>
      <c r="CM153" s="268">
        <f t="shared" si="199"/>
        <v>0</v>
      </c>
      <c r="CN153" s="268">
        <f t="shared" si="200"/>
        <v>0</v>
      </c>
      <c r="CO153" s="268">
        <f t="shared" si="201"/>
        <v>0</v>
      </c>
      <c r="CP153" s="268">
        <f t="shared" si="202"/>
        <v>0</v>
      </c>
      <c r="CQ153" s="268">
        <f t="shared" si="203"/>
        <v>0</v>
      </c>
      <c r="CR153" s="268">
        <f t="shared" si="204"/>
        <v>0</v>
      </c>
      <c r="CS153" s="269">
        <f t="shared" si="205"/>
        <v>0</v>
      </c>
    </row>
    <row r="154" spans="13:97" s="30" customFormat="1" ht="15" hidden="1" customHeight="1">
      <c r="M154" s="31"/>
      <c r="N154" s="257" t="str">
        <f t="shared" si="171"/>
        <v>직원7</v>
      </c>
      <c r="O154" s="258">
        <f t="shared" ref="O154:AS154" si="211">IFERROR(VLOOKUP(O112,$D$8:$H$18,5,0),0)</f>
        <v>0</v>
      </c>
      <c r="P154" s="258">
        <f t="shared" si="211"/>
        <v>0</v>
      </c>
      <c r="Q154" s="258">
        <f t="shared" si="211"/>
        <v>0</v>
      </c>
      <c r="R154" s="258">
        <f t="shared" si="211"/>
        <v>0</v>
      </c>
      <c r="S154" s="258">
        <f t="shared" si="211"/>
        <v>0</v>
      </c>
      <c r="T154" s="258">
        <f t="shared" si="211"/>
        <v>0</v>
      </c>
      <c r="U154" s="258">
        <f t="shared" si="211"/>
        <v>0</v>
      </c>
      <c r="V154" s="259">
        <f t="shared" si="211"/>
        <v>0</v>
      </c>
      <c r="W154" s="259">
        <f t="shared" si="211"/>
        <v>0</v>
      </c>
      <c r="X154" s="259">
        <f t="shared" si="211"/>
        <v>0</v>
      </c>
      <c r="Y154" s="259">
        <f t="shared" si="211"/>
        <v>0</v>
      </c>
      <c r="Z154" s="259">
        <f t="shared" si="211"/>
        <v>0</v>
      </c>
      <c r="AA154" s="259">
        <f t="shared" si="211"/>
        <v>0</v>
      </c>
      <c r="AB154" s="259">
        <f t="shared" si="211"/>
        <v>0</v>
      </c>
      <c r="AC154" s="259">
        <f t="shared" si="211"/>
        <v>0</v>
      </c>
      <c r="AD154" s="259">
        <f t="shared" si="211"/>
        <v>0</v>
      </c>
      <c r="AE154" s="259">
        <f t="shared" si="211"/>
        <v>0</v>
      </c>
      <c r="AF154" s="259">
        <f t="shared" si="211"/>
        <v>0</v>
      </c>
      <c r="AG154" s="259">
        <f t="shared" si="211"/>
        <v>0</v>
      </c>
      <c r="AH154" s="259">
        <f t="shared" si="211"/>
        <v>0</v>
      </c>
      <c r="AI154" s="259">
        <f t="shared" si="211"/>
        <v>0</v>
      </c>
      <c r="AJ154" s="259">
        <f t="shared" si="211"/>
        <v>0</v>
      </c>
      <c r="AK154" s="259">
        <f t="shared" si="211"/>
        <v>0</v>
      </c>
      <c r="AL154" s="259">
        <f t="shared" si="211"/>
        <v>0</v>
      </c>
      <c r="AM154" s="259">
        <f t="shared" si="211"/>
        <v>0</v>
      </c>
      <c r="AN154" s="259">
        <f t="shared" si="211"/>
        <v>0</v>
      </c>
      <c r="AO154" s="259">
        <f t="shared" si="211"/>
        <v>0</v>
      </c>
      <c r="AP154" s="259">
        <f t="shared" si="211"/>
        <v>0</v>
      </c>
      <c r="AQ154" s="259">
        <f t="shared" si="211"/>
        <v>0</v>
      </c>
      <c r="AR154" s="259">
        <f t="shared" si="211"/>
        <v>0</v>
      </c>
      <c r="AS154" s="259">
        <f t="shared" si="211"/>
        <v>0</v>
      </c>
      <c r="AT154" s="260">
        <f t="shared" si="174"/>
        <v>0</v>
      </c>
      <c r="BN154" s="211" t="str">
        <f t="shared" si="172"/>
        <v>직원7</v>
      </c>
      <c r="BO154" s="266">
        <f t="shared" si="175"/>
        <v>0</v>
      </c>
      <c r="BP154" s="267">
        <f t="shared" si="176"/>
        <v>0</v>
      </c>
      <c r="BQ154" s="267">
        <f t="shared" si="177"/>
        <v>0</v>
      </c>
      <c r="BR154" s="267">
        <f t="shared" si="178"/>
        <v>0</v>
      </c>
      <c r="BS154" s="267">
        <f t="shared" si="179"/>
        <v>0</v>
      </c>
      <c r="BT154" s="267">
        <f t="shared" si="180"/>
        <v>0</v>
      </c>
      <c r="BU154" s="267">
        <f t="shared" si="181"/>
        <v>0</v>
      </c>
      <c r="BV154" s="268">
        <f t="shared" si="182"/>
        <v>0</v>
      </c>
      <c r="BW154" s="268">
        <f t="shared" si="183"/>
        <v>0</v>
      </c>
      <c r="BX154" s="268">
        <f t="shared" si="184"/>
        <v>0</v>
      </c>
      <c r="BY154" s="268">
        <f t="shared" si="185"/>
        <v>0</v>
      </c>
      <c r="BZ154" s="268">
        <f t="shared" si="186"/>
        <v>0</v>
      </c>
      <c r="CA154" s="268">
        <f t="shared" si="187"/>
        <v>0</v>
      </c>
      <c r="CB154" s="268">
        <f t="shared" si="188"/>
        <v>0</v>
      </c>
      <c r="CC154" s="268">
        <f t="shared" si="189"/>
        <v>0</v>
      </c>
      <c r="CD154" s="268">
        <f t="shared" si="190"/>
        <v>0</v>
      </c>
      <c r="CE154" s="268">
        <f t="shared" si="191"/>
        <v>0</v>
      </c>
      <c r="CF154" s="268">
        <f t="shared" si="192"/>
        <v>0</v>
      </c>
      <c r="CG154" s="268">
        <f t="shared" si="193"/>
        <v>0</v>
      </c>
      <c r="CH154" s="268">
        <f t="shared" si="194"/>
        <v>0</v>
      </c>
      <c r="CI154" s="268">
        <f t="shared" si="195"/>
        <v>0</v>
      </c>
      <c r="CJ154" s="268">
        <f t="shared" si="196"/>
        <v>0</v>
      </c>
      <c r="CK154" s="268">
        <f t="shared" si="197"/>
        <v>0</v>
      </c>
      <c r="CL154" s="268">
        <f t="shared" si="198"/>
        <v>0</v>
      </c>
      <c r="CM154" s="268">
        <f t="shared" si="199"/>
        <v>0</v>
      </c>
      <c r="CN154" s="268">
        <f t="shared" si="200"/>
        <v>0</v>
      </c>
      <c r="CO154" s="268">
        <f t="shared" si="201"/>
        <v>0</v>
      </c>
      <c r="CP154" s="268">
        <f t="shared" si="202"/>
        <v>0</v>
      </c>
      <c r="CQ154" s="268">
        <f t="shared" si="203"/>
        <v>0</v>
      </c>
      <c r="CR154" s="268">
        <f t="shared" si="204"/>
        <v>0</v>
      </c>
      <c r="CS154" s="269">
        <f t="shared" si="205"/>
        <v>0</v>
      </c>
    </row>
    <row r="155" spans="13:97" s="30" customFormat="1" ht="15" hidden="1" customHeight="1">
      <c r="M155" s="31"/>
      <c r="N155" s="257" t="str">
        <f t="shared" si="171"/>
        <v>직원8</v>
      </c>
      <c r="O155" s="258">
        <f t="shared" ref="O155:AS155" si="212">IFERROR(VLOOKUP(O113,$D$8:$H$18,5,0),0)</f>
        <v>0</v>
      </c>
      <c r="P155" s="258">
        <f t="shared" si="212"/>
        <v>0</v>
      </c>
      <c r="Q155" s="258">
        <f t="shared" si="212"/>
        <v>0</v>
      </c>
      <c r="R155" s="258">
        <f t="shared" si="212"/>
        <v>0</v>
      </c>
      <c r="S155" s="258">
        <f t="shared" si="212"/>
        <v>0</v>
      </c>
      <c r="T155" s="258">
        <f t="shared" si="212"/>
        <v>0</v>
      </c>
      <c r="U155" s="258">
        <f t="shared" si="212"/>
        <v>0</v>
      </c>
      <c r="V155" s="259">
        <f t="shared" si="212"/>
        <v>0</v>
      </c>
      <c r="W155" s="259">
        <f t="shared" si="212"/>
        <v>0</v>
      </c>
      <c r="X155" s="259">
        <f t="shared" si="212"/>
        <v>0</v>
      </c>
      <c r="Y155" s="259">
        <f t="shared" si="212"/>
        <v>0</v>
      </c>
      <c r="Z155" s="259">
        <f t="shared" si="212"/>
        <v>0</v>
      </c>
      <c r="AA155" s="259">
        <f t="shared" si="212"/>
        <v>0</v>
      </c>
      <c r="AB155" s="259">
        <f t="shared" si="212"/>
        <v>0</v>
      </c>
      <c r="AC155" s="259">
        <f t="shared" si="212"/>
        <v>0</v>
      </c>
      <c r="AD155" s="259">
        <f t="shared" si="212"/>
        <v>0</v>
      </c>
      <c r="AE155" s="259">
        <f t="shared" si="212"/>
        <v>0</v>
      </c>
      <c r="AF155" s="259">
        <f t="shared" si="212"/>
        <v>0</v>
      </c>
      <c r="AG155" s="259">
        <f t="shared" si="212"/>
        <v>0</v>
      </c>
      <c r="AH155" s="259">
        <f t="shared" si="212"/>
        <v>0</v>
      </c>
      <c r="AI155" s="259">
        <f t="shared" si="212"/>
        <v>0</v>
      </c>
      <c r="AJ155" s="259">
        <f t="shared" si="212"/>
        <v>0</v>
      </c>
      <c r="AK155" s="259">
        <f t="shared" si="212"/>
        <v>0</v>
      </c>
      <c r="AL155" s="259">
        <f t="shared" si="212"/>
        <v>0</v>
      </c>
      <c r="AM155" s="259">
        <f t="shared" si="212"/>
        <v>0</v>
      </c>
      <c r="AN155" s="259">
        <f t="shared" si="212"/>
        <v>0</v>
      </c>
      <c r="AO155" s="259">
        <f t="shared" si="212"/>
        <v>0</v>
      </c>
      <c r="AP155" s="259">
        <f t="shared" si="212"/>
        <v>0</v>
      </c>
      <c r="AQ155" s="259">
        <f t="shared" si="212"/>
        <v>0</v>
      </c>
      <c r="AR155" s="259">
        <f t="shared" si="212"/>
        <v>0</v>
      </c>
      <c r="AS155" s="259">
        <f t="shared" si="212"/>
        <v>0</v>
      </c>
      <c r="AT155" s="260">
        <f t="shared" si="174"/>
        <v>0</v>
      </c>
      <c r="BN155" s="211" t="str">
        <f t="shared" si="172"/>
        <v>직원8</v>
      </c>
      <c r="BO155" s="266">
        <f t="shared" si="175"/>
        <v>0</v>
      </c>
      <c r="BP155" s="267">
        <f t="shared" si="176"/>
        <v>0</v>
      </c>
      <c r="BQ155" s="267">
        <f t="shared" si="177"/>
        <v>0</v>
      </c>
      <c r="BR155" s="267">
        <f t="shared" si="178"/>
        <v>0</v>
      </c>
      <c r="BS155" s="267">
        <f t="shared" si="179"/>
        <v>0</v>
      </c>
      <c r="BT155" s="267">
        <f t="shared" si="180"/>
        <v>0</v>
      </c>
      <c r="BU155" s="267">
        <f t="shared" si="181"/>
        <v>0</v>
      </c>
      <c r="BV155" s="268">
        <f t="shared" si="182"/>
        <v>0</v>
      </c>
      <c r="BW155" s="268">
        <f t="shared" si="183"/>
        <v>0</v>
      </c>
      <c r="BX155" s="268">
        <f t="shared" si="184"/>
        <v>0</v>
      </c>
      <c r="BY155" s="268">
        <f t="shared" si="185"/>
        <v>0</v>
      </c>
      <c r="BZ155" s="268">
        <f t="shared" si="186"/>
        <v>0</v>
      </c>
      <c r="CA155" s="268">
        <f t="shared" si="187"/>
        <v>0</v>
      </c>
      <c r="CB155" s="268">
        <f t="shared" si="188"/>
        <v>0</v>
      </c>
      <c r="CC155" s="268">
        <f t="shared" si="189"/>
        <v>0</v>
      </c>
      <c r="CD155" s="268">
        <f t="shared" si="190"/>
        <v>0</v>
      </c>
      <c r="CE155" s="268">
        <f t="shared" si="191"/>
        <v>0</v>
      </c>
      <c r="CF155" s="268">
        <f t="shared" si="192"/>
        <v>0</v>
      </c>
      <c r="CG155" s="268">
        <f t="shared" si="193"/>
        <v>0</v>
      </c>
      <c r="CH155" s="268">
        <f t="shared" si="194"/>
        <v>0</v>
      </c>
      <c r="CI155" s="268">
        <f t="shared" si="195"/>
        <v>0</v>
      </c>
      <c r="CJ155" s="268">
        <f t="shared" si="196"/>
        <v>0</v>
      </c>
      <c r="CK155" s="268">
        <f t="shared" si="197"/>
        <v>0</v>
      </c>
      <c r="CL155" s="268">
        <f t="shared" si="198"/>
        <v>0</v>
      </c>
      <c r="CM155" s="268">
        <f t="shared" si="199"/>
        <v>0</v>
      </c>
      <c r="CN155" s="268">
        <f t="shared" si="200"/>
        <v>0</v>
      </c>
      <c r="CO155" s="268">
        <f t="shared" si="201"/>
        <v>0</v>
      </c>
      <c r="CP155" s="268">
        <f t="shared" si="202"/>
        <v>0</v>
      </c>
      <c r="CQ155" s="268">
        <f t="shared" si="203"/>
        <v>0</v>
      </c>
      <c r="CR155" s="268">
        <f t="shared" si="204"/>
        <v>0</v>
      </c>
      <c r="CS155" s="269">
        <f t="shared" si="205"/>
        <v>0</v>
      </c>
    </row>
    <row r="156" spans="13:97" s="30" customFormat="1" ht="15" hidden="1" customHeight="1">
      <c r="M156" s="31"/>
      <c r="N156" s="257" t="str">
        <f t="shared" si="171"/>
        <v>직원9</v>
      </c>
      <c r="O156" s="258">
        <f t="shared" ref="O156:AS156" si="213">IFERROR(VLOOKUP(O114,$D$8:$H$18,5,0),0)</f>
        <v>0</v>
      </c>
      <c r="P156" s="258">
        <f t="shared" si="213"/>
        <v>0</v>
      </c>
      <c r="Q156" s="258">
        <f t="shared" si="213"/>
        <v>0</v>
      </c>
      <c r="R156" s="258">
        <f t="shared" si="213"/>
        <v>0</v>
      </c>
      <c r="S156" s="258">
        <f t="shared" si="213"/>
        <v>0</v>
      </c>
      <c r="T156" s="258">
        <f t="shared" si="213"/>
        <v>0</v>
      </c>
      <c r="U156" s="258">
        <f t="shared" si="213"/>
        <v>0</v>
      </c>
      <c r="V156" s="259">
        <f t="shared" si="213"/>
        <v>0</v>
      </c>
      <c r="W156" s="259">
        <f t="shared" si="213"/>
        <v>0</v>
      </c>
      <c r="X156" s="259">
        <f t="shared" si="213"/>
        <v>0</v>
      </c>
      <c r="Y156" s="259">
        <f t="shared" si="213"/>
        <v>0</v>
      </c>
      <c r="Z156" s="259">
        <f t="shared" si="213"/>
        <v>0</v>
      </c>
      <c r="AA156" s="259">
        <f t="shared" si="213"/>
        <v>0</v>
      </c>
      <c r="AB156" s="259">
        <f t="shared" si="213"/>
        <v>0</v>
      </c>
      <c r="AC156" s="259">
        <f t="shared" si="213"/>
        <v>0</v>
      </c>
      <c r="AD156" s="259">
        <f t="shared" si="213"/>
        <v>0</v>
      </c>
      <c r="AE156" s="259">
        <f t="shared" si="213"/>
        <v>0</v>
      </c>
      <c r="AF156" s="259">
        <f t="shared" si="213"/>
        <v>0</v>
      </c>
      <c r="AG156" s="259">
        <f t="shared" si="213"/>
        <v>0</v>
      </c>
      <c r="AH156" s="259">
        <f t="shared" si="213"/>
        <v>0</v>
      </c>
      <c r="AI156" s="259">
        <f t="shared" si="213"/>
        <v>0</v>
      </c>
      <c r="AJ156" s="259">
        <f t="shared" si="213"/>
        <v>0</v>
      </c>
      <c r="AK156" s="259">
        <f t="shared" si="213"/>
        <v>0</v>
      </c>
      <c r="AL156" s="259">
        <f t="shared" si="213"/>
        <v>0</v>
      </c>
      <c r="AM156" s="259">
        <f t="shared" si="213"/>
        <v>0</v>
      </c>
      <c r="AN156" s="259">
        <f t="shared" si="213"/>
        <v>0</v>
      </c>
      <c r="AO156" s="259">
        <f t="shared" si="213"/>
        <v>0</v>
      </c>
      <c r="AP156" s="259">
        <f t="shared" si="213"/>
        <v>0</v>
      </c>
      <c r="AQ156" s="259">
        <f t="shared" si="213"/>
        <v>0</v>
      </c>
      <c r="AR156" s="259">
        <f t="shared" si="213"/>
        <v>0</v>
      </c>
      <c r="AS156" s="259">
        <f t="shared" si="213"/>
        <v>0</v>
      </c>
      <c r="AT156" s="260">
        <f t="shared" si="174"/>
        <v>0</v>
      </c>
      <c r="BN156" s="211" t="str">
        <f t="shared" si="172"/>
        <v>직원9</v>
      </c>
      <c r="BO156" s="266">
        <f t="shared" si="175"/>
        <v>0</v>
      </c>
      <c r="BP156" s="267">
        <f t="shared" si="176"/>
        <v>0</v>
      </c>
      <c r="BQ156" s="267">
        <f t="shared" si="177"/>
        <v>0</v>
      </c>
      <c r="BR156" s="267">
        <f t="shared" si="178"/>
        <v>0</v>
      </c>
      <c r="BS156" s="267">
        <f t="shared" si="179"/>
        <v>0</v>
      </c>
      <c r="BT156" s="267">
        <f t="shared" si="180"/>
        <v>0</v>
      </c>
      <c r="BU156" s="267">
        <f t="shared" si="181"/>
        <v>0</v>
      </c>
      <c r="BV156" s="268">
        <f t="shared" si="182"/>
        <v>0</v>
      </c>
      <c r="BW156" s="268">
        <f t="shared" si="183"/>
        <v>0</v>
      </c>
      <c r="BX156" s="268">
        <f t="shared" si="184"/>
        <v>0</v>
      </c>
      <c r="BY156" s="268">
        <f t="shared" si="185"/>
        <v>0</v>
      </c>
      <c r="BZ156" s="268">
        <f t="shared" si="186"/>
        <v>0</v>
      </c>
      <c r="CA156" s="268">
        <f t="shared" si="187"/>
        <v>0</v>
      </c>
      <c r="CB156" s="268">
        <f t="shared" si="188"/>
        <v>0</v>
      </c>
      <c r="CC156" s="268">
        <f t="shared" si="189"/>
        <v>0</v>
      </c>
      <c r="CD156" s="268">
        <f t="shared" si="190"/>
        <v>0</v>
      </c>
      <c r="CE156" s="268">
        <f t="shared" si="191"/>
        <v>0</v>
      </c>
      <c r="CF156" s="268">
        <f t="shared" si="192"/>
        <v>0</v>
      </c>
      <c r="CG156" s="268">
        <f t="shared" si="193"/>
        <v>0</v>
      </c>
      <c r="CH156" s="268">
        <f t="shared" si="194"/>
        <v>0</v>
      </c>
      <c r="CI156" s="268">
        <f t="shared" si="195"/>
        <v>0</v>
      </c>
      <c r="CJ156" s="268">
        <f t="shared" si="196"/>
        <v>0</v>
      </c>
      <c r="CK156" s="268">
        <f t="shared" si="197"/>
        <v>0</v>
      </c>
      <c r="CL156" s="268">
        <f t="shared" si="198"/>
        <v>0</v>
      </c>
      <c r="CM156" s="268">
        <f t="shared" si="199"/>
        <v>0</v>
      </c>
      <c r="CN156" s="268">
        <f t="shared" si="200"/>
        <v>0</v>
      </c>
      <c r="CO156" s="268">
        <f t="shared" si="201"/>
        <v>0</v>
      </c>
      <c r="CP156" s="268">
        <f t="shared" si="202"/>
        <v>0</v>
      </c>
      <c r="CQ156" s="268">
        <f t="shared" si="203"/>
        <v>0</v>
      </c>
      <c r="CR156" s="268">
        <f t="shared" si="204"/>
        <v>0</v>
      </c>
      <c r="CS156" s="269">
        <f t="shared" si="205"/>
        <v>0</v>
      </c>
    </row>
    <row r="157" spans="13:97" s="30" customFormat="1" ht="15" hidden="1" customHeight="1">
      <c r="M157" s="31"/>
      <c r="N157" s="257" t="str">
        <f t="shared" si="171"/>
        <v>직원10</v>
      </c>
      <c r="O157" s="258">
        <f t="shared" ref="O157:AS157" si="214">IFERROR(VLOOKUP(O115,$D$8:$H$18,5,0),0)</f>
        <v>0</v>
      </c>
      <c r="P157" s="258">
        <f t="shared" si="214"/>
        <v>0</v>
      </c>
      <c r="Q157" s="258">
        <f t="shared" si="214"/>
        <v>0</v>
      </c>
      <c r="R157" s="258">
        <f t="shared" si="214"/>
        <v>0</v>
      </c>
      <c r="S157" s="258">
        <f t="shared" si="214"/>
        <v>0</v>
      </c>
      <c r="T157" s="258">
        <f t="shared" si="214"/>
        <v>0</v>
      </c>
      <c r="U157" s="258">
        <f t="shared" si="214"/>
        <v>0</v>
      </c>
      <c r="V157" s="259">
        <f t="shared" si="214"/>
        <v>0</v>
      </c>
      <c r="W157" s="259">
        <f t="shared" si="214"/>
        <v>0</v>
      </c>
      <c r="X157" s="259">
        <f t="shared" si="214"/>
        <v>0</v>
      </c>
      <c r="Y157" s="259">
        <f t="shared" si="214"/>
        <v>0</v>
      </c>
      <c r="Z157" s="259">
        <f t="shared" si="214"/>
        <v>0</v>
      </c>
      <c r="AA157" s="259">
        <f t="shared" si="214"/>
        <v>0</v>
      </c>
      <c r="AB157" s="259">
        <f t="shared" si="214"/>
        <v>0</v>
      </c>
      <c r="AC157" s="259">
        <f t="shared" si="214"/>
        <v>0</v>
      </c>
      <c r="AD157" s="259">
        <f t="shared" si="214"/>
        <v>0</v>
      </c>
      <c r="AE157" s="259">
        <f t="shared" si="214"/>
        <v>0</v>
      </c>
      <c r="AF157" s="259">
        <f t="shared" si="214"/>
        <v>0</v>
      </c>
      <c r="AG157" s="259">
        <f t="shared" si="214"/>
        <v>0</v>
      </c>
      <c r="AH157" s="259">
        <f t="shared" si="214"/>
        <v>0</v>
      </c>
      <c r="AI157" s="259">
        <f t="shared" si="214"/>
        <v>0</v>
      </c>
      <c r="AJ157" s="259">
        <f t="shared" si="214"/>
        <v>0</v>
      </c>
      <c r="AK157" s="259">
        <f t="shared" si="214"/>
        <v>0</v>
      </c>
      <c r="AL157" s="259">
        <f t="shared" si="214"/>
        <v>0</v>
      </c>
      <c r="AM157" s="259">
        <f t="shared" si="214"/>
        <v>0</v>
      </c>
      <c r="AN157" s="259">
        <f t="shared" si="214"/>
        <v>0</v>
      </c>
      <c r="AO157" s="259">
        <f t="shared" si="214"/>
        <v>0</v>
      </c>
      <c r="AP157" s="259">
        <f t="shared" si="214"/>
        <v>0</v>
      </c>
      <c r="AQ157" s="259">
        <f t="shared" si="214"/>
        <v>0</v>
      </c>
      <c r="AR157" s="259">
        <f t="shared" si="214"/>
        <v>0</v>
      </c>
      <c r="AS157" s="259">
        <f t="shared" si="214"/>
        <v>0</v>
      </c>
      <c r="AT157" s="260">
        <f t="shared" si="174"/>
        <v>0</v>
      </c>
      <c r="BN157" s="211" t="str">
        <f t="shared" si="172"/>
        <v>직원10</v>
      </c>
      <c r="BO157" s="266">
        <f t="shared" si="175"/>
        <v>0</v>
      </c>
      <c r="BP157" s="267">
        <f t="shared" si="176"/>
        <v>0</v>
      </c>
      <c r="BQ157" s="267">
        <f t="shared" si="177"/>
        <v>0</v>
      </c>
      <c r="BR157" s="267">
        <f t="shared" si="178"/>
        <v>0</v>
      </c>
      <c r="BS157" s="267">
        <f t="shared" si="179"/>
        <v>0</v>
      </c>
      <c r="BT157" s="267">
        <f t="shared" si="180"/>
        <v>0</v>
      </c>
      <c r="BU157" s="267">
        <f t="shared" si="181"/>
        <v>0</v>
      </c>
      <c r="BV157" s="268">
        <f t="shared" si="182"/>
        <v>0</v>
      </c>
      <c r="BW157" s="268">
        <f t="shared" si="183"/>
        <v>0</v>
      </c>
      <c r="BX157" s="268">
        <f t="shared" si="184"/>
        <v>0</v>
      </c>
      <c r="BY157" s="268">
        <f t="shared" si="185"/>
        <v>0</v>
      </c>
      <c r="BZ157" s="268">
        <f t="shared" si="186"/>
        <v>0</v>
      </c>
      <c r="CA157" s="268">
        <f t="shared" si="187"/>
        <v>0</v>
      </c>
      <c r="CB157" s="268">
        <f t="shared" si="188"/>
        <v>0</v>
      </c>
      <c r="CC157" s="268">
        <f t="shared" si="189"/>
        <v>0</v>
      </c>
      <c r="CD157" s="268">
        <f t="shared" si="190"/>
        <v>0</v>
      </c>
      <c r="CE157" s="268">
        <f t="shared" si="191"/>
        <v>0</v>
      </c>
      <c r="CF157" s="268">
        <f t="shared" si="192"/>
        <v>0</v>
      </c>
      <c r="CG157" s="268">
        <f t="shared" si="193"/>
        <v>0</v>
      </c>
      <c r="CH157" s="268">
        <f t="shared" si="194"/>
        <v>0</v>
      </c>
      <c r="CI157" s="268">
        <f t="shared" si="195"/>
        <v>0</v>
      </c>
      <c r="CJ157" s="268">
        <f t="shared" si="196"/>
        <v>0</v>
      </c>
      <c r="CK157" s="268">
        <f t="shared" si="197"/>
        <v>0</v>
      </c>
      <c r="CL157" s="268">
        <f t="shared" si="198"/>
        <v>0</v>
      </c>
      <c r="CM157" s="268">
        <f t="shared" si="199"/>
        <v>0</v>
      </c>
      <c r="CN157" s="268">
        <f t="shared" si="200"/>
        <v>0</v>
      </c>
      <c r="CO157" s="268">
        <f t="shared" si="201"/>
        <v>0</v>
      </c>
      <c r="CP157" s="268">
        <f t="shared" si="202"/>
        <v>0</v>
      </c>
      <c r="CQ157" s="268">
        <f t="shared" si="203"/>
        <v>0</v>
      </c>
      <c r="CR157" s="268">
        <f t="shared" si="204"/>
        <v>0</v>
      </c>
      <c r="CS157" s="269">
        <f t="shared" si="205"/>
        <v>0</v>
      </c>
    </row>
    <row r="158" spans="13:97" s="30" customFormat="1" ht="15" hidden="1" customHeight="1">
      <c r="M158" s="31"/>
      <c r="N158" s="257" t="str">
        <f t="shared" si="171"/>
        <v>직원11</v>
      </c>
      <c r="O158" s="258">
        <f t="shared" ref="O158:AS158" si="215">IFERROR(VLOOKUP(O116,$D$8:$H$18,5,0),0)</f>
        <v>0</v>
      </c>
      <c r="P158" s="258">
        <f t="shared" si="215"/>
        <v>0</v>
      </c>
      <c r="Q158" s="258">
        <f t="shared" si="215"/>
        <v>0</v>
      </c>
      <c r="R158" s="258">
        <f t="shared" si="215"/>
        <v>0</v>
      </c>
      <c r="S158" s="258">
        <f t="shared" si="215"/>
        <v>0</v>
      </c>
      <c r="T158" s="258">
        <f t="shared" si="215"/>
        <v>0</v>
      </c>
      <c r="U158" s="258">
        <f t="shared" si="215"/>
        <v>0</v>
      </c>
      <c r="V158" s="259">
        <f t="shared" si="215"/>
        <v>0</v>
      </c>
      <c r="W158" s="259">
        <f t="shared" si="215"/>
        <v>0</v>
      </c>
      <c r="X158" s="259">
        <f t="shared" si="215"/>
        <v>0</v>
      </c>
      <c r="Y158" s="259">
        <f t="shared" si="215"/>
        <v>0</v>
      </c>
      <c r="Z158" s="259">
        <f t="shared" si="215"/>
        <v>0</v>
      </c>
      <c r="AA158" s="259">
        <f t="shared" si="215"/>
        <v>0</v>
      </c>
      <c r="AB158" s="259">
        <f t="shared" si="215"/>
        <v>0</v>
      </c>
      <c r="AC158" s="259">
        <f t="shared" si="215"/>
        <v>0</v>
      </c>
      <c r="AD158" s="259">
        <f t="shared" si="215"/>
        <v>0</v>
      </c>
      <c r="AE158" s="259">
        <f t="shared" si="215"/>
        <v>0</v>
      </c>
      <c r="AF158" s="259">
        <f t="shared" si="215"/>
        <v>0</v>
      </c>
      <c r="AG158" s="259">
        <f t="shared" si="215"/>
        <v>0</v>
      </c>
      <c r="AH158" s="259">
        <f t="shared" si="215"/>
        <v>0</v>
      </c>
      <c r="AI158" s="259">
        <f t="shared" si="215"/>
        <v>0</v>
      </c>
      <c r="AJ158" s="259">
        <f t="shared" si="215"/>
        <v>0</v>
      </c>
      <c r="AK158" s="259">
        <f t="shared" si="215"/>
        <v>0</v>
      </c>
      <c r="AL158" s="259">
        <f t="shared" si="215"/>
        <v>0</v>
      </c>
      <c r="AM158" s="259">
        <f t="shared" si="215"/>
        <v>0</v>
      </c>
      <c r="AN158" s="259">
        <f t="shared" si="215"/>
        <v>0</v>
      </c>
      <c r="AO158" s="259">
        <f t="shared" si="215"/>
        <v>0</v>
      </c>
      <c r="AP158" s="259">
        <f t="shared" si="215"/>
        <v>0</v>
      </c>
      <c r="AQ158" s="259">
        <f t="shared" si="215"/>
        <v>0</v>
      </c>
      <c r="AR158" s="259">
        <f t="shared" si="215"/>
        <v>0</v>
      </c>
      <c r="AS158" s="259">
        <f t="shared" si="215"/>
        <v>0</v>
      </c>
      <c r="AT158" s="260">
        <f t="shared" si="174"/>
        <v>0</v>
      </c>
      <c r="BN158" s="211" t="str">
        <f t="shared" si="172"/>
        <v>직원11</v>
      </c>
      <c r="BO158" s="266">
        <f t="shared" si="175"/>
        <v>0</v>
      </c>
      <c r="BP158" s="267">
        <f t="shared" si="176"/>
        <v>0</v>
      </c>
      <c r="BQ158" s="267">
        <f t="shared" si="177"/>
        <v>0</v>
      </c>
      <c r="BR158" s="267">
        <f t="shared" si="178"/>
        <v>0</v>
      </c>
      <c r="BS158" s="267">
        <f t="shared" si="179"/>
        <v>0</v>
      </c>
      <c r="BT158" s="267">
        <f t="shared" si="180"/>
        <v>0</v>
      </c>
      <c r="BU158" s="267">
        <f t="shared" si="181"/>
        <v>0</v>
      </c>
      <c r="BV158" s="268">
        <f t="shared" si="182"/>
        <v>0</v>
      </c>
      <c r="BW158" s="268">
        <f t="shared" si="183"/>
        <v>0</v>
      </c>
      <c r="BX158" s="268">
        <f t="shared" si="184"/>
        <v>0</v>
      </c>
      <c r="BY158" s="268">
        <f t="shared" si="185"/>
        <v>0</v>
      </c>
      <c r="BZ158" s="268">
        <f t="shared" si="186"/>
        <v>0</v>
      </c>
      <c r="CA158" s="268">
        <f t="shared" si="187"/>
        <v>0</v>
      </c>
      <c r="CB158" s="268">
        <f t="shared" si="188"/>
        <v>0</v>
      </c>
      <c r="CC158" s="268">
        <f t="shared" si="189"/>
        <v>0</v>
      </c>
      <c r="CD158" s="268">
        <f t="shared" si="190"/>
        <v>0</v>
      </c>
      <c r="CE158" s="268">
        <f t="shared" si="191"/>
        <v>0</v>
      </c>
      <c r="CF158" s="268">
        <f t="shared" si="192"/>
        <v>0</v>
      </c>
      <c r="CG158" s="268">
        <f t="shared" si="193"/>
        <v>0</v>
      </c>
      <c r="CH158" s="268">
        <f t="shared" si="194"/>
        <v>0</v>
      </c>
      <c r="CI158" s="268">
        <f t="shared" si="195"/>
        <v>0</v>
      </c>
      <c r="CJ158" s="268">
        <f t="shared" si="196"/>
        <v>0</v>
      </c>
      <c r="CK158" s="268">
        <f t="shared" si="197"/>
        <v>0</v>
      </c>
      <c r="CL158" s="268">
        <f t="shared" si="198"/>
        <v>0</v>
      </c>
      <c r="CM158" s="268">
        <f t="shared" si="199"/>
        <v>0</v>
      </c>
      <c r="CN158" s="268">
        <f t="shared" si="200"/>
        <v>0</v>
      </c>
      <c r="CO158" s="268">
        <f t="shared" si="201"/>
        <v>0</v>
      </c>
      <c r="CP158" s="268">
        <f t="shared" si="202"/>
        <v>0</v>
      </c>
      <c r="CQ158" s="268">
        <f t="shared" si="203"/>
        <v>0</v>
      </c>
      <c r="CR158" s="268">
        <f t="shared" si="204"/>
        <v>0</v>
      </c>
      <c r="CS158" s="269">
        <f t="shared" si="205"/>
        <v>0</v>
      </c>
    </row>
    <row r="159" spans="13:97" s="30" customFormat="1" ht="15" hidden="1" customHeight="1">
      <c r="M159" s="31"/>
      <c r="N159" s="257" t="str">
        <f t="shared" si="171"/>
        <v>직원12</v>
      </c>
      <c r="O159" s="258">
        <f t="shared" ref="O159:AS159" si="216">IFERROR(VLOOKUP(O117,$D$8:$H$18,5,0),0)</f>
        <v>0</v>
      </c>
      <c r="P159" s="258">
        <f t="shared" si="216"/>
        <v>0</v>
      </c>
      <c r="Q159" s="258">
        <f t="shared" si="216"/>
        <v>0</v>
      </c>
      <c r="R159" s="258">
        <f t="shared" si="216"/>
        <v>0</v>
      </c>
      <c r="S159" s="258">
        <f t="shared" si="216"/>
        <v>0</v>
      </c>
      <c r="T159" s="258">
        <f t="shared" si="216"/>
        <v>0</v>
      </c>
      <c r="U159" s="258">
        <f t="shared" si="216"/>
        <v>0</v>
      </c>
      <c r="V159" s="259">
        <f t="shared" si="216"/>
        <v>0</v>
      </c>
      <c r="W159" s="259">
        <f t="shared" si="216"/>
        <v>0</v>
      </c>
      <c r="X159" s="259">
        <f t="shared" si="216"/>
        <v>0</v>
      </c>
      <c r="Y159" s="259">
        <f t="shared" si="216"/>
        <v>0</v>
      </c>
      <c r="Z159" s="259">
        <f t="shared" si="216"/>
        <v>0</v>
      </c>
      <c r="AA159" s="259">
        <f t="shared" si="216"/>
        <v>0</v>
      </c>
      <c r="AB159" s="259">
        <f t="shared" si="216"/>
        <v>0</v>
      </c>
      <c r="AC159" s="259">
        <f t="shared" si="216"/>
        <v>0</v>
      </c>
      <c r="AD159" s="259">
        <f t="shared" si="216"/>
        <v>0</v>
      </c>
      <c r="AE159" s="259">
        <f t="shared" si="216"/>
        <v>0</v>
      </c>
      <c r="AF159" s="259">
        <f t="shared" si="216"/>
        <v>0</v>
      </c>
      <c r="AG159" s="259">
        <f t="shared" si="216"/>
        <v>0</v>
      </c>
      <c r="AH159" s="259">
        <f t="shared" si="216"/>
        <v>0</v>
      </c>
      <c r="AI159" s="259">
        <f t="shared" si="216"/>
        <v>0</v>
      </c>
      <c r="AJ159" s="259">
        <f t="shared" si="216"/>
        <v>0</v>
      </c>
      <c r="AK159" s="259">
        <f t="shared" si="216"/>
        <v>0</v>
      </c>
      <c r="AL159" s="259">
        <f t="shared" si="216"/>
        <v>0</v>
      </c>
      <c r="AM159" s="259">
        <f t="shared" si="216"/>
        <v>0</v>
      </c>
      <c r="AN159" s="259">
        <f t="shared" si="216"/>
        <v>0</v>
      </c>
      <c r="AO159" s="259">
        <f t="shared" si="216"/>
        <v>0</v>
      </c>
      <c r="AP159" s="259">
        <f t="shared" si="216"/>
        <v>0</v>
      </c>
      <c r="AQ159" s="259">
        <f t="shared" si="216"/>
        <v>0</v>
      </c>
      <c r="AR159" s="259">
        <f t="shared" si="216"/>
        <v>0</v>
      </c>
      <c r="AS159" s="259">
        <f t="shared" si="216"/>
        <v>0</v>
      </c>
      <c r="AT159" s="260">
        <f t="shared" si="174"/>
        <v>0</v>
      </c>
      <c r="BN159" s="211" t="str">
        <f t="shared" si="172"/>
        <v>직원12</v>
      </c>
      <c r="BO159" s="266">
        <f t="shared" si="175"/>
        <v>0</v>
      </c>
      <c r="BP159" s="267">
        <f t="shared" si="176"/>
        <v>0</v>
      </c>
      <c r="BQ159" s="267">
        <f t="shared" si="177"/>
        <v>0</v>
      </c>
      <c r="BR159" s="267">
        <f t="shared" si="178"/>
        <v>0</v>
      </c>
      <c r="BS159" s="267">
        <f t="shared" si="179"/>
        <v>0</v>
      </c>
      <c r="BT159" s="267">
        <f t="shared" si="180"/>
        <v>0</v>
      </c>
      <c r="BU159" s="267">
        <f t="shared" si="181"/>
        <v>0</v>
      </c>
      <c r="BV159" s="268">
        <f t="shared" si="182"/>
        <v>0</v>
      </c>
      <c r="BW159" s="268">
        <f t="shared" si="183"/>
        <v>0</v>
      </c>
      <c r="BX159" s="268">
        <f t="shared" si="184"/>
        <v>0</v>
      </c>
      <c r="BY159" s="268">
        <f t="shared" si="185"/>
        <v>0</v>
      </c>
      <c r="BZ159" s="268">
        <f t="shared" si="186"/>
        <v>0</v>
      </c>
      <c r="CA159" s="268">
        <f t="shared" si="187"/>
        <v>0</v>
      </c>
      <c r="CB159" s="268">
        <f t="shared" si="188"/>
        <v>0</v>
      </c>
      <c r="CC159" s="268">
        <f t="shared" si="189"/>
        <v>0</v>
      </c>
      <c r="CD159" s="268">
        <f t="shared" si="190"/>
        <v>0</v>
      </c>
      <c r="CE159" s="268">
        <f t="shared" si="191"/>
        <v>0</v>
      </c>
      <c r="CF159" s="268">
        <f t="shared" si="192"/>
        <v>0</v>
      </c>
      <c r="CG159" s="268">
        <f t="shared" si="193"/>
        <v>0</v>
      </c>
      <c r="CH159" s="268">
        <f t="shared" si="194"/>
        <v>0</v>
      </c>
      <c r="CI159" s="268">
        <f t="shared" si="195"/>
        <v>0</v>
      </c>
      <c r="CJ159" s="268">
        <f t="shared" si="196"/>
        <v>0</v>
      </c>
      <c r="CK159" s="268">
        <f t="shared" si="197"/>
        <v>0</v>
      </c>
      <c r="CL159" s="268">
        <f t="shared" si="198"/>
        <v>0</v>
      </c>
      <c r="CM159" s="268">
        <f t="shared" si="199"/>
        <v>0</v>
      </c>
      <c r="CN159" s="268">
        <f t="shared" si="200"/>
        <v>0</v>
      </c>
      <c r="CO159" s="268">
        <f t="shared" si="201"/>
        <v>0</v>
      </c>
      <c r="CP159" s="268">
        <f t="shared" si="202"/>
        <v>0</v>
      </c>
      <c r="CQ159" s="268">
        <f t="shared" si="203"/>
        <v>0</v>
      </c>
      <c r="CR159" s="268">
        <f t="shared" si="204"/>
        <v>0</v>
      </c>
      <c r="CS159" s="269">
        <f t="shared" si="205"/>
        <v>0</v>
      </c>
    </row>
    <row r="160" spans="13:97" s="30" customFormat="1" ht="15" hidden="1" customHeight="1">
      <c r="M160" s="31"/>
      <c r="N160" s="257" t="str">
        <f t="shared" si="171"/>
        <v>직원13</v>
      </c>
      <c r="O160" s="258">
        <f t="shared" ref="O160:AS160" si="217">IFERROR(VLOOKUP(O118,$D$8:$H$18,5,0),0)</f>
        <v>0</v>
      </c>
      <c r="P160" s="258">
        <f t="shared" si="217"/>
        <v>0</v>
      </c>
      <c r="Q160" s="258">
        <f t="shared" si="217"/>
        <v>0</v>
      </c>
      <c r="R160" s="258">
        <f t="shared" si="217"/>
        <v>0</v>
      </c>
      <c r="S160" s="258">
        <f t="shared" si="217"/>
        <v>0</v>
      </c>
      <c r="T160" s="258">
        <f t="shared" si="217"/>
        <v>0</v>
      </c>
      <c r="U160" s="258">
        <f t="shared" si="217"/>
        <v>0</v>
      </c>
      <c r="V160" s="259">
        <f t="shared" si="217"/>
        <v>0</v>
      </c>
      <c r="W160" s="259">
        <f t="shared" si="217"/>
        <v>0</v>
      </c>
      <c r="X160" s="259">
        <f t="shared" si="217"/>
        <v>0</v>
      </c>
      <c r="Y160" s="259">
        <f t="shared" si="217"/>
        <v>0</v>
      </c>
      <c r="Z160" s="259">
        <f t="shared" si="217"/>
        <v>0</v>
      </c>
      <c r="AA160" s="259">
        <f t="shared" si="217"/>
        <v>0</v>
      </c>
      <c r="AB160" s="259">
        <f t="shared" si="217"/>
        <v>0</v>
      </c>
      <c r="AC160" s="259">
        <f t="shared" si="217"/>
        <v>0</v>
      </c>
      <c r="AD160" s="259">
        <f t="shared" si="217"/>
        <v>0</v>
      </c>
      <c r="AE160" s="259">
        <f t="shared" si="217"/>
        <v>0</v>
      </c>
      <c r="AF160" s="259">
        <f t="shared" si="217"/>
        <v>0</v>
      </c>
      <c r="AG160" s="259">
        <f t="shared" si="217"/>
        <v>0</v>
      </c>
      <c r="AH160" s="259">
        <f t="shared" si="217"/>
        <v>0</v>
      </c>
      <c r="AI160" s="259">
        <f t="shared" si="217"/>
        <v>0</v>
      </c>
      <c r="AJ160" s="259">
        <f t="shared" si="217"/>
        <v>0</v>
      </c>
      <c r="AK160" s="259">
        <f t="shared" si="217"/>
        <v>0</v>
      </c>
      <c r="AL160" s="259">
        <f t="shared" si="217"/>
        <v>0</v>
      </c>
      <c r="AM160" s="259">
        <f t="shared" si="217"/>
        <v>0</v>
      </c>
      <c r="AN160" s="259">
        <f t="shared" si="217"/>
        <v>0</v>
      </c>
      <c r="AO160" s="259">
        <f t="shared" si="217"/>
        <v>0</v>
      </c>
      <c r="AP160" s="259">
        <f t="shared" si="217"/>
        <v>0</v>
      </c>
      <c r="AQ160" s="259">
        <f t="shared" si="217"/>
        <v>0</v>
      </c>
      <c r="AR160" s="259">
        <f t="shared" si="217"/>
        <v>0</v>
      </c>
      <c r="AS160" s="259">
        <f t="shared" si="217"/>
        <v>0</v>
      </c>
      <c r="AT160" s="260">
        <f t="shared" si="174"/>
        <v>0</v>
      </c>
      <c r="BN160" s="211" t="str">
        <f t="shared" si="172"/>
        <v>직원13</v>
      </c>
      <c r="BO160" s="266">
        <f t="shared" si="175"/>
        <v>0</v>
      </c>
      <c r="BP160" s="267">
        <f t="shared" si="176"/>
        <v>0</v>
      </c>
      <c r="BQ160" s="267">
        <f t="shared" si="177"/>
        <v>0</v>
      </c>
      <c r="BR160" s="267">
        <f t="shared" si="178"/>
        <v>0</v>
      </c>
      <c r="BS160" s="267">
        <f t="shared" si="179"/>
        <v>0</v>
      </c>
      <c r="BT160" s="267">
        <f t="shared" si="180"/>
        <v>0</v>
      </c>
      <c r="BU160" s="267">
        <f t="shared" si="181"/>
        <v>0</v>
      </c>
      <c r="BV160" s="268">
        <f t="shared" si="182"/>
        <v>0</v>
      </c>
      <c r="BW160" s="268">
        <f t="shared" si="183"/>
        <v>0</v>
      </c>
      <c r="BX160" s="268">
        <f t="shared" si="184"/>
        <v>0</v>
      </c>
      <c r="BY160" s="268">
        <f t="shared" si="185"/>
        <v>0</v>
      </c>
      <c r="BZ160" s="268">
        <f t="shared" si="186"/>
        <v>0</v>
      </c>
      <c r="CA160" s="268">
        <f t="shared" si="187"/>
        <v>0</v>
      </c>
      <c r="CB160" s="268">
        <f t="shared" si="188"/>
        <v>0</v>
      </c>
      <c r="CC160" s="268">
        <f t="shared" si="189"/>
        <v>0</v>
      </c>
      <c r="CD160" s="268">
        <f t="shared" si="190"/>
        <v>0</v>
      </c>
      <c r="CE160" s="268">
        <f t="shared" si="191"/>
        <v>0</v>
      </c>
      <c r="CF160" s="268">
        <f t="shared" si="192"/>
        <v>0</v>
      </c>
      <c r="CG160" s="268">
        <f t="shared" si="193"/>
        <v>0</v>
      </c>
      <c r="CH160" s="268">
        <f t="shared" si="194"/>
        <v>0</v>
      </c>
      <c r="CI160" s="268">
        <f t="shared" si="195"/>
        <v>0</v>
      </c>
      <c r="CJ160" s="268">
        <f t="shared" si="196"/>
        <v>0</v>
      </c>
      <c r="CK160" s="268">
        <f t="shared" si="197"/>
        <v>0</v>
      </c>
      <c r="CL160" s="268">
        <f t="shared" si="198"/>
        <v>0</v>
      </c>
      <c r="CM160" s="268">
        <f t="shared" si="199"/>
        <v>0</v>
      </c>
      <c r="CN160" s="268">
        <f t="shared" si="200"/>
        <v>0</v>
      </c>
      <c r="CO160" s="268">
        <f t="shared" si="201"/>
        <v>0</v>
      </c>
      <c r="CP160" s="268">
        <f t="shared" si="202"/>
        <v>0</v>
      </c>
      <c r="CQ160" s="268">
        <f t="shared" si="203"/>
        <v>0</v>
      </c>
      <c r="CR160" s="268">
        <f t="shared" si="204"/>
        <v>0</v>
      </c>
      <c r="CS160" s="269">
        <f t="shared" si="205"/>
        <v>0</v>
      </c>
    </row>
    <row r="161" spans="8:97" ht="15" hidden="1" customHeight="1">
      <c r="H161" s="30"/>
      <c r="I161" s="30"/>
      <c r="J161" s="30"/>
      <c r="K161" s="30"/>
      <c r="M161" s="31"/>
      <c r="N161" s="257" t="str">
        <f t="shared" si="171"/>
        <v>직원14</v>
      </c>
      <c r="O161" s="258">
        <f t="shared" ref="O161:AS161" si="218">IFERROR(VLOOKUP(O119,$D$8:$H$18,5,0),0)</f>
        <v>0</v>
      </c>
      <c r="P161" s="258">
        <f t="shared" si="218"/>
        <v>0</v>
      </c>
      <c r="Q161" s="258">
        <f t="shared" si="218"/>
        <v>0</v>
      </c>
      <c r="R161" s="258">
        <f t="shared" si="218"/>
        <v>0</v>
      </c>
      <c r="S161" s="258">
        <f t="shared" si="218"/>
        <v>0</v>
      </c>
      <c r="T161" s="258">
        <f t="shared" si="218"/>
        <v>0</v>
      </c>
      <c r="U161" s="258">
        <f t="shared" si="218"/>
        <v>0</v>
      </c>
      <c r="V161" s="259">
        <f t="shared" si="218"/>
        <v>0</v>
      </c>
      <c r="W161" s="259">
        <f t="shared" si="218"/>
        <v>0</v>
      </c>
      <c r="X161" s="259">
        <f t="shared" si="218"/>
        <v>0</v>
      </c>
      <c r="Y161" s="259">
        <f t="shared" si="218"/>
        <v>0</v>
      </c>
      <c r="Z161" s="259">
        <f t="shared" si="218"/>
        <v>0</v>
      </c>
      <c r="AA161" s="259">
        <f t="shared" si="218"/>
        <v>0</v>
      </c>
      <c r="AB161" s="259">
        <f t="shared" si="218"/>
        <v>0</v>
      </c>
      <c r="AC161" s="259">
        <f t="shared" si="218"/>
        <v>0</v>
      </c>
      <c r="AD161" s="259">
        <f t="shared" si="218"/>
        <v>0</v>
      </c>
      <c r="AE161" s="259">
        <f t="shared" si="218"/>
        <v>0</v>
      </c>
      <c r="AF161" s="259">
        <f t="shared" si="218"/>
        <v>0</v>
      </c>
      <c r="AG161" s="259">
        <f t="shared" si="218"/>
        <v>0</v>
      </c>
      <c r="AH161" s="259">
        <f t="shared" si="218"/>
        <v>0</v>
      </c>
      <c r="AI161" s="259">
        <f t="shared" si="218"/>
        <v>0</v>
      </c>
      <c r="AJ161" s="259">
        <f t="shared" si="218"/>
        <v>0</v>
      </c>
      <c r="AK161" s="259">
        <f t="shared" si="218"/>
        <v>0</v>
      </c>
      <c r="AL161" s="259">
        <f t="shared" si="218"/>
        <v>0</v>
      </c>
      <c r="AM161" s="259">
        <f t="shared" si="218"/>
        <v>0</v>
      </c>
      <c r="AN161" s="259">
        <f t="shared" si="218"/>
        <v>0</v>
      </c>
      <c r="AO161" s="259">
        <f t="shared" si="218"/>
        <v>0</v>
      </c>
      <c r="AP161" s="259">
        <f t="shared" si="218"/>
        <v>0</v>
      </c>
      <c r="AQ161" s="259">
        <f t="shared" si="218"/>
        <v>0</v>
      </c>
      <c r="AR161" s="259">
        <f t="shared" si="218"/>
        <v>0</v>
      </c>
      <c r="AS161" s="259">
        <f t="shared" si="218"/>
        <v>0</v>
      </c>
      <c r="AT161" s="260">
        <f t="shared" si="174"/>
        <v>0</v>
      </c>
      <c r="BN161" s="211" t="str">
        <f t="shared" si="172"/>
        <v>직원14</v>
      </c>
      <c r="BO161" s="266">
        <f t="shared" si="175"/>
        <v>0</v>
      </c>
      <c r="BP161" s="267">
        <f t="shared" si="176"/>
        <v>0</v>
      </c>
      <c r="BQ161" s="267">
        <f t="shared" si="177"/>
        <v>0</v>
      </c>
      <c r="BR161" s="267">
        <f t="shared" si="178"/>
        <v>0</v>
      </c>
      <c r="BS161" s="267">
        <f t="shared" si="179"/>
        <v>0</v>
      </c>
      <c r="BT161" s="267">
        <f t="shared" si="180"/>
        <v>0</v>
      </c>
      <c r="BU161" s="267">
        <f t="shared" si="181"/>
        <v>0</v>
      </c>
      <c r="BV161" s="268">
        <f t="shared" si="182"/>
        <v>0</v>
      </c>
      <c r="BW161" s="268">
        <f t="shared" si="183"/>
        <v>0</v>
      </c>
      <c r="BX161" s="268">
        <f t="shared" si="184"/>
        <v>0</v>
      </c>
      <c r="BY161" s="268">
        <f t="shared" si="185"/>
        <v>0</v>
      </c>
      <c r="BZ161" s="268">
        <f t="shared" si="186"/>
        <v>0</v>
      </c>
      <c r="CA161" s="268">
        <f t="shared" si="187"/>
        <v>0</v>
      </c>
      <c r="CB161" s="268">
        <f t="shared" si="188"/>
        <v>0</v>
      </c>
      <c r="CC161" s="268">
        <f t="shared" si="189"/>
        <v>0</v>
      </c>
      <c r="CD161" s="268">
        <f t="shared" si="190"/>
        <v>0</v>
      </c>
      <c r="CE161" s="268">
        <f t="shared" si="191"/>
        <v>0</v>
      </c>
      <c r="CF161" s="268">
        <f t="shared" si="192"/>
        <v>0</v>
      </c>
      <c r="CG161" s="268">
        <f t="shared" si="193"/>
        <v>0</v>
      </c>
      <c r="CH161" s="268">
        <f t="shared" si="194"/>
        <v>0</v>
      </c>
      <c r="CI161" s="268">
        <f t="shared" si="195"/>
        <v>0</v>
      </c>
      <c r="CJ161" s="268">
        <f t="shared" si="196"/>
        <v>0</v>
      </c>
      <c r="CK161" s="268">
        <f t="shared" si="197"/>
        <v>0</v>
      </c>
      <c r="CL161" s="268">
        <f t="shared" si="198"/>
        <v>0</v>
      </c>
      <c r="CM161" s="268">
        <f t="shared" si="199"/>
        <v>0</v>
      </c>
      <c r="CN161" s="268">
        <f t="shared" si="200"/>
        <v>0</v>
      </c>
      <c r="CO161" s="268">
        <f t="shared" si="201"/>
        <v>0</v>
      </c>
      <c r="CP161" s="268">
        <f t="shared" si="202"/>
        <v>0</v>
      </c>
      <c r="CQ161" s="268">
        <f t="shared" si="203"/>
        <v>0</v>
      </c>
      <c r="CR161" s="268">
        <f t="shared" si="204"/>
        <v>0</v>
      </c>
      <c r="CS161" s="269">
        <f t="shared" si="205"/>
        <v>0</v>
      </c>
    </row>
    <row r="162" spans="8:97" ht="15" hidden="1" customHeight="1">
      <c r="H162" s="30"/>
      <c r="I162" s="30"/>
      <c r="J162" s="30"/>
      <c r="K162" s="30"/>
      <c r="M162" s="31"/>
      <c r="N162" s="272" t="str">
        <f>N120</f>
        <v>직원15</v>
      </c>
      <c r="O162" s="273">
        <f t="shared" ref="O162:AS162" si="219">IFERROR(VLOOKUP(O120,$D$8:$H$18,5,0),0)</f>
        <v>0</v>
      </c>
      <c r="P162" s="273">
        <f t="shared" si="219"/>
        <v>0</v>
      </c>
      <c r="Q162" s="273">
        <f t="shared" si="219"/>
        <v>0</v>
      </c>
      <c r="R162" s="273">
        <f t="shared" si="219"/>
        <v>0</v>
      </c>
      <c r="S162" s="273">
        <f t="shared" si="219"/>
        <v>0</v>
      </c>
      <c r="T162" s="273">
        <f t="shared" si="219"/>
        <v>0</v>
      </c>
      <c r="U162" s="273">
        <f t="shared" si="219"/>
        <v>0</v>
      </c>
      <c r="V162" s="274">
        <f t="shared" si="219"/>
        <v>0</v>
      </c>
      <c r="W162" s="274">
        <f t="shared" si="219"/>
        <v>0</v>
      </c>
      <c r="X162" s="274">
        <f t="shared" si="219"/>
        <v>0</v>
      </c>
      <c r="Y162" s="274">
        <f t="shared" si="219"/>
        <v>0</v>
      </c>
      <c r="Z162" s="274">
        <f t="shared" si="219"/>
        <v>0</v>
      </c>
      <c r="AA162" s="274">
        <f t="shared" si="219"/>
        <v>0</v>
      </c>
      <c r="AB162" s="274">
        <f t="shared" si="219"/>
        <v>0</v>
      </c>
      <c r="AC162" s="274">
        <f t="shared" si="219"/>
        <v>0</v>
      </c>
      <c r="AD162" s="274">
        <f t="shared" si="219"/>
        <v>0</v>
      </c>
      <c r="AE162" s="274">
        <f t="shared" si="219"/>
        <v>0</v>
      </c>
      <c r="AF162" s="274">
        <f t="shared" si="219"/>
        <v>0</v>
      </c>
      <c r="AG162" s="274">
        <f t="shared" si="219"/>
        <v>0</v>
      </c>
      <c r="AH162" s="274">
        <f t="shared" si="219"/>
        <v>0</v>
      </c>
      <c r="AI162" s="274">
        <f t="shared" si="219"/>
        <v>0</v>
      </c>
      <c r="AJ162" s="274">
        <f t="shared" si="219"/>
        <v>0</v>
      </c>
      <c r="AK162" s="274">
        <f t="shared" si="219"/>
        <v>0</v>
      </c>
      <c r="AL162" s="274">
        <f t="shared" si="219"/>
        <v>0</v>
      </c>
      <c r="AM162" s="274">
        <f t="shared" si="219"/>
        <v>0</v>
      </c>
      <c r="AN162" s="274">
        <f t="shared" si="219"/>
        <v>0</v>
      </c>
      <c r="AO162" s="274">
        <f t="shared" si="219"/>
        <v>0</v>
      </c>
      <c r="AP162" s="274">
        <f t="shared" si="219"/>
        <v>0</v>
      </c>
      <c r="AQ162" s="274">
        <f t="shared" si="219"/>
        <v>0</v>
      </c>
      <c r="AR162" s="274">
        <f t="shared" si="219"/>
        <v>0</v>
      </c>
      <c r="AS162" s="274">
        <f t="shared" si="219"/>
        <v>0</v>
      </c>
      <c r="AT162" s="275">
        <f t="shared" si="174"/>
        <v>0</v>
      </c>
      <c r="BN162" s="216" t="str">
        <f>BN120</f>
        <v>직원15</v>
      </c>
      <c r="BO162" s="276">
        <f t="shared" si="175"/>
        <v>0</v>
      </c>
      <c r="BP162" s="277">
        <f t="shared" si="176"/>
        <v>0</v>
      </c>
      <c r="BQ162" s="277">
        <f t="shared" si="177"/>
        <v>0</v>
      </c>
      <c r="BR162" s="277">
        <f t="shared" si="178"/>
        <v>0</v>
      </c>
      <c r="BS162" s="277">
        <f t="shared" si="179"/>
        <v>0</v>
      </c>
      <c r="BT162" s="277">
        <f t="shared" si="180"/>
        <v>0</v>
      </c>
      <c r="BU162" s="277">
        <f t="shared" si="181"/>
        <v>0</v>
      </c>
      <c r="BV162" s="278">
        <f t="shared" si="182"/>
        <v>0</v>
      </c>
      <c r="BW162" s="278">
        <f t="shared" si="183"/>
        <v>0</v>
      </c>
      <c r="BX162" s="278">
        <f t="shared" si="184"/>
        <v>0</v>
      </c>
      <c r="BY162" s="278">
        <f t="shared" si="185"/>
        <v>0</v>
      </c>
      <c r="BZ162" s="278">
        <f t="shared" si="186"/>
        <v>0</v>
      </c>
      <c r="CA162" s="278">
        <f t="shared" si="187"/>
        <v>0</v>
      </c>
      <c r="CB162" s="278">
        <f t="shared" si="188"/>
        <v>0</v>
      </c>
      <c r="CC162" s="278">
        <f t="shared" si="189"/>
        <v>0</v>
      </c>
      <c r="CD162" s="278">
        <f t="shared" si="190"/>
        <v>0</v>
      </c>
      <c r="CE162" s="278">
        <f t="shared" si="191"/>
        <v>0</v>
      </c>
      <c r="CF162" s="278">
        <f t="shared" si="192"/>
        <v>0</v>
      </c>
      <c r="CG162" s="278">
        <f t="shared" si="193"/>
        <v>0</v>
      </c>
      <c r="CH162" s="278">
        <f t="shared" si="194"/>
        <v>0</v>
      </c>
      <c r="CI162" s="278">
        <f t="shared" si="195"/>
        <v>0</v>
      </c>
      <c r="CJ162" s="278">
        <f t="shared" si="196"/>
        <v>0</v>
      </c>
      <c r="CK162" s="278">
        <f t="shared" si="197"/>
        <v>0</v>
      </c>
      <c r="CL162" s="278">
        <f t="shared" si="198"/>
        <v>0</v>
      </c>
      <c r="CM162" s="278">
        <f t="shared" si="199"/>
        <v>0</v>
      </c>
      <c r="CN162" s="278">
        <f t="shared" si="200"/>
        <v>0</v>
      </c>
      <c r="CO162" s="278">
        <f t="shared" si="201"/>
        <v>0</v>
      </c>
      <c r="CP162" s="278">
        <f t="shared" si="202"/>
        <v>0</v>
      </c>
      <c r="CQ162" s="278">
        <f t="shared" si="203"/>
        <v>0</v>
      </c>
      <c r="CR162" s="278">
        <f t="shared" si="204"/>
        <v>0</v>
      </c>
      <c r="CS162" s="279">
        <f t="shared" si="205"/>
        <v>0</v>
      </c>
    </row>
    <row r="163" spans="8:97" ht="15" hidden="1" customHeight="1">
      <c r="H163" s="30"/>
      <c r="I163" s="30"/>
      <c r="J163" s="30"/>
      <c r="K163" s="30"/>
      <c r="M163" s="31"/>
      <c r="N163" s="2"/>
      <c r="O163" s="2"/>
      <c r="P163" s="2"/>
      <c r="Q163" s="2"/>
      <c r="R163" s="2"/>
      <c r="S163" s="2"/>
      <c r="T163" s="2"/>
      <c r="U163" s="2"/>
      <c r="V163" s="2"/>
      <c r="W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8:97" ht="15" hidden="1" customHeight="1">
      <c r="H164" s="30"/>
      <c r="I164" s="30"/>
      <c r="J164" s="30"/>
      <c r="K164" s="30"/>
      <c r="M164" s="31"/>
      <c r="N164" s="2"/>
      <c r="O164" s="2"/>
      <c r="P164" s="2"/>
      <c r="Q164" s="2"/>
      <c r="R164" s="2"/>
      <c r="S164" s="2"/>
      <c r="T164" s="2"/>
      <c r="U164" s="2"/>
      <c r="V164" s="2"/>
      <c r="W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8:97" ht="15" hidden="1" customHeight="1">
      <c r="H165" s="30"/>
      <c r="I165" s="30"/>
      <c r="J165" s="30"/>
      <c r="K165" s="30"/>
      <c r="M165" s="31"/>
      <c r="N165" s="194" t="s">
        <v>262</v>
      </c>
      <c r="O165" s="2"/>
      <c r="P165" s="2"/>
      <c r="Q165" s="2"/>
      <c r="R165" s="2"/>
      <c r="S165" s="2"/>
      <c r="T165" s="2"/>
      <c r="U165" s="2"/>
      <c r="V165" s="2"/>
      <c r="W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8:97" ht="15" hidden="1" customHeight="1">
      <c r="H166" s="30"/>
      <c r="I166" s="30"/>
      <c r="J166" s="30"/>
      <c r="K166" s="30"/>
      <c r="M166" s="31"/>
      <c r="N166" s="2" t="s">
        <v>222</v>
      </c>
      <c r="O166" s="2"/>
      <c r="P166" s="2"/>
      <c r="Q166" s="2"/>
      <c r="R166" s="2"/>
      <c r="S166" s="2"/>
      <c r="T166" s="2"/>
      <c r="U166" s="2"/>
      <c r="V166" s="2"/>
      <c r="W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8:97" ht="15" hidden="1" customHeight="1">
      <c r="H167" s="30"/>
      <c r="I167" s="30"/>
      <c r="J167" s="30"/>
      <c r="K167" s="30"/>
      <c r="M167" s="31"/>
      <c r="N167" s="1"/>
      <c r="O167" s="2"/>
      <c r="P167" s="2"/>
      <c r="Q167" s="2"/>
      <c r="R167" s="2"/>
      <c r="S167" s="2"/>
      <c r="T167" s="2"/>
      <c r="U167" s="2"/>
      <c r="V167" s="2"/>
      <c r="W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8:97" ht="15" hidden="1" customHeight="1">
      <c r="H168" s="30"/>
      <c r="I168" s="30"/>
      <c r="J168" s="30"/>
      <c r="K168" s="30"/>
      <c r="M168" s="31"/>
      <c r="N168" s="280"/>
      <c r="O168" s="639" t="s">
        <v>130</v>
      </c>
      <c r="P168" s="640"/>
      <c r="Q168" s="641"/>
      <c r="R168" s="639" t="s">
        <v>119</v>
      </c>
      <c r="S168" s="640"/>
      <c r="T168" s="641"/>
      <c r="U168" s="639" t="s">
        <v>149</v>
      </c>
      <c r="V168" s="640"/>
      <c r="W168" s="641"/>
      <c r="X168" s="639" t="s">
        <v>140</v>
      </c>
      <c r="Y168" s="640"/>
      <c r="Z168" s="641"/>
      <c r="AA168" s="639" t="s">
        <v>135</v>
      </c>
      <c r="AB168" s="640"/>
      <c r="AC168" s="641"/>
      <c r="AD168" s="639" t="s">
        <v>150</v>
      </c>
      <c r="AE168" s="640"/>
      <c r="AF168" s="641"/>
      <c r="AG168" s="2"/>
      <c r="AH168" s="637" t="s">
        <v>120</v>
      </c>
      <c r="AI168" s="2"/>
      <c r="AJ168" s="2"/>
      <c r="BA168" s="30"/>
      <c r="BD168" s="30"/>
      <c r="BE168" s="30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</row>
    <row r="169" spans="8:97" ht="15" hidden="1" customHeight="1">
      <c r="H169" s="30"/>
      <c r="I169" s="30"/>
      <c r="J169" s="30"/>
      <c r="K169" s="30"/>
      <c r="M169" s="31"/>
      <c r="N169" s="281"/>
      <c r="O169" s="281" t="s">
        <v>143</v>
      </c>
      <c r="P169" s="281" t="s">
        <v>133</v>
      </c>
      <c r="Q169" s="141" t="s">
        <v>71</v>
      </c>
      <c r="R169" s="281" t="s">
        <v>143</v>
      </c>
      <c r="S169" s="281" t="s">
        <v>133</v>
      </c>
      <c r="T169" s="141" t="s">
        <v>71</v>
      </c>
      <c r="U169" s="281" t="s">
        <v>143</v>
      </c>
      <c r="V169" s="281" t="s">
        <v>133</v>
      </c>
      <c r="W169" s="141" t="s">
        <v>71</v>
      </c>
      <c r="X169" s="281" t="s">
        <v>143</v>
      </c>
      <c r="Y169" s="281" t="s">
        <v>133</v>
      </c>
      <c r="Z169" s="141" t="s">
        <v>71</v>
      </c>
      <c r="AA169" s="281" t="s">
        <v>143</v>
      </c>
      <c r="AB169" s="281" t="s">
        <v>133</v>
      </c>
      <c r="AC169" s="141" t="s">
        <v>71</v>
      </c>
      <c r="AD169" s="281" t="s">
        <v>143</v>
      </c>
      <c r="AE169" s="281" t="s">
        <v>133</v>
      </c>
      <c r="AF169" s="141" t="s">
        <v>71</v>
      </c>
      <c r="AG169" s="2"/>
      <c r="AH169" s="638"/>
      <c r="AI169" s="2"/>
      <c r="AJ169" s="2"/>
      <c r="BA169" s="30"/>
      <c r="BD169" s="30"/>
      <c r="BE169" s="30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</row>
    <row r="170" spans="8:97" ht="15" hidden="1" customHeight="1">
      <c r="H170" s="30"/>
      <c r="I170" s="30"/>
      <c r="J170" s="30"/>
      <c r="K170" s="30"/>
      <c r="M170" s="31"/>
      <c r="N170" s="282" t="str">
        <f t="shared" ref="N170:N184" si="220">N148</f>
        <v>직원1</v>
      </c>
      <c r="O170" s="283">
        <f ca="1">SUM(INDIRECT(ADDRESS(ROW(F148),O$185,4)):INDIRECT(ADDRESS(ROW(F148),P$185,4)))-40-SUM(INDIRECT(ADDRESS(ROW(F191),O$185,4)):INDIRECT(ADDRESS(ROW(F191),P$185,4)),INDIRECT(ADDRESS(ROW(F212),O$185,4)):INDIRECT(ADDRESS(ROW(F212),P$185,4)))</f>
        <v>-40</v>
      </c>
      <c r="P170" s="283">
        <f ca="1">SUMIFS(INDIRECT(ADDRESS(ROW(F148),O$185,4)):INDIRECT(ADDRESS(ROW(F148),P$185,4)),INDIRECT(ADDRESS(ROW(F148),O$185,4)):INDIRECT(ADDRESS(ROW(F148),P$185,4)),"&gt;8")-COUNTIFS(INDIRECT(ADDRESS(ROW(F148),O$185,4)):INDIRECT(ADDRESS(ROW(F148),P$185,4)),"&gt;8")*8-SUM(INDIRECT(ADDRESS(ROW(F212),O$185,4)):INDIRECT(ADDRESS(ROW(F212),P$185,4)))</f>
        <v>0</v>
      </c>
      <c r="Q170" s="284">
        <f t="shared" ref="Q170:Q184" ca="1" si="221">MAX(O170:P170)</f>
        <v>0</v>
      </c>
      <c r="R170" s="283">
        <f ca="1">SUM(INDIRECT(ADDRESS(ROW(I148),R$185,4)):INDIRECT(ADDRESS(ROW(I148),S$185,4)))-40-SUM(INDIRECT(ADDRESS(ROW(I191),R$185,4)):INDIRECT(ADDRESS(ROW(I191),S$185,4)),INDIRECT(ADDRESS(ROW(I212),R$185,4)):INDIRECT(ADDRESS(ROW(I212),S$185,4)))</f>
        <v>-40</v>
      </c>
      <c r="S170" s="283">
        <f ca="1">SUMIFS(INDIRECT(ADDRESS(ROW(I148),R$185,4)):INDIRECT(ADDRESS(ROW(I148),S$185,4)),INDIRECT(ADDRESS(ROW(I148),R$185,4)):INDIRECT(ADDRESS(ROW(I148),S$185,4)),"&gt;8")-COUNTIFS(INDIRECT(ADDRESS(ROW(I148),R$185,4)):INDIRECT(ADDRESS(ROW(I148),S$185,4)),"&gt;8")*8-SUM(INDIRECT(ADDRESS(ROW(I212),R$185,4)):INDIRECT(ADDRESS(ROW(I212),S$185,4)))</f>
        <v>0</v>
      </c>
      <c r="T170" s="284">
        <f t="shared" ref="T170:T184" ca="1" si="222">MAX(R170:S170)</f>
        <v>0</v>
      </c>
      <c r="U170" s="283">
        <f ca="1">SUM(INDIRECT(ADDRESS(ROW(L148),U$185,4)):INDIRECT(ADDRESS(ROW(L148),V$185,4)))-40-SUM(INDIRECT(ADDRESS(ROW(L191),U$185,4)):INDIRECT(ADDRESS(ROW(L191),V$185,4)),INDIRECT(ADDRESS(ROW(L212),U$185,4)):INDIRECT(ADDRESS(ROW(L212),V$185,4)))</f>
        <v>-40</v>
      </c>
      <c r="V170" s="283">
        <f ca="1">SUMIFS(INDIRECT(ADDRESS(ROW(L148),U$185,4)):INDIRECT(ADDRESS(ROW(L148),V$185,4)),INDIRECT(ADDRESS(ROW(L148),U$185,4)):INDIRECT(ADDRESS(ROW(L148),V$185,4)),"&gt;8")-COUNTIFS(INDIRECT(ADDRESS(ROW(L148),U$185,4)):INDIRECT(ADDRESS(ROW(L148),V$185,4)),"&gt;8")*8-SUM(INDIRECT(ADDRESS(ROW(L212),U$185,4)):INDIRECT(ADDRESS(ROW(L212),V$185,4)))</f>
        <v>0</v>
      </c>
      <c r="W170" s="284">
        <f t="shared" ref="W170:W184" ca="1" si="223">MAX(U170:V170)</f>
        <v>0</v>
      </c>
      <c r="X170" s="283">
        <f ca="1">SUM(INDIRECT(ADDRESS(ROW(O148),X$185,4)):INDIRECT(ADDRESS(ROW(O148),Y$185,4)))-40-SUM(INDIRECT(ADDRESS(ROW(O191),X$185,4)):INDIRECT(ADDRESS(ROW(O191),Y$185,4)),INDIRECT(ADDRESS(ROW(O212),X$185,4)):INDIRECT(ADDRESS(ROW(O212),Y$185,4)))</f>
        <v>-40</v>
      </c>
      <c r="Y170" s="283">
        <f ca="1">SUMIFS(INDIRECT(ADDRESS(ROW(O148),X$185,4)):INDIRECT(ADDRESS(ROW(O148),Y$185,4)),INDIRECT(ADDRESS(ROW(O148),X$185,4)):INDIRECT(ADDRESS(ROW(O148),Y$185,4)),"&gt;8")-COUNTIFS(INDIRECT(ADDRESS(ROW(O148),X$185,4)):INDIRECT(ADDRESS(ROW(O148),Y$185,4)),"&gt;8")*8-SUM(INDIRECT(ADDRESS(ROW(O212),X$185,4)):INDIRECT(ADDRESS(ROW(O212),Y$185,4)))</f>
        <v>0</v>
      </c>
      <c r="Z170" s="284">
        <f t="shared" ref="Z170:Z184" ca="1" si="224">MAX(X170:Y170)</f>
        <v>0</v>
      </c>
      <c r="AA170" s="283">
        <f ca="1">SUM(INDIRECT(ADDRESS(ROW(R148),AA$185,4)):INDIRECT(ADDRESS(ROW(R148),AB$185,4)))-40-SUM(INDIRECT(ADDRESS(ROW(R191),AA$185,4)):INDIRECT(ADDRESS(ROW(R191),AB$185,4)),INDIRECT(ADDRESS(ROW(R212),AA$185,4)):INDIRECT(ADDRESS(ROW(R212),AB$185,4)))</f>
        <v>-40</v>
      </c>
      <c r="AB170" s="283">
        <f ca="1">SUMIFS(INDIRECT(ADDRESS(ROW(R148),AA$185,4)):INDIRECT(ADDRESS(ROW(R148),AB$185,4)),INDIRECT(ADDRESS(ROW(R148),AA$185,4)):INDIRECT(ADDRESS(ROW(R148),AB$185,4)),"&gt;8")-COUNTIFS(INDIRECT(ADDRESS(ROW(R148),AA$185,4)):INDIRECT(ADDRESS(ROW(R148),AB$185,4)),"&gt;8")*8-SUM(INDIRECT(ADDRESS(ROW(R212),AA$185,4)):INDIRECT(ADDRESS(ROW(R212),AB$185,4)))</f>
        <v>0</v>
      </c>
      <c r="AC170" s="284">
        <f t="shared" ref="AC170:AC184" ca="1" si="225">MAX(AA170:AB170)</f>
        <v>0</v>
      </c>
      <c r="AD170" s="283">
        <f ca="1">IF($AB$185=45,0,SUM(INDIRECT(ADDRESS(ROW(U148),AD$185,4)):INDIRECT(ADDRESS(ROW(U148),AE$185,4)))-40-SUM(INDIRECT(ADDRESS(ROW(U191),AD$185,4)):INDIRECT(ADDRESS(ROW(U191),AE$185,4)),INDIRECT(ADDRESS(ROW(U212),AD$185,4)):INDIRECT(ADDRESS(ROW(U212),AE$185,4))))</f>
        <v>0</v>
      </c>
      <c r="AE170" s="283">
        <f ca="1">IF($AB$185=45,0,SUMIFS(INDIRECT(ADDRESS(ROW(U148),AD$185,4)):INDIRECT(ADDRESS(ROW(U148),AE$185,4)),INDIRECT(ADDRESS(ROW(U148),AD$185,4)):INDIRECT(ADDRESS(ROW(U148),AE$185,4)),"&gt;8")-COUNTIFS(INDIRECT(ADDRESS(ROW(U148),AD$185,4)):INDIRECT(ADDRESS(ROW(U148),AE$185,4)),"&gt;8")*8-SUM(INDIRECT(ADDRESS(ROW(U212),AD$185,4)):INDIRECT(ADDRESS(ROW(U212),AE$185,4))))</f>
        <v>0</v>
      </c>
      <c r="AF170" s="284">
        <f t="shared" ref="AF170:AF184" ca="1" si="226">MAX(AD170:AE170)</f>
        <v>0</v>
      </c>
      <c r="AG170" s="2"/>
      <c r="AH170" s="283">
        <f t="shared" ref="AH170:AH184" ca="1" si="227">SUM(Q170,T170,W170,Z170,AC170,AF170)</f>
        <v>0</v>
      </c>
      <c r="AI170" s="2"/>
      <c r="AJ170" s="2"/>
      <c r="BA170" s="30"/>
      <c r="BD170" s="30"/>
      <c r="BE170" s="30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</row>
    <row r="171" spans="8:97" ht="15" hidden="1" customHeight="1">
      <c r="H171" s="30"/>
      <c r="I171" s="30"/>
      <c r="J171" s="30"/>
      <c r="K171" s="30"/>
      <c r="M171" s="31"/>
      <c r="N171" s="285" t="str">
        <f t="shared" si="220"/>
        <v>직원2</v>
      </c>
      <c r="O171" s="286">
        <f ca="1">SUM(INDIRECT(ADDRESS(ROW(F149),O$185,4)):INDIRECT(ADDRESS(ROW(F149),P$185,4)))-40-SUM(INDIRECT(ADDRESS(ROW(F192),O$185,4)):INDIRECT(ADDRESS(ROW(F192),P$185,4)),INDIRECT(ADDRESS(ROW(F213),O$185,4)):INDIRECT(ADDRESS(ROW(F213),P$185,4)))</f>
        <v>-40</v>
      </c>
      <c r="P171" s="286">
        <f ca="1">SUMIFS(INDIRECT(ADDRESS(ROW(F149),O$185,4)):INDIRECT(ADDRESS(ROW(F149),P$185,4)),INDIRECT(ADDRESS(ROW(F149),O$185,4)):INDIRECT(ADDRESS(ROW(F149),P$185,4)),"&gt;8")-COUNTIFS(INDIRECT(ADDRESS(ROW(F149),O$185,4)):INDIRECT(ADDRESS(ROW(F149),P$185,4)),"&gt;8")*8-SUM(INDIRECT(ADDRESS(ROW(F213),O$185,4)):INDIRECT(ADDRESS(ROW(F213),P$185,4)))</f>
        <v>0</v>
      </c>
      <c r="Q171" s="287">
        <f t="shared" ca="1" si="221"/>
        <v>0</v>
      </c>
      <c r="R171" s="286">
        <f ca="1">SUM(INDIRECT(ADDRESS(ROW(I149),R$185,4)):INDIRECT(ADDRESS(ROW(I149),S$185,4)))-40-SUM(INDIRECT(ADDRESS(ROW(I192),R$185,4)):INDIRECT(ADDRESS(ROW(I192),S$185,4)),INDIRECT(ADDRESS(ROW(I213),R$185,4)):INDIRECT(ADDRESS(ROW(I213),S$185,4)))</f>
        <v>-40</v>
      </c>
      <c r="S171" s="286">
        <f ca="1">SUMIFS(INDIRECT(ADDRESS(ROW(I149),R$185,4)):INDIRECT(ADDRESS(ROW(I149),S$185,4)),INDIRECT(ADDRESS(ROW(I149),R$185,4)):INDIRECT(ADDRESS(ROW(I149),S$185,4)),"&gt;8")-COUNTIFS(INDIRECT(ADDRESS(ROW(I149),R$185,4)):INDIRECT(ADDRESS(ROW(I149),S$185,4)),"&gt;8")*8-SUM(INDIRECT(ADDRESS(ROW(I213),R$185,4)):INDIRECT(ADDRESS(ROW(I213),S$185,4)))</f>
        <v>0</v>
      </c>
      <c r="T171" s="287">
        <f t="shared" ca="1" si="222"/>
        <v>0</v>
      </c>
      <c r="U171" s="286">
        <f ca="1">SUM(INDIRECT(ADDRESS(ROW(L149),U$185,4)):INDIRECT(ADDRESS(ROW(L149),V$185,4)))-40-SUM(INDIRECT(ADDRESS(ROW(L192),U$185,4)):INDIRECT(ADDRESS(ROW(L192),V$185,4)),INDIRECT(ADDRESS(ROW(L213),U$185,4)):INDIRECT(ADDRESS(ROW(L213),V$185,4)))</f>
        <v>-40</v>
      </c>
      <c r="V171" s="286">
        <f ca="1">SUMIFS(INDIRECT(ADDRESS(ROW(L149),U$185,4)):INDIRECT(ADDRESS(ROW(L149),V$185,4)),INDIRECT(ADDRESS(ROW(L149),U$185,4)):INDIRECT(ADDRESS(ROW(L149),V$185,4)),"&gt;8")-COUNTIFS(INDIRECT(ADDRESS(ROW(L149),U$185,4)):INDIRECT(ADDRESS(ROW(L149),V$185,4)),"&gt;8")*8-SUM(INDIRECT(ADDRESS(ROW(L213),U$185,4)):INDIRECT(ADDRESS(ROW(L213),V$185,4)))</f>
        <v>0</v>
      </c>
      <c r="W171" s="287">
        <f t="shared" ca="1" si="223"/>
        <v>0</v>
      </c>
      <c r="X171" s="286">
        <f ca="1">SUM(INDIRECT(ADDRESS(ROW(O149),X$185,4)):INDIRECT(ADDRESS(ROW(O149),Y$185,4)))-40-SUM(INDIRECT(ADDRESS(ROW(O192),X$185,4)):INDIRECT(ADDRESS(ROW(O192),Y$185,4)),INDIRECT(ADDRESS(ROW(O213),X$185,4)):INDIRECT(ADDRESS(ROW(O213),Y$185,4)))</f>
        <v>-40</v>
      </c>
      <c r="Y171" s="286">
        <f ca="1">SUMIFS(INDIRECT(ADDRESS(ROW(O149),X$185,4)):INDIRECT(ADDRESS(ROW(O149),Y$185,4)),INDIRECT(ADDRESS(ROW(O149),X$185,4)):INDIRECT(ADDRESS(ROW(O149),Y$185,4)),"&gt;8")-COUNTIFS(INDIRECT(ADDRESS(ROW(O149),X$185,4)):INDIRECT(ADDRESS(ROW(O149),Y$185,4)),"&gt;8")*8-SUM(INDIRECT(ADDRESS(ROW(O213),X$185,4)):INDIRECT(ADDRESS(ROW(O213),Y$185,4)))</f>
        <v>0</v>
      </c>
      <c r="Z171" s="287">
        <f t="shared" ca="1" si="224"/>
        <v>0</v>
      </c>
      <c r="AA171" s="286">
        <f ca="1">SUM(INDIRECT(ADDRESS(ROW(R149),AA$185,4)):INDIRECT(ADDRESS(ROW(R149),AB$185,4)))-40-SUM(INDIRECT(ADDRESS(ROW(R192),AA$185,4)):INDIRECT(ADDRESS(ROW(R192),AB$185,4)),INDIRECT(ADDRESS(ROW(R213),AA$185,4)):INDIRECT(ADDRESS(ROW(R213),AB$185,4)))</f>
        <v>-40</v>
      </c>
      <c r="AB171" s="286">
        <f ca="1">SUMIFS(INDIRECT(ADDRESS(ROW(R149),AA$185,4)):INDIRECT(ADDRESS(ROW(R149),AB$185,4)),INDIRECT(ADDRESS(ROW(R149),AA$185,4)):INDIRECT(ADDRESS(ROW(R149),AB$185,4)),"&gt;8")-COUNTIFS(INDIRECT(ADDRESS(ROW(R149),AA$185,4)):INDIRECT(ADDRESS(ROW(R149),AB$185,4)),"&gt;8")*8-SUM(INDIRECT(ADDRESS(ROW(R213),AA$185,4)):INDIRECT(ADDRESS(ROW(R213),AB$185,4)))</f>
        <v>0</v>
      </c>
      <c r="AC171" s="287">
        <f t="shared" ca="1" si="225"/>
        <v>0</v>
      </c>
      <c r="AD171" s="286">
        <f ca="1">IF($AB$185=45,0,SUM(INDIRECT(ADDRESS(ROW(U149),AD$185,4)):INDIRECT(ADDRESS(ROW(U149),AE$185,4)))-40-SUM(INDIRECT(ADDRESS(ROW(U192),AD$185,4)):INDIRECT(ADDRESS(ROW(U192),AE$185,4)),INDIRECT(ADDRESS(ROW(U213),AD$185,4)):INDIRECT(ADDRESS(ROW(U213),AE$185,4))))</f>
        <v>0</v>
      </c>
      <c r="AE171" s="286">
        <f ca="1">IF($AB$185=45,0,SUMIFS(INDIRECT(ADDRESS(ROW(U149),AD$185,4)):INDIRECT(ADDRESS(ROW(U149),AE$185,4)),INDIRECT(ADDRESS(ROW(U149),AD$185,4)):INDIRECT(ADDRESS(ROW(U149),AE$185,4)),"&gt;8")-COUNTIFS(INDIRECT(ADDRESS(ROW(U149),AD$185,4)):INDIRECT(ADDRESS(ROW(U149),AE$185,4)),"&gt;8")*8-SUM(INDIRECT(ADDRESS(ROW(U213),AD$185,4)):INDIRECT(ADDRESS(ROW(U213),AE$185,4))))</f>
        <v>0</v>
      </c>
      <c r="AF171" s="287">
        <f t="shared" ca="1" si="226"/>
        <v>0</v>
      </c>
      <c r="AG171" s="2"/>
      <c r="AH171" s="286">
        <f t="shared" ca="1" si="227"/>
        <v>0</v>
      </c>
      <c r="AI171" s="2"/>
      <c r="AJ171" s="2"/>
      <c r="BA171" s="30"/>
      <c r="BD171" s="30"/>
      <c r="BE171" s="30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</row>
    <row r="172" spans="8:97" ht="15" hidden="1" customHeight="1">
      <c r="H172" s="30"/>
      <c r="I172" s="30"/>
      <c r="J172" s="30"/>
      <c r="K172" s="30"/>
      <c r="M172" s="31"/>
      <c r="N172" s="285" t="str">
        <f t="shared" si="220"/>
        <v>직원3</v>
      </c>
      <c r="O172" s="286">
        <f ca="1">SUM(INDIRECT(ADDRESS(ROW(F150),O$185,4)):INDIRECT(ADDRESS(ROW(F150),P$185,4)))-40-SUM(INDIRECT(ADDRESS(ROW(F193),O$185,4)):INDIRECT(ADDRESS(ROW(F193),P$185,4)),INDIRECT(ADDRESS(ROW(F214),O$185,4)):INDIRECT(ADDRESS(ROW(F214),P$185,4)))</f>
        <v>-40</v>
      </c>
      <c r="P172" s="286">
        <f ca="1">SUMIFS(INDIRECT(ADDRESS(ROW(F150),O$185,4)):INDIRECT(ADDRESS(ROW(F150),P$185,4)),INDIRECT(ADDRESS(ROW(F150),O$185,4)):INDIRECT(ADDRESS(ROW(F150),P$185,4)),"&gt;8")-COUNTIFS(INDIRECT(ADDRESS(ROW(F150),O$185,4)):INDIRECT(ADDRESS(ROW(F150),P$185,4)),"&gt;8")*8-SUM(INDIRECT(ADDRESS(ROW(F214),O$185,4)):INDIRECT(ADDRESS(ROW(F214),P$185,4)))</f>
        <v>0</v>
      </c>
      <c r="Q172" s="287">
        <f t="shared" ca="1" si="221"/>
        <v>0</v>
      </c>
      <c r="R172" s="286">
        <f ca="1">SUM(INDIRECT(ADDRESS(ROW(I150),R$185,4)):INDIRECT(ADDRESS(ROW(I150),S$185,4)))-40-SUM(INDIRECT(ADDRESS(ROW(I193),R$185,4)):INDIRECT(ADDRESS(ROW(I193),S$185,4)),INDIRECT(ADDRESS(ROW(I214),R$185,4)):INDIRECT(ADDRESS(ROW(I214),S$185,4)))</f>
        <v>-40</v>
      </c>
      <c r="S172" s="286">
        <f ca="1">SUMIFS(INDIRECT(ADDRESS(ROW(I150),R$185,4)):INDIRECT(ADDRESS(ROW(I150),S$185,4)),INDIRECT(ADDRESS(ROW(I150),R$185,4)):INDIRECT(ADDRESS(ROW(I150),S$185,4)),"&gt;8")-COUNTIFS(INDIRECT(ADDRESS(ROW(I150),R$185,4)):INDIRECT(ADDRESS(ROW(I150),S$185,4)),"&gt;8")*8-SUM(INDIRECT(ADDRESS(ROW(I214),R$185,4)):INDIRECT(ADDRESS(ROW(I214),S$185,4)))</f>
        <v>0</v>
      </c>
      <c r="T172" s="287">
        <f t="shared" ca="1" si="222"/>
        <v>0</v>
      </c>
      <c r="U172" s="286">
        <f ca="1">SUM(INDIRECT(ADDRESS(ROW(L150),U$185,4)):INDIRECT(ADDRESS(ROW(L150),V$185,4)))-40-SUM(INDIRECT(ADDRESS(ROW(L193),U$185,4)):INDIRECT(ADDRESS(ROW(L193),V$185,4)),INDIRECT(ADDRESS(ROW(L214),U$185,4)):INDIRECT(ADDRESS(ROW(L214),V$185,4)))</f>
        <v>-40</v>
      </c>
      <c r="V172" s="286">
        <f ca="1">SUMIFS(INDIRECT(ADDRESS(ROW(L150),U$185,4)):INDIRECT(ADDRESS(ROW(L150),V$185,4)),INDIRECT(ADDRESS(ROW(L150),U$185,4)):INDIRECT(ADDRESS(ROW(L150),V$185,4)),"&gt;8")-COUNTIFS(INDIRECT(ADDRESS(ROW(L150),U$185,4)):INDIRECT(ADDRESS(ROW(L150),V$185,4)),"&gt;8")*8-SUM(INDIRECT(ADDRESS(ROW(L214),U$185,4)):INDIRECT(ADDRESS(ROW(L214),V$185,4)))</f>
        <v>0</v>
      </c>
      <c r="W172" s="287">
        <f t="shared" ca="1" si="223"/>
        <v>0</v>
      </c>
      <c r="X172" s="286">
        <f ca="1">SUM(INDIRECT(ADDRESS(ROW(O150),X$185,4)):INDIRECT(ADDRESS(ROW(O150),Y$185,4)))-40-SUM(INDIRECT(ADDRESS(ROW(O193),X$185,4)):INDIRECT(ADDRESS(ROW(O193),Y$185,4)),INDIRECT(ADDRESS(ROW(O214),X$185,4)):INDIRECT(ADDRESS(ROW(O214),Y$185,4)))</f>
        <v>-40</v>
      </c>
      <c r="Y172" s="286">
        <f ca="1">SUMIFS(INDIRECT(ADDRESS(ROW(O150),X$185,4)):INDIRECT(ADDRESS(ROW(O150),Y$185,4)),INDIRECT(ADDRESS(ROW(O150),X$185,4)):INDIRECT(ADDRESS(ROW(O150),Y$185,4)),"&gt;8")-COUNTIFS(INDIRECT(ADDRESS(ROW(O150),X$185,4)):INDIRECT(ADDRESS(ROW(O150),Y$185,4)),"&gt;8")*8-SUM(INDIRECT(ADDRESS(ROW(O214),X$185,4)):INDIRECT(ADDRESS(ROW(O214),Y$185,4)))</f>
        <v>0</v>
      </c>
      <c r="Z172" s="287">
        <f t="shared" ca="1" si="224"/>
        <v>0</v>
      </c>
      <c r="AA172" s="286">
        <f ca="1">SUM(INDIRECT(ADDRESS(ROW(R150),AA$185,4)):INDIRECT(ADDRESS(ROW(R150),AB$185,4)))-40-SUM(INDIRECT(ADDRESS(ROW(R193),AA$185,4)):INDIRECT(ADDRESS(ROW(R193),AB$185,4)),INDIRECT(ADDRESS(ROW(R214),AA$185,4)):INDIRECT(ADDRESS(ROW(R214),AB$185,4)))</f>
        <v>-40</v>
      </c>
      <c r="AB172" s="286">
        <f ca="1">SUMIFS(INDIRECT(ADDRESS(ROW(R150),AA$185,4)):INDIRECT(ADDRESS(ROW(R150),AB$185,4)),INDIRECT(ADDRESS(ROW(R150),AA$185,4)):INDIRECT(ADDRESS(ROW(R150),AB$185,4)),"&gt;8")-COUNTIFS(INDIRECT(ADDRESS(ROW(R150),AA$185,4)):INDIRECT(ADDRESS(ROW(R150),AB$185,4)),"&gt;8")*8-SUM(INDIRECT(ADDRESS(ROW(R214),AA$185,4)):INDIRECT(ADDRESS(ROW(R214),AB$185,4)))</f>
        <v>0</v>
      </c>
      <c r="AC172" s="287">
        <f t="shared" ca="1" si="225"/>
        <v>0</v>
      </c>
      <c r="AD172" s="286">
        <f ca="1">IF($AB$185=45,0,SUM(INDIRECT(ADDRESS(ROW(U150),AD$185,4)):INDIRECT(ADDRESS(ROW(U150),AE$185,4)))-40-SUM(INDIRECT(ADDRESS(ROW(U193),AD$185,4)):INDIRECT(ADDRESS(ROW(U193),AE$185,4)),INDIRECT(ADDRESS(ROW(U214),AD$185,4)):INDIRECT(ADDRESS(ROW(U214),AE$185,4))))</f>
        <v>0</v>
      </c>
      <c r="AE172" s="286">
        <f ca="1">IF($AB$185=45,0,SUMIFS(INDIRECT(ADDRESS(ROW(U150),AD$185,4)):INDIRECT(ADDRESS(ROW(U150),AE$185,4)),INDIRECT(ADDRESS(ROW(U150),AD$185,4)):INDIRECT(ADDRESS(ROW(U150),AE$185,4)),"&gt;8")-COUNTIFS(INDIRECT(ADDRESS(ROW(U150),AD$185,4)):INDIRECT(ADDRESS(ROW(U150),AE$185,4)),"&gt;8")*8-SUM(INDIRECT(ADDRESS(ROW(U214),AD$185,4)):INDIRECT(ADDRESS(ROW(U214),AE$185,4))))</f>
        <v>0</v>
      </c>
      <c r="AF172" s="287">
        <f t="shared" ca="1" si="226"/>
        <v>0</v>
      </c>
      <c r="AG172" s="2"/>
      <c r="AH172" s="286">
        <f t="shared" ca="1" si="227"/>
        <v>0</v>
      </c>
      <c r="AI172" s="2"/>
      <c r="AJ172" s="2"/>
      <c r="BA172" s="30"/>
      <c r="BD172" s="30"/>
      <c r="BE172" s="30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8:97" ht="15" hidden="1" customHeight="1">
      <c r="H173" s="30"/>
      <c r="I173" s="30"/>
      <c r="J173" s="30"/>
      <c r="K173" s="30"/>
      <c r="M173" s="31"/>
      <c r="N173" s="285" t="str">
        <f t="shared" si="220"/>
        <v>직원4</v>
      </c>
      <c r="O173" s="286">
        <f ca="1">SUM(INDIRECT(ADDRESS(ROW(F151),O$185,4)):INDIRECT(ADDRESS(ROW(F151),P$185,4)))-40-SUM(INDIRECT(ADDRESS(ROW(F194),O$185,4)):INDIRECT(ADDRESS(ROW(F194),P$185,4)),INDIRECT(ADDRESS(ROW(F215),O$185,4)):INDIRECT(ADDRESS(ROW(F215),P$185,4)))</f>
        <v>-40</v>
      </c>
      <c r="P173" s="286">
        <f ca="1">SUMIFS(INDIRECT(ADDRESS(ROW(F151),O$185,4)):INDIRECT(ADDRESS(ROW(F151),P$185,4)),INDIRECT(ADDRESS(ROW(F151),O$185,4)):INDIRECT(ADDRESS(ROW(F151),P$185,4)),"&gt;8")-COUNTIFS(INDIRECT(ADDRESS(ROW(F151),O$185,4)):INDIRECT(ADDRESS(ROW(F151),P$185,4)),"&gt;8")*8-SUM(INDIRECT(ADDRESS(ROW(F215),O$185,4)):INDIRECT(ADDRESS(ROW(F215),P$185,4)))</f>
        <v>0</v>
      </c>
      <c r="Q173" s="287">
        <f t="shared" ca="1" si="221"/>
        <v>0</v>
      </c>
      <c r="R173" s="286">
        <f ca="1">SUM(INDIRECT(ADDRESS(ROW(I151),R$185,4)):INDIRECT(ADDRESS(ROW(I151),S$185,4)))-40-SUM(INDIRECT(ADDRESS(ROW(I194),R$185,4)):INDIRECT(ADDRESS(ROW(I194),S$185,4)),INDIRECT(ADDRESS(ROW(I215),R$185,4)):INDIRECT(ADDRESS(ROW(I215),S$185,4)))</f>
        <v>-40</v>
      </c>
      <c r="S173" s="286">
        <f ca="1">SUMIFS(INDIRECT(ADDRESS(ROW(I151),R$185,4)):INDIRECT(ADDRESS(ROW(I151),S$185,4)),INDIRECT(ADDRESS(ROW(I151),R$185,4)):INDIRECT(ADDRESS(ROW(I151),S$185,4)),"&gt;8")-COUNTIFS(INDIRECT(ADDRESS(ROW(I151),R$185,4)):INDIRECT(ADDRESS(ROW(I151),S$185,4)),"&gt;8")*8-SUM(INDIRECT(ADDRESS(ROW(I215),R$185,4)):INDIRECT(ADDRESS(ROW(I215),S$185,4)))</f>
        <v>0</v>
      </c>
      <c r="T173" s="287">
        <f t="shared" ca="1" si="222"/>
        <v>0</v>
      </c>
      <c r="U173" s="286">
        <f ca="1">SUM(INDIRECT(ADDRESS(ROW(L151),U$185,4)):INDIRECT(ADDRESS(ROW(L151),V$185,4)))-40-SUM(INDIRECT(ADDRESS(ROW(L194),U$185,4)):INDIRECT(ADDRESS(ROW(L194),V$185,4)),INDIRECT(ADDRESS(ROW(L215),U$185,4)):INDIRECT(ADDRESS(ROW(L215),V$185,4)))</f>
        <v>-40</v>
      </c>
      <c r="V173" s="286">
        <f ca="1">SUMIFS(INDIRECT(ADDRESS(ROW(L151),U$185,4)):INDIRECT(ADDRESS(ROW(L151),V$185,4)),INDIRECT(ADDRESS(ROW(L151),U$185,4)):INDIRECT(ADDRESS(ROW(L151),V$185,4)),"&gt;8")-COUNTIFS(INDIRECT(ADDRESS(ROW(L151),U$185,4)):INDIRECT(ADDRESS(ROW(L151),V$185,4)),"&gt;8")*8-SUM(INDIRECT(ADDRESS(ROW(L215),U$185,4)):INDIRECT(ADDRESS(ROW(L215),V$185,4)))</f>
        <v>0</v>
      </c>
      <c r="W173" s="287">
        <f t="shared" ca="1" si="223"/>
        <v>0</v>
      </c>
      <c r="X173" s="286">
        <f ca="1">SUM(INDIRECT(ADDRESS(ROW(O151),X$185,4)):INDIRECT(ADDRESS(ROW(O151),Y$185,4)))-40-SUM(INDIRECT(ADDRESS(ROW(O194),X$185,4)):INDIRECT(ADDRESS(ROW(O194),Y$185,4)),INDIRECT(ADDRESS(ROW(O215),X$185,4)):INDIRECT(ADDRESS(ROW(O215),Y$185,4)))</f>
        <v>-40</v>
      </c>
      <c r="Y173" s="286">
        <f ca="1">SUMIFS(INDIRECT(ADDRESS(ROW(O151),X$185,4)):INDIRECT(ADDRESS(ROW(O151),Y$185,4)),INDIRECT(ADDRESS(ROW(O151),X$185,4)):INDIRECT(ADDRESS(ROW(O151),Y$185,4)),"&gt;8")-COUNTIFS(INDIRECT(ADDRESS(ROW(O151),X$185,4)):INDIRECT(ADDRESS(ROW(O151),Y$185,4)),"&gt;8")*8-SUM(INDIRECT(ADDRESS(ROW(O215),X$185,4)):INDIRECT(ADDRESS(ROW(O215),Y$185,4)))</f>
        <v>0</v>
      </c>
      <c r="Z173" s="287">
        <f t="shared" ca="1" si="224"/>
        <v>0</v>
      </c>
      <c r="AA173" s="286">
        <f ca="1">SUM(INDIRECT(ADDRESS(ROW(R151),AA$185,4)):INDIRECT(ADDRESS(ROW(R151),AB$185,4)))-40-SUM(INDIRECT(ADDRESS(ROW(R194),AA$185,4)):INDIRECT(ADDRESS(ROW(R194),AB$185,4)),INDIRECT(ADDRESS(ROW(R215),AA$185,4)):INDIRECT(ADDRESS(ROW(R215),AB$185,4)))</f>
        <v>-40</v>
      </c>
      <c r="AB173" s="286">
        <f ca="1">SUMIFS(INDIRECT(ADDRESS(ROW(R151),AA$185,4)):INDIRECT(ADDRESS(ROW(R151),AB$185,4)),INDIRECT(ADDRESS(ROW(R151),AA$185,4)):INDIRECT(ADDRESS(ROW(R151),AB$185,4)),"&gt;8")-COUNTIFS(INDIRECT(ADDRESS(ROW(R151),AA$185,4)):INDIRECT(ADDRESS(ROW(R151),AB$185,4)),"&gt;8")*8-SUM(INDIRECT(ADDRESS(ROW(R215),AA$185,4)):INDIRECT(ADDRESS(ROW(R215),AB$185,4)))</f>
        <v>0</v>
      </c>
      <c r="AC173" s="287">
        <f t="shared" ca="1" si="225"/>
        <v>0</v>
      </c>
      <c r="AD173" s="286">
        <f ca="1">IF($AB$185=45,0,SUM(INDIRECT(ADDRESS(ROW(U151),AD$185,4)):INDIRECT(ADDRESS(ROW(U151),AE$185,4)))-40-SUM(INDIRECT(ADDRESS(ROW(U194),AD$185,4)):INDIRECT(ADDRESS(ROW(U194),AE$185,4)),INDIRECT(ADDRESS(ROW(U215),AD$185,4)):INDIRECT(ADDRESS(ROW(U215),AE$185,4))))</f>
        <v>0</v>
      </c>
      <c r="AE173" s="286">
        <f ca="1">IF($AB$185=45,0,SUMIFS(INDIRECT(ADDRESS(ROW(U151),AD$185,4)):INDIRECT(ADDRESS(ROW(U151),AE$185,4)),INDIRECT(ADDRESS(ROW(U151),AD$185,4)):INDIRECT(ADDRESS(ROW(U151),AE$185,4)),"&gt;8")-COUNTIFS(INDIRECT(ADDRESS(ROW(U151),AD$185,4)):INDIRECT(ADDRESS(ROW(U151),AE$185,4)),"&gt;8")*8-SUM(INDIRECT(ADDRESS(ROW(U215),AD$185,4)):INDIRECT(ADDRESS(ROW(U215),AE$185,4))))</f>
        <v>0</v>
      </c>
      <c r="AF173" s="287">
        <f t="shared" ca="1" si="226"/>
        <v>0</v>
      </c>
      <c r="AG173" s="2"/>
      <c r="AH173" s="286">
        <f t="shared" ca="1" si="227"/>
        <v>0</v>
      </c>
      <c r="AI173" s="2"/>
      <c r="AJ173" s="2"/>
      <c r="BA173" s="30"/>
      <c r="BD173" s="30"/>
      <c r="BE173" s="30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</row>
    <row r="174" spans="8:97" ht="15" hidden="1" customHeight="1">
      <c r="H174" s="30"/>
      <c r="I174" s="30"/>
      <c r="J174" s="30"/>
      <c r="K174" s="30"/>
      <c r="M174" s="31"/>
      <c r="N174" s="285" t="str">
        <f t="shared" si="220"/>
        <v>직원5</v>
      </c>
      <c r="O174" s="286">
        <f ca="1">SUM(INDIRECT(ADDRESS(ROW(F152),O$185,4)):INDIRECT(ADDRESS(ROW(F152),P$185,4)))-40-SUM(INDIRECT(ADDRESS(ROW(F195),O$185,4)):INDIRECT(ADDRESS(ROW(F195),P$185,4)),INDIRECT(ADDRESS(ROW(F216),O$185,4)):INDIRECT(ADDRESS(ROW(F216),P$185,4)))</f>
        <v>-40</v>
      </c>
      <c r="P174" s="286">
        <f ca="1">SUMIFS(INDIRECT(ADDRESS(ROW(F152),O$185,4)):INDIRECT(ADDRESS(ROW(F152),P$185,4)),INDIRECT(ADDRESS(ROW(F152),O$185,4)):INDIRECT(ADDRESS(ROW(F152),P$185,4)),"&gt;8")-COUNTIFS(INDIRECT(ADDRESS(ROW(F152),O$185,4)):INDIRECT(ADDRESS(ROW(F152),P$185,4)),"&gt;8")*8-SUM(INDIRECT(ADDRESS(ROW(F216),O$185,4)):INDIRECT(ADDRESS(ROW(F216),P$185,4)))</f>
        <v>0</v>
      </c>
      <c r="Q174" s="287">
        <f t="shared" ca="1" si="221"/>
        <v>0</v>
      </c>
      <c r="R174" s="286">
        <f ca="1">SUM(INDIRECT(ADDRESS(ROW(I152),R$185,4)):INDIRECT(ADDRESS(ROW(I152),S$185,4)))-40-SUM(INDIRECT(ADDRESS(ROW(I195),R$185,4)):INDIRECT(ADDRESS(ROW(I195),S$185,4)),INDIRECT(ADDRESS(ROW(I216),R$185,4)):INDIRECT(ADDRESS(ROW(I216),S$185,4)))</f>
        <v>-40</v>
      </c>
      <c r="S174" s="286">
        <f ca="1">SUMIFS(INDIRECT(ADDRESS(ROW(I152),R$185,4)):INDIRECT(ADDRESS(ROW(I152),S$185,4)),INDIRECT(ADDRESS(ROW(I152),R$185,4)):INDIRECT(ADDRESS(ROW(I152),S$185,4)),"&gt;8")-COUNTIFS(INDIRECT(ADDRESS(ROW(I152),R$185,4)):INDIRECT(ADDRESS(ROW(I152),S$185,4)),"&gt;8")*8-SUM(INDIRECT(ADDRESS(ROW(I216),R$185,4)):INDIRECT(ADDRESS(ROW(I216),S$185,4)))</f>
        <v>0</v>
      </c>
      <c r="T174" s="287">
        <f t="shared" ca="1" si="222"/>
        <v>0</v>
      </c>
      <c r="U174" s="286">
        <f ca="1">SUM(INDIRECT(ADDRESS(ROW(L152),U$185,4)):INDIRECT(ADDRESS(ROW(L152),V$185,4)))-40-SUM(INDIRECT(ADDRESS(ROW(L195),U$185,4)):INDIRECT(ADDRESS(ROW(L195),V$185,4)),INDIRECT(ADDRESS(ROW(L216),U$185,4)):INDIRECT(ADDRESS(ROW(L216),V$185,4)))</f>
        <v>-40</v>
      </c>
      <c r="V174" s="286">
        <f ca="1">SUMIFS(INDIRECT(ADDRESS(ROW(L152),U$185,4)):INDIRECT(ADDRESS(ROW(L152),V$185,4)),INDIRECT(ADDRESS(ROW(L152),U$185,4)):INDIRECT(ADDRESS(ROW(L152),V$185,4)),"&gt;8")-COUNTIFS(INDIRECT(ADDRESS(ROW(L152),U$185,4)):INDIRECT(ADDRESS(ROW(L152),V$185,4)),"&gt;8")*8-SUM(INDIRECT(ADDRESS(ROW(L216),U$185,4)):INDIRECT(ADDRESS(ROW(L216),V$185,4)))</f>
        <v>0</v>
      </c>
      <c r="W174" s="287">
        <f t="shared" ca="1" si="223"/>
        <v>0</v>
      </c>
      <c r="X174" s="286">
        <f ca="1">SUM(INDIRECT(ADDRESS(ROW(O152),X$185,4)):INDIRECT(ADDRESS(ROW(O152),Y$185,4)))-40-SUM(INDIRECT(ADDRESS(ROW(O195),X$185,4)):INDIRECT(ADDRESS(ROW(O195),Y$185,4)),INDIRECT(ADDRESS(ROW(O216),X$185,4)):INDIRECT(ADDRESS(ROW(O216),Y$185,4)))</f>
        <v>-40</v>
      </c>
      <c r="Y174" s="286">
        <f ca="1">SUMIFS(INDIRECT(ADDRESS(ROW(O152),X$185,4)):INDIRECT(ADDRESS(ROW(O152),Y$185,4)),INDIRECT(ADDRESS(ROW(O152),X$185,4)):INDIRECT(ADDRESS(ROW(O152),Y$185,4)),"&gt;8")-COUNTIFS(INDIRECT(ADDRESS(ROW(O152),X$185,4)):INDIRECT(ADDRESS(ROW(O152),Y$185,4)),"&gt;8")*8-SUM(INDIRECT(ADDRESS(ROW(O216),X$185,4)):INDIRECT(ADDRESS(ROW(O216),Y$185,4)))</f>
        <v>0</v>
      </c>
      <c r="Z174" s="287">
        <f t="shared" ca="1" si="224"/>
        <v>0</v>
      </c>
      <c r="AA174" s="286">
        <f ca="1">SUM(INDIRECT(ADDRESS(ROW(R152),AA$185,4)):INDIRECT(ADDRESS(ROW(R152),AB$185,4)))-40-SUM(INDIRECT(ADDRESS(ROW(R195),AA$185,4)):INDIRECT(ADDRESS(ROW(R195),AB$185,4)),INDIRECT(ADDRESS(ROW(R216),AA$185,4)):INDIRECT(ADDRESS(ROW(R216),AB$185,4)))</f>
        <v>-40</v>
      </c>
      <c r="AB174" s="286">
        <f ca="1">SUMIFS(INDIRECT(ADDRESS(ROW(R152),AA$185,4)):INDIRECT(ADDRESS(ROW(R152),AB$185,4)),INDIRECT(ADDRESS(ROW(R152),AA$185,4)):INDIRECT(ADDRESS(ROW(R152),AB$185,4)),"&gt;8")-COUNTIFS(INDIRECT(ADDRESS(ROW(R152),AA$185,4)):INDIRECT(ADDRESS(ROW(R152),AB$185,4)),"&gt;8")*8-SUM(INDIRECT(ADDRESS(ROW(R216),AA$185,4)):INDIRECT(ADDRESS(ROW(R216),AB$185,4)))</f>
        <v>0</v>
      </c>
      <c r="AC174" s="287">
        <f t="shared" ca="1" si="225"/>
        <v>0</v>
      </c>
      <c r="AD174" s="286">
        <f ca="1">IF($AB$185=45,0,SUM(INDIRECT(ADDRESS(ROW(U152),AD$185,4)):INDIRECT(ADDRESS(ROW(U152),AE$185,4)))-40-SUM(INDIRECT(ADDRESS(ROW(U195),AD$185,4)):INDIRECT(ADDRESS(ROW(U195),AE$185,4)),INDIRECT(ADDRESS(ROW(U216),AD$185,4)):INDIRECT(ADDRESS(ROW(U216),AE$185,4))))</f>
        <v>0</v>
      </c>
      <c r="AE174" s="286">
        <f ca="1">IF($AB$185=45,0,SUMIFS(INDIRECT(ADDRESS(ROW(U152),AD$185,4)):INDIRECT(ADDRESS(ROW(U152),AE$185,4)),INDIRECT(ADDRESS(ROW(U152),AD$185,4)):INDIRECT(ADDRESS(ROW(U152),AE$185,4)),"&gt;8")-COUNTIFS(INDIRECT(ADDRESS(ROW(U152),AD$185,4)):INDIRECT(ADDRESS(ROW(U152),AE$185,4)),"&gt;8")*8-SUM(INDIRECT(ADDRESS(ROW(U216),AD$185,4)):INDIRECT(ADDRESS(ROW(U216),AE$185,4))))</f>
        <v>0</v>
      </c>
      <c r="AF174" s="287">
        <f t="shared" ca="1" si="226"/>
        <v>0</v>
      </c>
      <c r="AG174" s="2"/>
      <c r="AH174" s="286">
        <f t="shared" ca="1" si="227"/>
        <v>0</v>
      </c>
      <c r="AI174" s="2"/>
      <c r="AJ174" s="2"/>
      <c r="BA174" s="30"/>
      <c r="BD174" s="30"/>
      <c r="BE174" s="30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</row>
    <row r="175" spans="8:97" ht="15" hidden="1" customHeight="1">
      <c r="H175" s="30"/>
      <c r="I175" s="30"/>
      <c r="J175" s="30"/>
      <c r="K175" s="30"/>
      <c r="M175" s="31"/>
      <c r="N175" s="285" t="str">
        <f t="shared" si="220"/>
        <v>직원6</v>
      </c>
      <c r="O175" s="286">
        <f ca="1">SUM(INDIRECT(ADDRESS(ROW(F153),O$185,4)):INDIRECT(ADDRESS(ROW(F153),P$185,4)))-40-SUM(INDIRECT(ADDRESS(ROW(F196),O$185,4)):INDIRECT(ADDRESS(ROW(F196),P$185,4)),INDIRECT(ADDRESS(ROW(F217),O$185,4)):INDIRECT(ADDRESS(ROW(F217),P$185,4)))</f>
        <v>-40</v>
      </c>
      <c r="P175" s="286">
        <f ca="1">SUMIFS(INDIRECT(ADDRESS(ROW(F153),O$185,4)):INDIRECT(ADDRESS(ROW(F153),P$185,4)),INDIRECT(ADDRESS(ROW(F153),O$185,4)):INDIRECT(ADDRESS(ROW(F153),P$185,4)),"&gt;8")-COUNTIFS(INDIRECT(ADDRESS(ROW(F153),O$185,4)):INDIRECT(ADDRESS(ROW(F153),P$185,4)),"&gt;8")*8-SUM(INDIRECT(ADDRESS(ROW(F217),O$185,4)):INDIRECT(ADDRESS(ROW(F217),P$185,4)))</f>
        <v>0</v>
      </c>
      <c r="Q175" s="287">
        <f t="shared" ca="1" si="221"/>
        <v>0</v>
      </c>
      <c r="R175" s="286">
        <f ca="1">SUM(INDIRECT(ADDRESS(ROW(I153),R$185,4)):INDIRECT(ADDRESS(ROW(I153),S$185,4)))-40-SUM(INDIRECT(ADDRESS(ROW(I196),R$185,4)):INDIRECT(ADDRESS(ROW(I196),S$185,4)),INDIRECT(ADDRESS(ROW(I217),R$185,4)):INDIRECT(ADDRESS(ROW(I217),S$185,4)))</f>
        <v>-40</v>
      </c>
      <c r="S175" s="286">
        <f ca="1">SUMIFS(INDIRECT(ADDRESS(ROW(I153),R$185,4)):INDIRECT(ADDRESS(ROW(I153),S$185,4)),INDIRECT(ADDRESS(ROW(I153),R$185,4)):INDIRECT(ADDRESS(ROW(I153),S$185,4)),"&gt;8")-COUNTIFS(INDIRECT(ADDRESS(ROW(I153),R$185,4)):INDIRECT(ADDRESS(ROW(I153),S$185,4)),"&gt;8")*8-SUM(INDIRECT(ADDRESS(ROW(I217),R$185,4)):INDIRECT(ADDRESS(ROW(I217),S$185,4)))</f>
        <v>0</v>
      </c>
      <c r="T175" s="287">
        <f t="shared" ca="1" si="222"/>
        <v>0</v>
      </c>
      <c r="U175" s="286">
        <f ca="1">SUM(INDIRECT(ADDRESS(ROW(L153),U$185,4)):INDIRECT(ADDRESS(ROW(L153),V$185,4)))-40-SUM(INDIRECT(ADDRESS(ROW(L196),U$185,4)):INDIRECT(ADDRESS(ROW(L196),V$185,4)),INDIRECT(ADDRESS(ROW(L217),U$185,4)):INDIRECT(ADDRESS(ROW(L217),V$185,4)))</f>
        <v>-40</v>
      </c>
      <c r="V175" s="286">
        <f ca="1">SUMIFS(INDIRECT(ADDRESS(ROW(L153),U$185,4)):INDIRECT(ADDRESS(ROW(L153),V$185,4)),INDIRECT(ADDRESS(ROW(L153),U$185,4)):INDIRECT(ADDRESS(ROW(L153),V$185,4)),"&gt;8")-COUNTIFS(INDIRECT(ADDRESS(ROW(L153),U$185,4)):INDIRECT(ADDRESS(ROW(L153),V$185,4)),"&gt;8")*8-SUM(INDIRECT(ADDRESS(ROW(L217),U$185,4)):INDIRECT(ADDRESS(ROW(L217),V$185,4)))</f>
        <v>0</v>
      </c>
      <c r="W175" s="287">
        <f t="shared" ca="1" si="223"/>
        <v>0</v>
      </c>
      <c r="X175" s="286">
        <f ca="1">SUM(INDIRECT(ADDRESS(ROW(O153),X$185,4)):INDIRECT(ADDRESS(ROW(O153),Y$185,4)))-40-SUM(INDIRECT(ADDRESS(ROW(O196),X$185,4)):INDIRECT(ADDRESS(ROW(O196),Y$185,4)),INDIRECT(ADDRESS(ROW(O217),X$185,4)):INDIRECT(ADDRESS(ROW(O217),Y$185,4)))</f>
        <v>-40</v>
      </c>
      <c r="Y175" s="286">
        <f ca="1">SUMIFS(INDIRECT(ADDRESS(ROW(O153),X$185,4)):INDIRECT(ADDRESS(ROW(O153),Y$185,4)),INDIRECT(ADDRESS(ROW(O153),X$185,4)):INDIRECT(ADDRESS(ROW(O153),Y$185,4)),"&gt;8")-COUNTIFS(INDIRECT(ADDRESS(ROW(O153),X$185,4)):INDIRECT(ADDRESS(ROW(O153),Y$185,4)),"&gt;8")*8-SUM(INDIRECT(ADDRESS(ROW(O217),X$185,4)):INDIRECT(ADDRESS(ROW(O217),Y$185,4)))</f>
        <v>0</v>
      </c>
      <c r="Z175" s="287">
        <f t="shared" ca="1" si="224"/>
        <v>0</v>
      </c>
      <c r="AA175" s="286">
        <f ca="1">SUM(INDIRECT(ADDRESS(ROW(R153),AA$185,4)):INDIRECT(ADDRESS(ROW(R153),AB$185,4)))-40-SUM(INDIRECT(ADDRESS(ROW(R196),AA$185,4)):INDIRECT(ADDRESS(ROW(R196),AB$185,4)),INDIRECT(ADDRESS(ROW(R217),AA$185,4)):INDIRECT(ADDRESS(ROW(R217),AB$185,4)))</f>
        <v>-40</v>
      </c>
      <c r="AB175" s="286">
        <f ca="1">SUMIFS(INDIRECT(ADDRESS(ROW(R153),AA$185,4)):INDIRECT(ADDRESS(ROW(R153),AB$185,4)),INDIRECT(ADDRESS(ROW(R153),AA$185,4)):INDIRECT(ADDRESS(ROW(R153),AB$185,4)),"&gt;8")-COUNTIFS(INDIRECT(ADDRESS(ROW(R153),AA$185,4)):INDIRECT(ADDRESS(ROW(R153),AB$185,4)),"&gt;8")*8-SUM(INDIRECT(ADDRESS(ROW(R217),AA$185,4)):INDIRECT(ADDRESS(ROW(R217),AB$185,4)))</f>
        <v>0</v>
      </c>
      <c r="AC175" s="287">
        <f t="shared" ca="1" si="225"/>
        <v>0</v>
      </c>
      <c r="AD175" s="286">
        <f ca="1">IF($AB$185=45,0,SUM(INDIRECT(ADDRESS(ROW(U153),AD$185,4)):INDIRECT(ADDRESS(ROW(U153),AE$185,4)))-40-SUM(INDIRECT(ADDRESS(ROW(U196),AD$185,4)):INDIRECT(ADDRESS(ROW(U196),AE$185,4)),INDIRECT(ADDRESS(ROW(U217),AD$185,4)):INDIRECT(ADDRESS(ROW(U217),AE$185,4))))</f>
        <v>0</v>
      </c>
      <c r="AE175" s="286">
        <f ca="1">IF($AB$185=45,0,SUMIFS(INDIRECT(ADDRESS(ROW(U153),AD$185,4)):INDIRECT(ADDRESS(ROW(U153),AE$185,4)),INDIRECT(ADDRESS(ROW(U153),AD$185,4)):INDIRECT(ADDRESS(ROW(U153),AE$185,4)),"&gt;8")-COUNTIFS(INDIRECT(ADDRESS(ROW(U153),AD$185,4)):INDIRECT(ADDRESS(ROW(U153),AE$185,4)),"&gt;8")*8-SUM(INDIRECT(ADDRESS(ROW(U217),AD$185,4)):INDIRECT(ADDRESS(ROW(U217),AE$185,4))))</f>
        <v>0</v>
      </c>
      <c r="AF175" s="287">
        <f t="shared" ca="1" si="226"/>
        <v>0</v>
      </c>
      <c r="AG175" s="2"/>
      <c r="AH175" s="286">
        <f t="shared" ca="1" si="227"/>
        <v>0</v>
      </c>
      <c r="AI175" s="2"/>
      <c r="AJ175" s="2"/>
      <c r="BA175" s="30"/>
      <c r="BD175" s="30"/>
      <c r="BE175" s="30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</row>
    <row r="176" spans="8:97" ht="15" hidden="1" customHeight="1">
      <c r="H176" s="30"/>
      <c r="I176" s="30"/>
      <c r="J176" s="30"/>
      <c r="K176" s="30"/>
      <c r="M176" s="31"/>
      <c r="N176" s="285" t="str">
        <f t="shared" si="220"/>
        <v>직원7</v>
      </c>
      <c r="O176" s="286">
        <f ca="1">SUM(INDIRECT(ADDRESS(ROW(F154),O$185,4)):INDIRECT(ADDRESS(ROW(F154),P$185,4)))-40-SUM(INDIRECT(ADDRESS(ROW(F197),O$185,4)):INDIRECT(ADDRESS(ROW(F197),P$185,4)),INDIRECT(ADDRESS(ROW(F218),O$185,4)):INDIRECT(ADDRESS(ROW(F218),P$185,4)))</f>
        <v>-40</v>
      </c>
      <c r="P176" s="286">
        <f ca="1">SUMIFS(INDIRECT(ADDRESS(ROW(F154),O$185,4)):INDIRECT(ADDRESS(ROW(F154),P$185,4)),INDIRECT(ADDRESS(ROW(F154),O$185,4)):INDIRECT(ADDRESS(ROW(F154),P$185,4)),"&gt;8")-COUNTIFS(INDIRECT(ADDRESS(ROW(F154),O$185,4)):INDIRECT(ADDRESS(ROW(F154),P$185,4)),"&gt;8")*8-SUM(INDIRECT(ADDRESS(ROW(F218),O$185,4)):INDIRECT(ADDRESS(ROW(F218),P$185,4)))</f>
        <v>0</v>
      </c>
      <c r="Q176" s="287">
        <f t="shared" ca="1" si="221"/>
        <v>0</v>
      </c>
      <c r="R176" s="286">
        <f ca="1">SUM(INDIRECT(ADDRESS(ROW(I154),R$185,4)):INDIRECT(ADDRESS(ROW(I154),S$185,4)))-40-SUM(INDIRECT(ADDRESS(ROW(I197),R$185,4)):INDIRECT(ADDRESS(ROW(I197),S$185,4)),INDIRECT(ADDRESS(ROW(I218),R$185,4)):INDIRECT(ADDRESS(ROW(I218),S$185,4)))</f>
        <v>-40</v>
      </c>
      <c r="S176" s="286">
        <f ca="1">SUMIFS(INDIRECT(ADDRESS(ROW(I154),R$185,4)):INDIRECT(ADDRESS(ROW(I154),S$185,4)),INDIRECT(ADDRESS(ROW(I154),R$185,4)):INDIRECT(ADDRESS(ROW(I154),S$185,4)),"&gt;8")-COUNTIFS(INDIRECT(ADDRESS(ROW(I154),R$185,4)):INDIRECT(ADDRESS(ROW(I154),S$185,4)),"&gt;8")*8-SUM(INDIRECT(ADDRESS(ROW(I218),R$185,4)):INDIRECT(ADDRESS(ROW(I218),S$185,4)))</f>
        <v>0</v>
      </c>
      <c r="T176" s="287">
        <f t="shared" ca="1" si="222"/>
        <v>0</v>
      </c>
      <c r="U176" s="286">
        <f ca="1">SUM(INDIRECT(ADDRESS(ROW(L154),U$185,4)):INDIRECT(ADDRESS(ROW(L154),V$185,4)))-40-SUM(INDIRECT(ADDRESS(ROW(L197),U$185,4)):INDIRECT(ADDRESS(ROW(L197),V$185,4)),INDIRECT(ADDRESS(ROW(L218),U$185,4)):INDIRECT(ADDRESS(ROW(L218),V$185,4)))</f>
        <v>-40</v>
      </c>
      <c r="V176" s="286">
        <f ca="1">SUMIFS(INDIRECT(ADDRESS(ROW(L154),U$185,4)):INDIRECT(ADDRESS(ROW(L154),V$185,4)),INDIRECT(ADDRESS(ROW(L154),U$185,4)):INDIRECT(ADDRESS(ROW(L154),V$185,4)),"&gt;8")-COUNTIFS(INDIRECT(ADDRESS(ROW(L154),U$185,4)):INDIRECT(ADDRESS(ROW(L154),V$185,4)),"&gt;8")*8-SUM(INDIRECT(ADDRESS(ROW(L218),U$185,4)):INDIRECT(ADDRESS(ROW(L218),V$185,4)))</f>
        <v>0</v>
      </c>
      <c r="W176" s="287">
        <f t="shared" ca="1" si="223"/>
        <v>0</v>
      </c>
      <c r="X176" s="286">
        <f ca="1">SUM(INDIRECT(ADDRESS(ROW(O154),X$185,4)):INDIRECT(ADDRESS(ROW(O154),Y$185,4)))-40-SUM(INDIRECT(ADDRESS(ROW(O197),X$185,4)):INDIRECT(ADDRESS(ROW(O197),Y$185,4)),INDIRECT(ADDRESS(ROW(O218),X$185,4)):INDIRECT(ADDRESS(ROW(O218),Y$185,4)))</f>
        <v>-40</v>
      </c>
      <c r="Y176" s="286">
        <f ca="1">SUMIFS(INDIRECT(ADDRESS(ROW(O154),X$185,4)):INDIRECT(ADDRESS(ROW(O154),Y$185,4)),INDIRECT(ADDRESS(ROW(O154),X$185,4)):INDIRECT(ADDRESS(ROW(O154),Y$185,4)),"&gt;8")-COUNTIFS(INDIRECT(ADDRESS(ROW(O154),X$185,4)):INDIRECT(ADDRESS(ROW(O154),Y$185,4)),"&gt;8")*8-SUM(INDIRECT(ADDRESS(ROW(O218),X$185,4)):INDIRECT(ADDRESS(ROW(O218),Y$185,4)))</f>
        <v>0</v>
      </c>
      <c r="Z176" s="287">
        <f t="shared" ca="1" si="224"/>
        <v>0</v>
      </c>
      <c r="AA176" s="286">
        <f ca="1">SUM(INDIRECT(ADDRESS(ROW(R154),AA$185,4)):INDIRECT(ADDRESS(ROW(R154),AB$185,4)))-40-SUM(INDIRECT(ADDRESS(ROW(R197),AA$185,4)):INDIRECT(ADDRESS(ROW(R197),AB$185,4)),INDIRECT(ADDRESS(ROW(R218),AA$185,4)):INDIRECT(ADDRESS(ROW(R218),AB$185,4)))</f>
        <v>-40</v>
      </c>
      <c r="AB176" s="286">
        <f ca="1">SUMIFS(INDIRECT(ADDRESS(ROW(R154),AA$185,4)):INDIRECT(ADDRESS(ROW(R154),AB$185,4)),INDIRECT(ADDRESS(ROW(R154),AA$185,4)):INDIRECT(ADDRESS(ROW(R154),AB$185,4)),"&gt;8")-COUNTIFS(INDIRECT(ADDRESS(ROW(R154),AA$185,4)):INDIRECT(ADDRESS(ROW(R154),AB$185,4)),"&gt;8")*8-SUM(INDIRECT(ADDRESS(ROW(R218),AA$185,4)):INDIRECT(ADDRESS(ROW(R218),AB$185,4)))</f>
        <v>0</v>
      </c>
      <c r="AC176" s="287">
        <f t="shared" ca="1" si="225"/>
        <v>0</v>
      </c>
      <c r="AD176" s="286">
        <f ca="1">IF($AB$185=45,0,SUM(INDIRECT(ADDRESS(ROW(U154),AD$185,4)):INDIRECT(ADDRESS(ROW(U154),AE$185,4)))-40-SUM(INDIRECT(ADDRESS(ROW(U197),AD$185,4)):INDIRECT(ADDRESS(ROW(U197),AE$185,4)),INDIRECT(ADDRESS(ROW(U218),AD$185,4)):INDIRECT(ADDRESS(ROW(U218),AE$185,4))))</f>
        <v>0</v>
      </c>
      <c r="AE176" s="286">
        <f ca="1">IF($AB$185=45,0,SUMIFS(INDIRECT(ADDRESS(ROW(U154),AD$185,4)):INDIRECT(ADDRESS(ROW(U154),AE$185,4)),INDIRECT(ADDRESS(ROW(U154),AD$185,4)):INDIRECT(ADDRESS(ROW(U154),AE$185,4)),"&gt;8")-COUNTIFS(INDIRECT(ADDRESS(ROW(U154),AD$185,4)):INDIRECT(ADDRESS(ROW(U154),AE$185,4)),"&gt;8")*8-SUM(INDIRECT(ADDRESS(ROW(U218),AD$185,4)):INDIRECT(ADDRESS(ROW(U218),AE$185,4))))</f>
        <v>0</v>
      </c>
      <c r="AF176" s="287">
        <f t="shared" ca="1" si="226"/>
        <v>0</v>
      </c>
      <c r="AG176" s="2"/>
      <c r="AH176" s="286">
        <f t="shared" ca="1" si="227"/>
        <v>0</v>
      </c>
      <c r="AI176" s="2"/>
      <c r="AJ176" s="2"/>
      <c r="BA176" s="30"/>
      <c r="BD176" s="30"/>
      <c r="BE176" s="30"/>
      <c r="BF176" s="30"/>
      <c r="BG176" s="34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8:76" ht="15" hidden="1" customHeight="1">
      <c r="H177" s="30"/>
      <c r="I177" s="30"/>
      <c r="J177" s="30"/>
      <c r="K177" s="30"/>
      <c r="M177" s="31"/>
      <c r="N177" s="285" t="str">
        <f t="shared" si="220"/>
        <v>직원8</v>
      </c>
      <c r="O177" s="286">
        <f ca="1">SUM(INDIRECT(ADDRESS(ROW(F155),O$185,4)):INDIRECT(ADDRESS(ROW(F155),P$185,4)))-40-SUM(INDIRECT(ADDRESS(ROW(F198),O$185,4)):INDIRECT(ADDRESS(ROW(F198),P$185,4)),INDIRECT(ADDRESS(ROW(F219),O$185,4)):INDIRECT(ADDRESS(ROW(F219),P$185,4)))</f>
        <v>-40</v>
      </c>
      <c r="P177" s="286">
        <f ca="1">SUMIFS(INDIRECT(ADDRESS(ROW(F155),O$185,4)):INDIRECT(ADDRESS(ROW(F155),P$185,4)),INDIRECT(ADDRESS(ROW(F155),O$185,4)):INDIRECT(ADDRESS(ROW(F155),P$185,4)),"&gt;8")-COUNTIFS(INDIRECT(ADDRESS(ROW(F155),O$185,4)):INDIRECT(ADDRESS(ROW(F155),P$185,4)),"&gt;8")*8-SUM(INDIRECT(ADDRESS(ROW(F219),O$185,4)):INDIRECT(ADDRESS(ROW(F219),P$185,4)))</f>
        <v>0</v>
      </c>
      <c r="Q177" s="287">
        <f t="shared" ca="1" si="221"/>
        <v>0</v>
      </c>
      <c r="R177" s="286">
        <f ca="1">SUM(INDIRECT(ADDRESS(ROW(I155),R$185,4)):INDIRECT(ADDRESS(ROW(I155),S$185,4)))-40-SUM(INDIRECT(ADDRESS(ROW(I198),R$185,4)):INDIRECT(ADDRESS(ROW(I198),S$185,4)),INDIRECT(ADDRESS(ROW(I219),R$185,4)):INDIRECT(ADDRESS(ROW(I219),S$185,4)))</f>
        <v>-40</v>
      </c>
      <c r="S177" s="286">
        <f ca="1">SUMIFS(INDIRECT(ADDRESS(ROW(I155),R$185,4)):INDIRECT(ADDRESS(ROW(I155),S$185,4)),INDIRECT(ADDRESS(ROW(I155),R$185,4)):INDIRECT(ADDRESS(ROW(I155),S$185,4)),"&gt;8")-COUNTIFS(INDIRECT(ADDRESS(ROW(I155),R$185,4)):INDIRECT(ADDRESS(ROW(I155),S$185,4)),"&gt;8")*8-SUM(INDIRECT(ADDRESS(ROW(I219),R$185,4)):INDIRECT(ADDRESS(ROW(I219),S$185,4)))</f>
        <v>0</v>
      </c>
      <c r="T177" s="287">
        <f t="shared" ca="1" si="222"/>
        <v>0</v>
      </c>
      <c r="U177" s="286">
        <f ca="1">SUM(INDIRECT(ADDRESS(ROW(L155),U$185,4)):INDIRECT(ADDRESS(ROW(L155),V$185,4)))-40-SUM(INDIRECT(ADDRESS(ROW(L198),U$185,4)):INDIRECT(ADDRESS(ROW(L198),V$185,4)),INDIRECT(ADDRESS(ROW(L219),U$185,4)):INDIRECT(ADDRESS(ROW(L219),V$185,4)))</f>
        <v>-40</v>
      </c>
      <c r="V177" s="286">
        <f ca="1">SUMIFS(INDIRECT(ADDRESS(ROW(L155),U$185,4)):INDIRECT(ADDRESS(ROW(L155),V$185,4)),INDIRECT(ADDRESS(ROW(L155),U$185,4)):INDIRECT(ADDRESS(ROW(L155),V$185,4)),"&gt;8")-COUNTIFS(INDIRECT(ADDRESS(ROW(L155),U$185,4)):INDIRECT(ADDRESS(ROW(L155),V$185,4)),"&gt;8")*8-SUM(INDIRECT(ADDRESS(ROW(L219),U$185,4)):INDIRECT(ADDRESS(ROW(L219),V$185,4)))</f>
        <v>0</v>
      </c>
      <c r="W177" s="287">
        <f t="shared" ca="1" si="223"/>
        <v>0</v>
      </c>
      <c r="X177" s="286">
        <f ca="1">SUM(INDIRECT(ADDRESS(ROW(O155),X$185,4)):INDIRECT(ADDRESS(ROW(O155),Y$185,4)))-40-SUM(INDIRECT(ADDRESS(ROW(O198),X$185,4)):INDIRECT(ADDRESS(ROW(O198),Y$185,4)),INDIRECT(ADDRESS(ROW(O219),X$185,4)):INDIRECT(ADDRESS(ROW(O219),Y$185,4)))</f>
        <v>-40</v>
      </c>
      <c r="Y177" s="286">
        <f ca="1">SUMIFS(INDIRECT(ADDRESS(ROW(O155),X$185,4)):INDIRECT(ADDRESS(ROW(O155),Y$185,4)),INDIRECT(ADDRESS(ROW(O155),X$185,4)):INDIRECT(ADDRESS(ROW(O155),Y$185,4)),"&gt;8")-COUNTIFS(INDIRECT(ADDRESS(ROW(O155),X$185,4)):INDIRECT(ADDRESS(ROW(O155),Y$185,4)),"&gt;8")*8-SUM(INDIRECT(ADDRESS(ROW(O219),X$185,4)):INDIRECT(ADDRESS(ROW(O219),Y$185,4)))</f>
        <v>0</v>
      </c>
      <c r="Z177" s="287">
        <f t="shared" ca="1" si="224"/>
        <v>0</v>
      </c>
      <c r="AA177" s="286">
        <f ca="1">SUM(INDIRECT(ADDRESS(ROW(R155),AA$185,4)):INDIRECT(ADDRESS(ROW(R155),AB$185,4)))-40-SUM(INDIRECT(ADDRESS(ROW(R198),AA$185,4)):INDIRECT(ADDRESS(ROW(R198),AB$185,4)),INDIRECT(ADDRESS(ROW(R219),AA$185,4)):INDIRECT(ADDRESS(ROW(R219),AB$185,4)))</f>
        <v>-40</v>
      </c>
      <c r="AB177" s="286">
        <f ca="1">SUMIFS(INDIRECT(ADDRESS(ROW(R155),AA$185,4)):INDIRECT(ADDRESS(ROW(R155),AB$185,4)),INDIRECT(ADDRESS(ROW(R155),AA$185,4)):INDIRECT(ADDRESS(ROW(R155),AB$185,4)),"&gt;8")-COUNTIFS(INDIRECT(ADDRESS(ROW(R155),AA$185,4)):INDIRECT(ADDRESS(ROW(R155),AB$185,4)),"&gt;8")*8-SUM(INDIRECT(ADDRESS(ROW(R219),AA$185,4)):INDIRECT(ADDRESS(ROW(R219),AB$185,4)))</f>
        <v>0</v>
      </c>
      <c r="AC177" s="287">
        <f t="shared" ca="1" si="225"/>
        <v>0</v>
      </c>
      <c r="AD177" s="286">
        <f ca="1">IF($AB$185=45,0,SUM(INDIRECT(ADDRESS(ROW(U155),AD$185,4)):INDIRECT(ADDRESS(ROW(U155),AE$185,4)))-40-SUM(INDIRECT(ADDRESS(ROW(U198),AD$185,4)):INDIRECT(ADDRESS(ROW(U198),AE$185,4)),INDIRECT(ADDRESS(ROW(U219),AD$185,4)):INDIRECT(ADDRESS(ROW(U219),AE$185,4))))</f>
        <v>0</v>
      </c>
      <c r="AE177" s="286">
        <f ca="1">IF($AB$185=45,0,SUMIFS(INDIRECT(ADDRESS(ROW(U155),AD$185,4)):INDIRECT(ADDRESS(ROW(U155),AE$185,4)),INDIRECT(ADDRESS(ROW(U155),AD$185,4)):INDIRECT(ADDRESS(ROW(U155),AE$185,4)),"&gt;8")-COUNTIFS(INDIRECT(ADDRESS(ROW(U155),AD$185,4)):INDIRECT(ADDRESS(ROW(U155),AE$185,4)),"&gt;8")*8-SUM(INDIRECT(ADDRESS(ROW(U219),AD$185,4)):INDIRECT(ADDRESS(ROW(U219),AE$185,4))))</f>
        <v>0</v>
      </c>
      <c r="AF177" s="287">
        <f t="shared" ca="1" si="226"/>
        <v>0</v>
      </c>
      <c r="AG177" s="2"/>
      <c r="AH177" s="286">
        <f t="shared" ca="1" si="227"/>
        <v>0</v>
      </c>
      <c r="AI177" s="2"/>
      <c r="AJ177" s="2"/>
      <c r="BA177" s="30"/>
      <c r="BD177" s="30"/>
      <c r="BE177" s="30"/>
      <c r="BF177" s="30"/>
      <c r="BG177" s="34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8:76" ht="15" hidden="1" customHeight="1">
      <c r="H178" s="30"/>
      <c r="I178" s="30"/>
      <c r="J178" s="30"/>
      <c r="K178" s="30"/>
      <c r="M178" s="31"/>
      <c r="N178" s="285" t="str">
        <f t="shared" si="220"/>
        <v>직원9</v>
      </c>
      <c r="O178" s="286">
        <f ca="1">SUM(INDIRECT(ADDRESS(ROW(F156),O$185,4)):INDIRECT(ADDRESS(ROW(F156),P$185,4)))-40-SUM(INDIRECT(ADDRESS(ROW(F199),O$185,4)):INDIRECT(ADDRESS(ROW(F199),P$185,4)),INDIRECT(ADDRESS(ROW(F220),O$185,4)):INDIRECT(ADDRESS(ROW(F220),P$185,4)))</f>
        <v>-40</v>
      </c>
      <c r="P178" s="286">
        <f ca="1">SUMIFS(INDIRECT(ADDRESS(ROW(F156),O$185,4)):INDIRECT(ADDRESS(ROW(F156),P$185,4)),INDIRECT(ADDRESS(ROW(F156),O$185,4)):INDIRECT(ADDRESS(ROW(F156),P$185,4)),"&gt;8")-COUNTIFS(INDIRECT(ADDRESS(ROW(F156),O$185,4)):INDIRECT(ADDRESS(ROW(F156),P$185,4)),"&gt;8")*8-SUM(INDIRECT(ADDRESS(ROW(F220),O$185,4)):INDIRECT(ADDRESS(ROW(F220),P$185,4)))</f>
        <v>0</v>
      </c>
      <c r="Q178" s="287">
        <f t="shared" ca="1" si="221"/>
        <v>0</v>
      </c>
      <c r="R178" s="286">
        <f ca="1">SUM(INDIRECT(ADDRESS(ROW(I156),R$185,4)):INDIRECT(ADDRESS(ROW(I156),S$185,4)))-40-SUM(INDIRECT(ADDRESS(ROW(I199),R$185,4)):INDIRECT(ADDRESS(ROW(I199),S$185,4)),INDIRECT(ADDRESS(ROW(I220),R$185,4)):INDIRECT(ADDRESS(ROW(I220),S$185,4)))</f>
        <v>-40</v>
      </c>
      <c r="S178" s="286">
        <f ca="1">SUMIFS(INDIRECT(ADDRESS(ROW(I156),R$185,4)):INDIRECT(ADDRESS(ROW(I156),S$185,4)),INDIRECT(ADDRESS(ROW(I156),R$185,4)):INDIRECT(ADDRESS(ROW(I156),S$185,4)),"&gt;8")-COUNTIFS(INDIRECT(ADDRESS(ROW(I156),R$185,4)):INDIRECT(ADDRESS(ROW(I156),S$185,4)),"&gt;8")*8-SUM(INDIRECT(ADDRESS(ROW(I220),R$185,4)):INDIRECT(ADDRESS(ROW(I220),S$185,4)))</f>
        <v>0</v>
      </c>
      <c r="T178" s="287">
        <f t="shared" ca="1" si="222"/>
        <v>0</v>
      </c>
      <c r="U178" s="286">
        <f ca="1">SUM(INDIRECT(ADDRESS(ROW(L156),U$185,4)):INDIRECT(ADDRESS(ROW(L156),V$185,4)))-40-SUM(INDIRECT(ADDRESS(ROW(L199),U$185,4)):INDIRECT(ADDRESS(ROW(L199),V$185,4)),INDIRECT(ADDRESS(ROW(L220),U$185,4)):INDIRECT(ADDRESS(ROW(L220),V$185,4)))</f>
        <v>-40</v>
      </c>
      <c r="V178" s="286">
        <f ca="1">SUMIFS(INDIRECT(ADDRESS(ROW(L156),U$185,4)):INDIRECT(ADDRESS(ROW(L156),V$185,4)),INDIRECT(ADDRESS(ROW(L156),U$185,4)):INDIRECT(ADDRESS(ROW(L156),V$185,4)),"&gt;8")-COUNTIFS(INDIRECT(ADDRESS(ROW(L156),U$185,4)):INDIRECT(ADDRESS(ROW(L156),V$185,4)),"&gt;8")*8-SUM(INDIRECT(ADDRESS(ROW(L220),U$185,4)):INDIRECT(ADDRESS(ROW(L220),V$185,4)))</f>
        <v>0</v>
      </c>
      <c r="W178" s="287">
        <f t="shared" ca="1" si="223"/>
        <v>0</v>
      </c>
      <c r="X178" s="286">
        <f ca="1">SUM(INDIRECT(ADDRESS(ROW(O156),X$185,4)):INDIRECT(ADDRESS(ROW(O156),Y$185,4)))-40-SUM(INDIRECT(ADDRESS(ROW(O199),X$185,4)):INDIRECT(ADDRESS(ROW(O199),Y$185,4)),INDIRECT(ADDRESS(ROW(O220),X$185,4)):INDIRECT(ADDRESS(ROW(O220),Y$185,4)))</f>
        <v>-40</v>
      </c>
      <c r="Y178" s="286">
        <f ca="1">SUMIFS(INDIRECT(ADDRESS(ROW(O156),X$185,4)):INDIRECT(ADDRESS(ROW(O156),Y$185,4)),INDIRECT(ADDRESS(ROW(O156),X$185,4)):INDIRECT(ADDRESS(ROW(O156),Y$185,4)),"&gt;8")-COUNTIFS(INDIRECT(ADDRESS(ROW(O156),X$185,4)):INDIRECT(ADDRESS(ROW(O156),Y$185,4)),"&gt;8")*8-SUM(INDIRECT(ADDRESS(ROW(O220),X$185,4)):INDIRECT(ADDRESS(ROW(O220),Y$185,4)))</f>
        <v>0</v>
      </c>
      <c r="Z178" s="287">
        <f t="shared" ca="1" si="224"/>
        <v>0</v>
      </c>
      <c r="AA178" s="286">
        <f ca="1">SUM(INDIRECT(ADDRESS(ROW(R156),AA$185,4)):INDIRECT(ADDRESS(ROW(R156),AB$185,4)))-40-SUM(INDIRECT(ADDRESS(ROW(R199),AA$185,4)):INDIRECT(ADDRESS(ROW(R199),AB$185,4)),INDIRECT(ADDRESS(ROW(R220),AA$185,4)):INDIRECT(ADDRESS(ROW(R220),AB$185,4)))</f>
        <v>-40</v>
      </c>
      <c r="AB178" s="286">
        <f ca="1">SUMIFS(INDIRECT(ADDRESS(ROW(R156),AA$185,4)):INDIRECT(ADDRESS(ROW(R156),AB$185,4)),INDIRECT(ADDRESS(ROW(R156),AA$185,4)):INDIRECT(ADDRESS(ROW(R156),AB$185,4)),"&gt;8")-COUNTIFS(INDIRECT(ADDRESS(ROW(R156),AA$185,4)):INDIRECT(ADDRESS(ROW(R156),AB$185,4)),"&gt;8")*8-SUM(INDIRECT(ADDRESS(ROW(R220),AA$185,4)):INDIRECT(ADDRESS(ROW(R220),AB$185,4)))</f>
        <v>0</v>
      </c>
      <c r="AC178" s="287">
        <f t="shared" ca="1" si="225"/>
        <v>0</v>
      </c>
      <c r="AD178" s="286">
        <f ca="1">IF($AB$185=45,0,SUM(INDIRECT(ADDRESS(ROW(U156),AD$185,4)):INDIRECT(ADDRESS(ROW(U156),AE$185,4)))-40-SUM(INDIRECT(ADDRESS(ROW(U199),AD$185,4)):INDIRECT(ADDRESS(ROW(U199),AE$185,4)),INDIRECT(ADDRESS(ROW(U220),AD$185,4)):INDIRECT(ADDRESS(ROW(U220),AE$185,4))))</f>
        <v>0</v>
      </c>
      <c r="AE178" s="286">
        <f ca="1">IF($AB$185=45,0,SUMIFS(INDIRECT(ADDRESS(ROW(U156),AD$185,4)):INDIRECT(ADDRESS(ROW(U156),AE$185,4)),INDIRECT(ADDRESS(ROW(U156),AD$185,4)):INDIRECT(ADDRESS(ROW(U156),AE$185,4)),"&gt;8")-COUNTIFS(INDIRECT(ADDRESS(ROW(U156),AD$185,4)):INDIRECT(ADDRESS(ROW(U156),AE$185,4)),"&gt;8")*8-SUM(INDIRECT(ADDRESS(ROW(U220),AD$185,4)):INDIRECT(ADDRESS(ROW(U220),AE$185,4))))</f>
        <v>0</v>
      </c>
      <c r="AF178" s="287">
        <f t="shared" ca="1" si="226"/>
        <v>0</v>
      </c>
      <c r="AG178" s="2"/>
      <c r="AH178" s="286">
        <f t="shared" ca="1" si="227"/>
        <v>0</v>
      </c>
      <c r="AI178" s="2"/>
      <c r="AJ178" s="2"/>
      <c r="BA178" s="30"/>
      <c r="BD178" s="30"/>
      <c r="BE178" s="30"/>
      <c r="BF178" s="30"/>
      <c r="BG178" s="34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8:76" ht="15" hidden="1" customHeight="1">
      <c r="H179" s="30"/>
      <c r="I179" s="30"/>
      <c r="J179" s="30"/>
      <c r="K179" s="30"/>
      <c r="M179" s="31"/>
      <c r="N179" s="285" t="str">
        <f t="shared" si="220"/>
        <v>직원10</v>
      </c>
      <c r="O179" s="286">
        <f ca="1">SUM(INDIRECT(ADDRESS(ROW(F157),O$185,4)):INDIRECT(ADDRESS(ROW(F157),P$185,4)))-40-SUM(INDIRECT(ADDRESS(ROW(F200),O$185,4)):INDIRECT(ADDRESS(ROW(F200),P$185,4)),INDIRECT(ADDRESS(ROW(F221),O$185,4)):INDIRECT(ADDRESS(ROW(F221),P$185,4)))</f>
        <v>-40</v>
      </c>
      <c r="P179" s="286">
        <f ca="1">SUMIFS(INDIRECT(ADDRESS(ROW(F157),O$185,4)):INDIRECT(ADDRESS(ROW(F157),P$185,4)),INDIRECT(ADDRESS(ROW(F157),O$185,4)):INDIRECT(ADDRESS(ROW(F157),P$185,4)),"&gt;8")-COUNTIFS(INDIRECT(ADDRESS(ROW(F157),O$185,4)):INDIRECT(ADDRESS(ROW(F157),P$185,4)),"&gt;8")*8-SUM(INDIRECT(ADDRESS(ROW(F221),O$185,4)):INDIRECT(ADDRESS(ROW(F221),P$185,4)))</f>
        <v>0</v>
      </c>
      <c r="Q179" s="287">
        <f t="shared" ca="1" si="221"/>
        <v>0</v>
      </c>
      <c r="R179" s="286">
        <f ca="1">SUM(INDIRECT(ADDRESS(ROW(I157),R$185,4)):INDIRECT(ADDRESS(ROW(I157),S$185,4)))-40-SUM(INDIRECT(ADDRESS(ROW(I200),R$185,4)):INDIRECT(ADDRESS(ROW(I200),S$185,4)),INDIRECT(ADDRESS(ROW(I221),R$185,4)):INDIRECT(ADDRESS(ROW(I221),S$185,4)))</f>
        <v>-40</v>
      </c>
      <c r="S179" s="286">
        <f ca="1">SUMIFS(INDIRECT(ADDRESS(ROW(I157),R$185,4)):INDIRECT(ADDRESS(ROW(I157),S$185,4)),INDIRECT(ADDRESS(ROW(I157),R$185,4)):INDIRECT(ADDRESS(ROW(I157),S$185,4)),"&gt;8")-COUNTIFS(INDIRECT(ADDRESS(ROW(I157),R$185,4)):INDIRECT(ADDRESS(ROW(I157),S$185,4)),"&gt;8")*8-SUM(INDIRECT(ADDRESS(ROW(I221),R$185,4)):INDIRECT(ADDRESS(ROW(I221),S$185,4)))</f>
        <v>0</v>
      </c>
      <c r="T179" s="287">
        <f t="shared" ca="1" si="222"/>
        <v>0</v>
      </c>
      <c r="U179" s="286">
        <f ca="1">SUM(INDIRECT(ADDRESS(ROW(L157),U$185,4)):INDIRECT(ADDRESS(ROW(L157),V$185,4)))-40-SUM(INDIRECT(ADDRESS(ROW(L200),U$185,4)):INDIRECT(ADDRESS(ROW(L200),V$185,4)),INDIRECT(ADDRESS(ROW(L221),U$185,4)):INDIRECT(ADDRESS(ROW(L221),V$185,4)))</f>
        <v>-40</v>
      </c>
      <c r="V179" s="286">
        <f ca="1">SUMIFS(INDIRECT(ADDRESS(ROW(L157),U$185,4)):INDIRECT(ADDRESS(ROW(L157),V$185,4)),INDIRECT(ADDRESS(ROW(L157),U$185,4)):INDIRECT(ADDRESS(ROW(L157),V$185,4)),"&gt;8")-COUNTIFS(INDIRECT(ADDRESS(ROW(L157),U$185,4)):INDIRECT(ADDRESS(ROW(L157),V$185,4)),"&gt;8")*8-SUM(INDIRECT(ADDRESS(ROW(L221),U$185,4)):INDIRECT(ADDRESS(ROW(L221),V$185,4)))</f>
        <v>0</v>
      </c>
      <c r="W179" s="287">
        <f t="shared" ca="1" si="223"/>
        <v>0</v>
      </c>
      <c r="X179" s="286">
        <f ca="1">SUM(INDIRECT(ADDRESS(ROW(O157),X$185,4)):INDIRECT(ADDRESS(ROW(O157),Y$185,4)))-40-SUM(INDIRECT(ADDRESS(ROW(O200),X$185,4)):INDIRECT(ADDRESS(ROW(O200),Y$185,4)),INDIRECT(ADDRESS(ROW(O221),X$185,4)):INDIRECT(ADDRESS(ROW(O221),Y$185,4)))</f>
        <v>-40</v>
      </c>
      <c r="Y179" s="286">
        <f ca="1">SUMIFS(INDIRECT(ADDRESS(ROW(O157),X$185,4)):INDIRECT(ADDRESS(ROW(O157),Y$185,4)),INDIRECT(ADDRESS(ROW(O157),X$185,4)):INDIRECT(ADDRESS(ROW(O157),Y$185,4)),"&gt;8")-COUNTIFS(INDIRECT(ADDRESS(ROW(O157),X$185,4)):INDIRECT(ADDRESS(ROW(O157),Y$185,4)),"&gt;8")*8-SUM(INDIRECT(ADDRESS(ROW(O221),X$185,4)):INDIRECT(ADDRESS(ROW(O221),Y$185,4)))</f>
        <v>0</v>
      </c>
      <c r="Z179" s="287">
        <f t="shared" ca="1" si="224"/>
        <v>0</v>
      </c>
      <c r="AA179" s="286">
        <f ca="1">SUM(INDIRECT(ADDRESS(ROW(R157),AA$185,4)):INDIRECT(ADDRESS(ROW(R157),AB$185,4)))-40-SUM(INDIRECT(ADDRESS(ROW(R200),AA$185,4)):INDIRECT(ADDRESS(ROW(R200),AB$185,4)),INDIRECT(ADDRESS(ROW(R221),AA$185,4)):INDIRECT(ADDRESS(ROW(R221),AB$185,4)))</f>
        <v>-40</v>
      </c>
      <c r="AB179" s="286">
        <f ca="1">SUMIFS(INDIRECT(ADDRESS(ROW(R157),AA$185,4)):INDIRECT(ADDRESS(ROW(R157),AB$185,4)),INDIRECT(ADDRESS(ROW(R157),AA$185,4)):INDIRECT(ADDRESS(ROW(R157),AB$185,4)),"&gt;8")-COUNTIFS(INDIRECT(ADDRESS(ROW(R157),AA$185,4)):INDIRECT(ADDRESS(ROW(R157),AB$185,4)),"&gt;8")*8-SUM(INDIRECT(ADDRESS(ROW(R221),AA$185,4)):INDIRECT(ADDRESS(ROW(R221),AB$185,4)))</f>
        <v>0</v>
      </c>
      <c r="AC179" s="287">
        <f t="shared" ca="1" si="225"/>
        <v>0</v>
      </c>
      <c r="AD179" s="286">
        <f ca="1">IF($AB$185=45,0,SUM(INDIRECT(ADDRESS(ROW(U157),AD$185,4)):INDIRECT(ADDRESS(ROW(U157),AE$185,4)))-40-SUM(INDIRECT(ADDRESS(ROW(U200),AD$185,4)):INDIRECT(ADDRESS(ROW(U200),AE$185,4)),INDIRECT(ADDRESS(ROW(U221),AD$185,4)):INDIRECT(ADDRESS(ROW(U221),AE$185,4))))</f>
        <v>0</v>
      </c>
      <c r="AE179" s="286">
        <f ca="1">IF($AB$185=45,0,SUMIFS(INDIRECT(ADDRESS(ROW(U157),AD$185,4)):INDIRECT(ADDRESS(ROW(U157),AE$185,4)),INDIRECT(ADDRESS(ROW(U157),AD$185,4)):INDIRECT(ADDRESS(ROW(U157),AE$185,4)),"&gt;8")-COUNTIFS(INDIRECT(ADDRESS(ROW(U157),AD$185,4)):INDIRECT(ADDRESS(ROW(U157),AE$185,4)),"&gt;8")*8-SUM(INDIRECT(ADDRESS(ROW(U221),AD$185,4)):INDIRECT(ADDRESS(ROW(U221),AE$185,4))))</f>
        <v>0</v>
      </c>
      <c r="AF179" s="287">
        <f t="shared" ca="1" si="226"/>
        <v>0</v>
      </c>
      <c r="AG179" s="2"/>
      <c r="AH179" s="286">
        <f t="shared" ca="1" si="227"/>
        <v>0</v>
      </c>
      <c r="AI179" s="2"/>
      <c r="AJ179" s="2"/>
      <c r="BA179" s="30"/>
      <c r="BD179" s="30"/>
      <c r="BE179" s="30"/>
      <c r="BF179" s="30"/>
      <c r="BG179" s="34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8:76" ht="15" hidden="1" customHeight="1">
      <c r="H180" s="30"/>
      <c r="I180" s="30"/>
      <c r="J180" s="30"/>
      <c r="K180" s="30"/>
      <c r="M180" s="31"/>
      <c r="N180" s="285" t="str">
        <f t="shared" si="220"/>
        <v>직원11</v>
      </c>
      <c r="O180" s="286">
        <f ca="1">SUM(INDIRECT(ADDRESS(ROW(F158),O$185,4)):INDIRECT(ADDRESS(ROW(F158),P$185,4)))-40-SUM(INDIRECT(ADDRESS(ROW(F201),O$185,4)):INDIRECT(ADDRESS(ROW(F201),P$185,4)),INDIRECT(ADDRESS(ROW(F222),O$185,4)):INDIRECT(ADDRESS(ROW(F222),P$185,4)))</f>
        <v>-40</v>
      </c>
      <c r="P180" s="286">
        <f ca="1">SUMIFS(INDIRECT(ADDRESS(ROW(F158),O$185,4)):INDIRECT(ADDRESS(ROW(F158),P$185,4)),INDIRECT(ADDRESS(ROW(F158),O$185,4)):INDIRECT(ADDRESS(ROW(F158),P$185,4)),"&gt;8")-COUNTIFS(INDIRECT(ADDRESS(ROW(F158),O$185,4)):INDIRECT(ADDRESS(ROW(F158),P$185,4)),"&gt;8")*8-SUM(INDIRECT(ADDRESS(ROW(F222),O$185,4)):INDIRECT(ADDRESS(ROW(F222),P$185,4)))</f>
        <v>0</v>
      </c>
      <c r="Q180" s="287">
        <f t="shared" ca="1" si="221"/>
        <v>0</v>
      </c>
      <c r="R180" s="286">
        <f ca="1">SUM(INDIRECT(ADDRESS(ROW(I158),R$185,4)):INDIRECT(ADDRESS(ROW(I158),S$185,4)))-40-SUM(INDIRECT(ADDRESS(ROW(I201),R$185,4)):INDIRECT(ADDRESS(ROW(I201),S$185,4)),INDIRECT(ADDRESS(ROW(I222),R$185,4)):INDIRECT(ADDRESS(ROW(I222),S$185,4)))</f>
        <v>-40</v>
      </c>
      <c r="S180" s="286">
        <f ca="1">SUMIFS(INDIRECT(ADDRESS(ROW(I158),R$185,4)):INDIRECT(ADDRESS(ROW(I158),S$185,4)),INDIRECT(ADDRESS(ROW(I158),R$185,4)):INDIRECT(ADDRESS(ROW(I158),S$185,4)),"&gt;8")-COUNTIFS(INDIRECT(ADDRESS(ROW(I158),R$185,4)):INDIRECT(ADDRESS(ROW(I158),S$185,4)),"&gt;8")*8-SUM(INDIRECT(ADDRESS(ROW(I222),R$185,4)):INDIRECT(ADDRESS(ROW(I222),S$185,4)))</f>
        <v>0</v>
      </c>
      <c r="T180" s="287">
        <f t="shared" ca="1" si="222"/>
        <v>0</v>
      </c>
      <c r="U180" s="286">
        <f ca="1">SUM(INDIRECT(ADDRESS(ROW(L158),U$185,4)):INDIRECT(ADDRESS(ROW(L158),V$185,4)))-40-SUM(INDIRECT(ADDRESS(ROW(L201),U$185,4)):INDIRECT(ADDRESS(ROW(L201),V$185,4)),INDIRECT(ADDRESS(ROW(L222),U$185,4)):INDIRECT(ADDRESS(ROW(L222),V$185,4)))</f>
        <v>-40</v>
      </c>
      <c r="V180" s="286">
        <f ca="1">SUMIFS(INDIRECT(ADDRESS(ROW(L158),U$185,4)):INDIRECT(ADDRESS(ROW(L158),V$185,4)),INDIRECT(ADDRESS(ROW(L158),U$185,4)):INDIRECT(ADDRESS(ROW(L158),V$185,4)),"&gt;8")-COUNTIFS(INDIRECT(ADDRESS(ROW(L158),U$185,4)):INDIRECT(ADDRESS(ROW(L158),V$185,4)),"&gt;8")*8-SUM(INDIRECT(ADDRESS(ROW(L222),U$185,4)):INDIRECT(ADDRESS(ROW(L222),V$185,4)))</f>
        <v>0</v>
      </c>
      <c r="W180" s="287">
        <f t="shared" ca="1" si="223"/>
        <v>0</v>
      </c>
      <c r="X180" s="286">
        <f ca="1">SUM(INDIRECT(ADDRESS(ROW(O158),X$185,4)):INDIRECT(ADDRESS(ROW(O158),Y$185,4)))-40-SUM(INDIRECT(ADDRESS(ROW(O201),X$185,4)):INDIRECT(ADDRESS(ROW(O201),Y$185,4)),INDIRECT(ADDRESS(ROW(O222),X$185,4)):INDIRECT(ADDRESS(ROW(O222),Y$185,4)))</f>
        <v>-40</v>
      </c>
      <c r="Y180" s="286">
        <f ca="1">SUMIFS(INDIRECT(ADDRESS(ROW(O158),X$185,4)):INDIRECT(ADDRESS(ROW(O158),Y$185,4)),INDIRECT(ADDRESS(ROW(O158),X$185,4)):INDIRECT(ADDRESS(ROW(O158),Y$185,4)),"&gt;8")-COUNTIFS(INDIRECT(ADDRESS(ROW(O158),X$185,4)):INDIRECT(ADDRESS(ROW(O158),Y$185,4)),"&gt;8")*8-SUM(INDIRECT(ADDRESS(ROW(O222),X$185,4)):INDIRECT(ADDRESS(ROW(O222),Y$185,4)))</f>
        <v>0</v>
      </c>
      <c r="Z180" s="287">
        <f t="shared" ca="1" si="224"/>
        <v>0</v>
      </c>
      <c r="AA180" s="286">
        <f ca="1">SUM(INDIRECT(ADDRESS(ROW(R158),AA$185,4)):INDIRECT(ADDRESS(ROW(R158),AB$185,4)))-40-SUM(INDIRECT(ADDRESS(ROW(R201),AA$185,4)):INDIRECT(ADDRESS(ROW(R201),AB$185,4)),INDIRECT(ADDRESS(ROW(R222),AA$185,4)):INDIRECT(ADDRESS(ROW(R222),AB$185,4)))</f>
        <v>-40</v>
      </c>
      <c r="AB180" s="286">
        <f ca="1">SUMIFS(INDIRECT(ADDRESS(ROW(R158),AA$185,4)):INDIRECT(ADDRESS(ROW(R158),AB$185,4)),INDIRECT(ADDRESS(ROW(R158),AA$185,4)):INDIRECT(ADDRESS(ROW(R158),AB$185,4)),"&gt;8")-COUNTIFS(INDIRECT(ADDRESS(ROW(R158),AA$185,4)):INDIRECT(ADDRESS(ROW(R158),AB$185,4)),"&gt;8")*8-SUM(INDIRECT(ADDRESS(ROW(R222),AA$185,4)):INDIRECT(ADDRESS(ROW(R222),AB$185,4)))</f>
        <v>0</v>
      </c>
      <c r="AC180" s="287">
        <f t="shared" ca="1" si="225"/>
        <v>0</v>
      </c>
      <c r="AD180" s="286">
        <f ca="1">IF($AB$185=45,0,SUM(INDIRECT(ADDRESS(ROW(U158),AD$185,4)):INDIRECT(ADDRESS(ROW(U158),AE$185,4)))-40-SUM(INDIRECT(ADDRESS(ROW(U201),AD$185,4)):INDIRECT(ADDRESS(ROW(U201),AE$185,4)),INDIRECT(ADDRESS(ROW(U222),AD$185,4)):INDIRECT(ADDRESS(ROW(U222),AE$185,4))))</f>
        <v>0</v>
      </c>
      <c r="AE180" s="286">
        <f ca="1">IF($AB$185=45,0,SUMIFS(INDIRECT(ADDRESS(ROW(U158),AD$185,4)):INDIRECT(ADDRESS(ROW(U158),AE$185,4)),INDIRECT(ADDRESS(ROW(U158),AD$185,4)):INDIRECT(ADDRESS(ROW(U158),AE$185,4)),"&gt;8")-COUNTIFS(INDIRECT(ADDRESS(ROW(U158),AD$185,4)):INDIRECT(ADDRESS(ROW(U158),AE$185,4)),"&gt;8")*8-SUM(INDIRECT(ADDRESS(ROW(U222),AD$185,4)):INDIRECT(ADDRESS(ROW(U222),AE$185,4))))</f>
        <v>0</v>
      </c>
      <c r="AF180" s="287">
        <f t="shared" ca="1" si="226"/>
        <v>0</v>
      </c>
      <c r="AG180" s="2"/>
      <c r="AH180" s="286">
        <f t="shared" ca="1" si="227"/>
        <v>0</v>
      </c>
      <c r="AI180" s="2"/>
      <c r="AJ180" s="2"/>
      <c r="BA180" s="30"/>
      <c r="BD180" s="30"/>
      <c r="BE180" s="30"/>
      <c r="BF180" s="30"/>
      <c r="BG180" s="34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8:76" ht="15" hidden="1" customHeight="1">
      <c r="H181" s="30"/>
      <c r="I181" s="30"/>
      <c r="J181" s="30"/>
      <c r="K181" s="30"/>
      <c r="M181" s="31"/>
      <c r="N181" s="285" t="str">
        <f t="shared" si="220"/>
        <v>직원12</v>
      </c>
      <c r="O181" s="286">
        <f ca="1">SUM(INDIRECT(ADDRESS(ROW(F159),O$185,4)):INDIRECT(ADDRESS(ROW(F159),P$185,4)))-40-SUM(INDIRECT(ADDRESS(ROW(F202),O$185,4)):INDIRECT(ADDRESS(ROW(F202),P$185,4)),INDIRECT(ADDRESS(ROW(F223),O$185,4)):INDIRECT(ADDRESS(ROW(F223),P$185,4)))</f>
        <v>-40</v>
      </c>
      <c r="P181" s="286">
        <f ca="1">SUMIFS(INDIRECT(ADDRESS(ROW(F159),O$185,4)):INDIRECT(ADDRESS(ROW(F159),P$185,4)),INDIRECT(ADDRESS(ROW(F159),O$185,4)):INDIRECT(ADDRESS(ROW(F159),P$185,4)),"&gt;8")-COUNTIFS(INDIRECT(ADDRESS(ROW(F159),O$185,4)):INDIRECT(ADDRESS(ROW(F159),P$185,4)),"&gt;8")*8-SUM(INDIRECT(ADDRESS(ROW(F223),O$185,4)):INDIRECT(ADDRESS(ROW(F223),P$185,4)))</f>
        <v>0</v>
      </c>
      <c r="Q181" s="287">
        <f t="shared" ca="1" si="221"/>
        <v>0</v>
      </c>
      <c r="R181" s="286">
        <f ca="1">SUM(INDIRECT(ADDRESS(ROW(I159),R$185,4)):INDIRECT(ADDRESS(ROW(I159),S$185,4)))-40-SUM(INDIRECT(ADDRESS(ROW(I202),R$185,4)):INDIRECT(ADDRESS(ROW(I202),S$185,4)),INDIRECT(ADDRESS(ROW(I223),R$185,4)):INDIRECT(ADDRESS(ROW(I223),S$185,4)))</f>
        <v>-40</v>
      </c>
      <c r="S181" s="286">
        <f ca="1">SUMIFS(INDIRECT(ADDRESS(ROW(I159),R$185,4)):INDIRECT(ADDRESS(ROW(I159),S$185,4)),INDIRECT(ADDRESS(ROW(I159),R$185,4)):INDIRECT(ADDRESS(ROW(I159),S$185,4)),"&gt;8")-COUNTIFS(INDIRECT(ADDRESS(ROW(I159),R$185,4)):INDIRECT(ADDRESS(ROW(I159),S$185,4)),"&gt;8")*8-SUM(INDIRECT(ADDRESS(ROW(I223),R$185,4)):INDIRECT(ADDRESS(ROW(I223),S$185,4)))</f>
        <v>0</v>
      </c>
      <c r="T181" s="287">
        <f t="shared" ca="1" si="222"/>
        <v>0</v>
      </c>
      <c r="U181" s="286">
        <f ca="1">SUM(INDIRECT(ADDRESS(ROW(L159),U$185,4)):INDIRECT(ADDRESS(ROW(L159),V$185,4)))-40-SUM(INDIRECT(ADDRESS(ROW(L202),U$185,4)):INDIRECT(ADDRESS(ROW(L202),V$185,4)),INDIRECT(ADDRESS(ROW(L223),U$185,4)):INDIRECT(ADDRESS(ROW(L223),V$185,4)))</f>
        <v>-40</v>
      </c>
      <c r="V181" s="286">
        <f ca="1">SUMIFS(INDIRECT(ADDRESS(ROW(L159),U$185,4)):INDIRECT(ADDRESS(ROW(L159),V$185,4)),INDIRECT(ADDRESS(ROW(L159),U$185,4)):INDIRECT(ADDRESS(ROW(L159),V$185,4)),"&gt;8")-COUNTIFS(INDIRECT(ADDRESS(ROW(L159),U$185,4)):INDIRECT(ADDRESS(ROW(L159),V$185,4)),"&gt;8")*8-SUM(INDIRECT(ADDRESS(ROW(L223),U$185,4)):INDIRECT(ADDRESS(ROW(L223),V$185,4)))</f>
        <v>0</v>
      </c>
      <c r="W181" s="287">
        <f t="shared" ca="1" si="223"/>
        <v>0</v>
      </c>
      <c r="X181" s="286">
        <f ca="1">SUM(INDIRECT(ADDRESS(ROW(O159),X$185,4)):INDIRECT(ADDRESS(ROW(O159),Y$185,4)))-40-SUM(INDIRECT(ADDRESS(ROW(O202),X$185,4)):INDIRECT(ADDRESS(ROW(O202),Y$185,4)),INDIRECT(ADDRESS(ROW(O223),X$185,4)):INDIRECT(ADDRESS(ROW(O223),Y$185,4)))</f>
        <v>-40</v>
      </c>
      <c r="Y181" s="286">
        <f ca="1">SUMIFS(INDIRECT(ADDRESS(ROW(O159),X$185,4)):INDIRECT(ADDRESS(ROW(O159),Y$185,4)),INDIRECT(ADDRESS(ROW(O159),X$185,4)):INDIRECT(ADDRESS(ROW(O159),Y$185,4)),"&gt;8")-COUNTIFS(INDIRECT(ADDRESS(ROW(O159),X$185,4)):INDIRECT(ADDRESS(ROW(O159),Y$185,4)),"&gt;8")*8-SUM(INDIRECT(ADDRESS(ROW(O223),X$185,4)):INDIRECT(ADDRESS(ROW(O223),Y$185,4)))</f>
        <v>0</v>
      </c>
      <c r="Z181" s="287">
        <f t="shared" ca="1" si="224"/>
        <v>0</v>
      </c>
      <c r="AA181" s="286">
        <f ca="1">SUM(INDIRECT(ADDRESS(ROW(R159),AA$185,4)):INDIRECT(ADDRESS(ROW(R159),AB$185,4)))-40-SUM(INDIRECT(ADDRESS(ROW(R202),AA$185,4)):INDIRECT(ADDRESS(ROW(R202),AB$185,4)),INDIRECT(ADDRESS(ROW(R223),AA$185,4)):INDIRECT(ADDRESS(ROW(R223),AB$185,4)))</f>
        <v>-40</v>
      </c>
      <c r="AB181" s="286">
        <f ca="1">SUMIFS(INDIRECT(ADDRESS(ROW(R159),AA$185,4)):INDIRECT(ADDRESS(ROW(R159),AB$185,4)),INDIRECT(ADDRESS(ROW(R159),AA$185,4)):INDIRECT(ADDRESS(ROW(R159),AB$185,4)),"&gt;8")-COUNTIFS(INDIRECT(ADDRESS(ROW(R159),AA$185,4)):INDIRECT(ADDRESS(ROW(R159),AB$185,4)),"&gt;8")*8-SUM(INDIRECT(ADDRESS(ROW(R223),AA$185,4)):INDIRECT(ADDRESS(ROW(R223),AB$185,4)))</f>
        <v>0</v>
      </c>
      <c r="AC181" s="287">
        <f t="shared" ca="1" si="225"/>
        <v>0</v>
      </c>
      <c r="AD181" s="286">
        <f ca="1">IF($AB$185=45,0,SUM(INDIRECT(ADDRESS(ROW(U159),AD$185,4)):INDIRECT(ADDRESS(ROW(U159),AE$185,4)))-40-SUM(INDIRECT(ADDRESS(ROW(U202),AD$185,4)):INDIRECT(ADDRESS(ROW(U202),AE$185,4)),INDIRECT(ADDRESS(ROW(U223),AD$185,4)):INDIRECT(ADDRESS(ROW(U223),AE$185,4))))</f>
        <v>0</v>
      </c>
      <c r="AE181" s="286">
        <f ca="1">IF($AB$185=45,0,SUMIFS(INDIRECT(ADDRESS(ROW(U159),AD$185,4)):INDIRECT(ADDRESS(ROW(U159),AE$185,4)),INDIRECT(ADDRESS(ROW(U159),AD$185,4)):INDIRECT(ADDRESS(ROW(U159),AE$185,4)),"&gt;8")-COUNTIFS(INDIRECT(ADDRESS(ROW(U159),AD$185,4)):INDIRECT(ADDRESS(ROW(U159),AE$185,4)),"&gt;8")*8-SUM(INDIRECT(ADDRESS(ROW(U223),AD$185,4)):INDIRECT(ADDRESS(ROW(U223),AE$185,4))))</f>
        <v>0</v>
      </c>
      <c r="AF181" s="287">
        <f t="shared" ca="1" si="226"/>
        <v>0</v>
      </c>
      <c r="AG181" s="2"/>
      <c r="AH181" s="286">
        <f t="shared" ca="1" si="227"/>
        <v>0</v>
      </c>
      <c r="AI181" s="2"/>
      <c r="AJ181" s="2"/>
      <c r="BA181" s="30"/>
      <c r="BD181" s="30"/>
      <c r="BE181" s="30"/>
      <c r="BF181" s="30"/>
      <c r="BG181" s="34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8:76" ht="15" hidden="1" customHeight="1">
      <c r="H182" s="30"/>
      <c r="I182" s="30"/>
      <c r="J182" s="30"/>
      <c r="K182" s="30"/>
      <c r="M182" s="31"/>
      <c r="N182" s="285" t="str">
        <f t="shared" si="220"/>
        <v>직원13</v>
      </c>
      <c r="O182" s="286">
        <f ca="1">SUM(INDIRECT(ADDRESS(ROW(F160),O$185,4)):INDIRECT(ADDRESS(ROW(F160),P$185,4)))-40-SUM(INDIRECT(ADDRESS(ROW(F203),O$185,4)):INDIRECT(ADDRESS(ROW(F203),P$185,4)),INDIRECT(ADDRESS(ROW(F224),O$185,4)):INDIRECT(ADDRESS(ROW(F224),P$185,4)))</f>
        <v>-40</v>
      </c>
      <c r="P182" s="286">
        <f ca="1">SUMIFS(INDIRECT(ADDRESS(ROW(F160),O$185,4)):INDIRECT(ADDRESS(ROW(F160),P$185,4)),INDIRECT(ADDRESS(ROW(F160),O$185,4)):INDIRECT(ADDRESS(ROW(F160),P$185,4)),"&gt;8")-COUNTIFS(INDIRECT(ADDRESS(ROW(F160),O$185,4)):INDIRECT(ADDRESS(ROW(F160),P$185,4)),"&gt;8")*8-SUM(INDIRECT(ADDRESS(ROW(F224),O$185,4)):INDIRECT(ADDRESS(ROW(F224),P$185,4)))</f>
        <v>0</v>
      </c>
      <c r="Q182" s="287">
        <f t="shared" ca="1" si="221"/>
        <v>0</v>
      </c>
      <c r="R182" s="286">
        <f ca="1">SUM(INDIRECT(ADDRESS(ROW(I160),R$185,4)):INDIRECT(ADDRESS(ROW(I160),S$185,4)))-40-SUM(INDIRECT(ADDRESS(ROW(I203),R$185,4)):INDIRECT(ADDRESS(ROW(I203),S$185,4)),INDIRECT(ADDRESS(ROW(I224),R$185,4)):INDIRECT(ADDRESS(ROW(I224),S$185,4)))</f>
        <v>-40</v>
      </c>
      <c r="S182" s="286">
        <f ca="1">SUMIFS(INDIRECT(ADDRESS(ROW(I160),R$185,4)):INDIRECT(ADDRESS(ROW(I160),S$185,4)),INDIRECT(ADDRESS(ROW(I160),R$185,4)):INDIRECT(ADDRESS(ROW(I160),S$185,4)),"&gt;8")-COUNTIFS(INDIRECT(ADDRESS(ROW(I160),R$185,4)):INDIRECT(ADDRESS(ROW(I160),S$185,4)),"&gt;8")*8-SUM(INDIRECT(ADDRESS(ROW(I224),R$185,4)):INDIRECT(ADDRESS(ROW(I224),S$185,4)))</f>
        <v>0</v>
      </c>
      <c r="T182" s="287">
        <f t="shared" ca="1" si="222"/>
        <v>0</v>
      </c>
      <c r="U182" s="286">
        <f ca="1">SUM(INDIRECT(ADDRESS(ROW(L160),U$185,4)):INDIRECT(ADDRESS(ROW(L160),V$185,4)))-40-SUM(INDIRECT(ADDRESS(ROW(L203),U$185,4)):INDIRECT(ADDRESS(ROW(L203),V$185,4)),INDIRECT(ADDRESS(ROW(L224),U$185,4)):INDIRECT(ADDRESS(ROW(L224),V$185,4)))</f>
        <v>-40</v>
      </c>
      <c r="V182" s="286">
        <f ca="1">SUMIFS(INDIRECT(ADDRESS(ROW(L160),U$185,4)):INDIRECT(ADDRESS(ROW(L160),V$185,4)),INDIRECT(ADDRESS(ROW(L160),U$185,4)):INDIRECT(ADDRESS(ROW(L160),V$185,4)),"&gt;8")-COUNTIFS(INDIRECT(ADDRESS(ROW(L160),U$185,4)):INDIRECT(ADDRESS(ROW(L160),V$185,4)),"&gt;8")*8-SUM(INDIRECT(ADDRESS(ROW(L224),U$185,4)):INDIRECT(ADDRESS(ROW(L224),V$185,4)))</f>
        <v>0</v>
      </c>
      <c r="W182" s="287">
        <f t="shared" ca="1" si="223"/>
        <v>0</v>
      </c>
      <c r="X182" s="286">
        <f ca="1">SUM(INDIRECT(ADDRESS(ROW(O160),X$185,4)):INDIRECT(ADDRESS(ROW(O160),Y$185,4)))-40-SUM(INDIRECT(ADDRESS(ROW(O203),X$185,4)):INDIRECT(ADDRESS(ROW(O203),Y$185,4)),INDIRECT(ADDRESS(ROW(O224),X$185,4)):INDIRECT(ADDRESS(ROW(O224),Y$185,4)))</f>
        <v>-40</v>
      </c>
      <c r="Y182" s="286">
        <f ca="1">SUMIFS(INDIRECT(ADDRESS(ROW(O160),X$185,4)):INDIRECT(ADDRESS(ROW(O160),Y$185,4)),INDIRECT(ADDRESS(ROW(O160),X$185,4)):INDIRECT(ADDRESS(ROW(O160),Y$185,4)),"&gt;8")-COUNTIFS(INDIRECT(ADDRESS(ROW(O160),X$185,4)):INDIRECT(ADDRESS(ROW(O160),Y$185,4)),"&gt;8")*8-SUM(INDIRECT(ADDRESS(ROW(O224),X$185,4)):INDIRECT(ADDRESS(ROW(O224),Y$185,4)))</f>
        <v>0</v>
      </c>
      <c r="Z182" s="287">
        <f t="shared" ca="1" si="224"/>
        <v>0</v>
      </c>
      <c r="AA182" s="286">
        <f ca="1">SUM(INDIRECT(ADDRESS(ROW(R160),AA$185,4)):INDIRECT(ADDRESS(ROW(R160),AB$185,4)))-40-SUM(INDIRECT(ADDRESS(ROW(R203),AA$185,4)):INDIRECT(ADDRESS(ROW(R203),AB$185,4)),INDIRECT(ADDRESS(ROW(R224),AA$185,4)):INDIRECT(ADDRESS(ROW(R224),AB$185,4)))</f>
        <v>-40</v>
      </c>
      <c r="AB182" s="286">
        <f ca="1">SUMIFS(INDIRECT(ADDRESS(ROW(R160),AA$185,4)):INDIRECT(ADDRESS(ROW(R160),AB$185,4)),INDIRECT(ADDRESS(ROW(R160),AA$185,4)):INDIRECT(ADDRESS(ROW(R160),AB$185,4)),"&gt;8")-COUNTIFS(INDIRECT(ADDRESS(ROW(R160),AA$185,4)):INDIRECT(ADDRESS(ROW(R160),AB$185,4)),"&gt;8")*8-SUM(INDIRECT(ADDRESS(ROW(R224),AA$185,4)):INDIRECT(ADDRESS(ROW(R224),AB$185,4)))</f>
        <v>0</v>
      </c>
      <c r="AC182" s="287">
        <f t="shared" ca="1" si="225"/>
        <v>0</v>
      </c>
      <c r="AD182" s="286">
        <f ca="1">IF($AB$185=45,0,SUM(INDIRECT(ADDRESS(ROW(U160),AD$185,4)):INDIRECT(ADDRESS(ROW(U160),AE$185,4)))-40-SUM(INDIRECT(ADDRESS(ROW(U203),AD$185,4)):INDIRECT(ADDRESS(ROW(U203),AE$185,4)),INDIRECT(ADDRESS(ROW(U224),AD$185,4)):INDIRECT(ADDRESS(ROW(U224),AE$185,4))))</f>
        <v>0</v>
      </c>
      <c r="AE182" s="286">
        <f ca="1">IF($AB$185=45,0,SUMIFS(INDIRECT(ADDRESS(ROW(U160),AD$185,4)):INDIRECT(ADDRESS(ROW(U160),AE$185,4)),INDIRECT(ADDRESS(ROW(U160),AD$185,4)):INDIRECT(ADDRESS(ROW(U160),AE$185,4)),"&gt;8")-COUNTIFS(INDIRECT(ADDRESS(ROW(U160),AD$185,4)):INDIRECT(ADDRESS(ROW(U160),AE$185,4)),"&gt;8")*8-SUM(INDIRECT(ADDRESS(ROW(U224),AD$185,4)):INDIRECT(ADDRESS(ROW(U224),AE$185,4))))</f>
        <v>0</v>
      </c>
      <c r="AF182" s="287">
        <f t="shared" ca="1" si="226"/>
        <v>0</v>
      </c>
      <c r="AG182" s="2"/>
      <c r="AH182" s="286">
        <f t="shared" ca="1" si="227"/>
        <v>0</v>
      </c>
      <c r="AI182" s="2"/>
      <c r="AJ182" s="2"/>
      <c r="BA182" s="30"/>
      <c r="BD182" s="30"/>
      <c r="BE182" s="30"/>
      <c r="BF182" s="30"/>
      <c r="BG182" s="34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8:76" ht="15" hidden="1" customHeight="1">
      <c r="H183" s="30"/>
      <c r="I183" s="30"/>
      <c r="J183" s="30"/>
      <c r="K183" s="30"/>
      <c r="M183" s="31"/>
      <c r="N183" s="285" t="str">
        <f t="shared" si="220"/>
        <v>직원14</v>
      </c>
      <c r="O183" s="286">
        <f ca="1">SUM(INDIRECT(ADDRESS(ROW(F161),O$185,4)):INDIRECT(ADDRESS(ROW(F161),P$185,4)))-40-SUM(INDIRECT(ADDRESS(ROW(F204),O$185,4)):INDIRECT(ADDRESS(ROW(F204),P$185,4)),INDIRECT(ADDRESS(ROW(F225),O$185,4)):INDIRECT(ADDRESS(ROW(F225),P$185,4)))</f>
        <v>-40</v>
      </c>
      <c r="P183" s="286">
        <f ca="1">SUMIFS(INDIRECT(ADDRESS(ROW(F161),O$185,4)):INDIRECT(ADDRESS(ROW(F161),P$185,4)),INDIRECT(ADDRESS(ROW(F161),O$185,4)):INDIRECT(ADDRESS(ROW(F161),P$185,4)),"&gt;8")-COUNTIFS(INDIRECT(ADDRESS(ROW(F161),O$185,4)):INDIRECT(ADDRESS(ROW(F161),P$185,4)),"&gt;8")*8-SUM(INDIRECT(ADDRESS(ROW(F225),O$185,4)):INDIRECT(ADDRESS(ROW(F225),P$185,4)))</f>
        <v>0</v>
      </c>
      <c r="Q183" s="287">
        <f t="shared" ca="1" si="221"/>
        <v>0</v>
      </c>
      <c r="R183" s="286">
        <f ca="1">SUM(INDIRECT(ADDRESS(ROW(I161),R$185,4)):INDIRECT(ADDRESS(ROW(I161),S$185,4)))-40-SUM(INDIRECT(ADDRESS(ROW(I204),R$185,4)):INDIRECT(ADDRESS(ROW(I204),S$185,4)),INDIRECT(ADDRESS(ROW(I225),R$185,4)):INDIRECT(ADDRESS(ROW(I225),S$185,4)))</f>
        <v>-40</v>
      </c>
      <c r="S183" s="286">
        <f ca="1">SUMIFS(INDIRECT(ADDRESS(ROW(I161),R$185,4)):INDIRECT(ADDRESS(ROW(I161),S$185,4)),INDIRECT(ADDRESS(ROW(I161),R$185,4)):INDIRECT(ADDRESS(ROW(I161),S$185,4)),"&gt;8")-COUNTIFS(INDIRECT(ADDRESS(ROW(I161),R$185,4)):INDIRECT(ADDRESS(ROW(I161),S$185,4)),"&gt;8")*8-SUM(INDIRECT(ADDRESS(ROW(I225),R$185,4)):INDIRECT(ADDRESS(ROW(I225),S$185,4)))</f>
        <v>0</v>
      </c>
      <c r="T183" s="287">
        <f t="shared" ca="1" si="222"/>
        <v>0</v>
      </c>
      <c r="U183" s="286">
        <f ca="1">SUM(INDIRECT(ADDRESS(ROW(L161),U$185,4)):INDIRECT(ADDRESS(ROW(L161),V$185,4)))-40-SUM(INDIRECT(ADDRESS(ROW(L204),U$185,4)):INDIRECT(ADDRESS(ROW(L204),V$185,4)),INDIRECT(ADDRESS(ROW(L225),U$185,4)):INDIRECT(ADDRESS(ROW(L225),V$185,4)))</f>
        <v>-40</v>
      </c>
      <c r="V183" s="286">
        <f ca="1">SUMIFS(INDIRECT(ADDRESS(ROW(L161),U$185,4)):INDIRECT(ADDRESS(ROW(L161),V$185,4)),INDIRECT(ADDRESS(ROW(L161),U$185,4)):INDIRECT(ADDRESS(ROW(L161),V$185,4)),"&gt;8")-COUNTIFS(INDIRECT(ADDRESS(ROW(L161),U$185,4)):INDIRECT(ADDRESS(ROW(L161),V$185,4)),"&gt;8")*8-SUM(INDIRECT(ADDRESS(ROW(L225),U$185,4)):INDIRECT(ADDRESS(ROW(L225),V$185,4)))</f>
        <v>0</v>
      </c>
      <c r="W183" s="287">
        <f t="shared" ca="1" si="223"/>
        <v>0</v>
      </c>
      <c r="X183" s="286">
        <f ca="1">SUM(INDIRECT(ADDRESS(ROW(O161),X$185,4)):INDIRECT(ADDRESS(ROW(O161),Y$185,4)))-40-SUM(INDIRECT(ADDRESS(ROW(O204),X$185,4)):INDIRECT(ADDRESS(ROW(O204),Y$185,4)),INDIRECT(ADDRESS(ROW(O225),X$185,4)):INDIRECT(ADDRESS(ROW(O225),Y$185,4)))</f>
        <v>-40</v>
      </c>
      <c r="Y183" s="286">
        <f ca="1">SUMIFS(INDIRECT(ADDRESS(ROW(O161),X$185,4)):INDIRECT(ADDRESS(ROW(O161),Y$185,4)),INDIRECT(ADDRESS(ROW(O161),X$185,4)):INDIRECT(ADDRESS(ROW(O161),Y$185,4)),"&gt;8")-COUNTIFS(INDIRECT(ADDRESS(ROW(O161),X$185,4)):INDIRECT(ADDRESS(ROW(O161),Y$185,4)),"&gt;8")*8-SUM(INDIRECT(ADDRESS(ROW(O225),X$185,4)):INDIRECT(ADDRESS(ROW(O225),Y$185,4)))</f>
        <v>0</v>
      </c>
      <c r="Z183" s="287">
        <f t="shared" ca="1" si="224"/>
        <v>0</v>
      </c>
      <c r="AA183" s="286">
        <f ca="1">SUM(INDIRECT(ADDRESS(ROW(R161),AA$185,4)):INDIRECT(ADDRESS(ROW(R161),AB$185,4)))-40-SUM(INDIRECT(ADDRESS(ROW(R204),AA$185,4)):INDIRECT(ADDRESS(ROW(R204),AB$185,4)),INDIRECT(ADDRESS(ROW(R225),AA$185,4)):INDIRECT(ADDRESS(ROW(R225),AB$185,4)))</f>
        <v>-40</v>
      </c>
      <c r="AB183" s="286">
        <f ca="1">SUMIFS(INDIRECT(ADDRESS(ROW(R161),AA$185,4)):INDIRECT(ADDRESS(ROW(R161),AB$185,4)),INDIRECT(ADDRESS(ROW(R161),AA$185,4)):INDIRECT(ADDRESS(ROW(R161),AB$185,4)),"&gt;8")-COUNTIFS(INDIRECT(ADDRESS(ROW(R161),AA$185,4)):INDIRECT(ADDRESS(ROW(R161),AB$185,4)),"&gt;8")*8-SUM(INDIRECT(ADDRESS(ROW(R225),AA$185,4)):INDIRECT(ADDRESS(ROW(R225),AB$185,4)))</f>
        <v>0</v>
      </c>
      <c r="AC183" s="287">
        <f t="shared" ca="1" si="225"/>
        <v>0</v>
      </c>
      <c r="AD183" s="286">
        <f ca="1">IF($AB$185=45,0,SUM(INDIRECT(ADDRESS(ROW(U161),AD$185,4)):INDIRECT(ADDRESS(ROW(U161),AE$185,4)))-40-SUM(INDIRECT(ADDRESS(ROW(U204),AD$185,4)):INDIRECT(ADDRESS(ROW(U204),AE$185,4)),INDIRECT(ADDRESS(ROW(U225),AD$185,4)):INDIRECT(ADDRESS(ROW(U225),AE$185,4))))</f>
        <v>0</v>
      </c>
      <c r="AE183" s="286">
        <f ca="1">IF($AB$185=45,0,SUMIFS(INDIRECT(ADDRESS(ROW(U161),AD$185,4)):INDIRECT(ADDRESS(ROW(U161),AE$185,4)),INDIRECT(ADDRESS(ROW(U161),AD$185,4)):INDIRECT(ADDRESS(ROW(U161),AE$185,4)),"&gt;8")-COUNTIFS(INDIRECT(ADDRESS(ROW(U161),AD$185,4)):INDIRECT(ADDRESS(ROW(U161),AE$185,4)),"&gt;8")*8-SUM(INDIRECT(ADDRESS(ROW(U225),AD$185,4)):INDIRECT(ADDRESS(ROW(U225),AE$185,4))))</f>
        <v>0</v>
      </c>
      <c r="AF183" s="287">
        <f t="shared" ca="1" si="226"/>
        <v>0</v>
      </c>
      <c r="AG183" s="2"/>
      <c r="AH183" s="286">
        <f t="shared" ca="1" si="227"/>
        <v>0</v>
      </c>
      <c r="AI183" s="2"/>
      <c r="AJ183" s="2"/>
      <c r="BA183" s="30"/>
      <c r="BD183" s="30"/>
      <c r="BE183" s="30"/>
      <c r="BF183" s="30"/>
      <c r="BG183" s="34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8:76" ht="15" hidden="1" customHeight="1">
      <c r="H184" s="30"/>
      <c r="I184" s="30"/>
      <c r="J184" s="30"/>
      <c r="K184" s="30"/>
      <c r="M184" s="31"/>
      <c r="N184" s="288" t="str">
        <f t="shared" si="220"/>
        <v>직원15</v>
      </c>
      <c r="O184" s="289">
        <f ca="1">SUM(INDIRECT(ADDRESS(ROW(F162),O$185,4)):INDIRECT(ADDRESS(ROW(F162),P$185,4)))-40-SUM(INDIRECT(ADDRESS(ROW(F205),O$185,4)):INDIRECT(ADDRESS(ROW(F205),P$185,4)),INDIRECT(ADDRESS(ROW(F226),O$185,4)):INDIRECT(ADDRESS(ROW(F226),P$185,4)))</f>
        <v>-40</v>
      </c>
      <c r="P184" s="289">
        <f ca="1">SUMIFS(INDIRECT(ADDRESS(ROW(F162),O$185,4)):INDIRECT(ADDRESS(ROW(F162),P$185,4)),INDIRECT(ADDRESS(ROW(F162),O$185,4)):INDIRECT(ADDRESS(ROW(F162),P$185,4)),"&gt;8")-COUNTIFS(INDIRECT(ADDRESS(ROW(F162),O$185,4)):INDIRECT(ADDRESS(ROW(F162),P$185,4)),"&gt;8")*8-SUM(INDIRECT(ADDRESS(ROW(F226),O$185,4)):INDIRECT(ADDRESS(ROW(F226),P$185,4)))</f>
        <v>0</v>
      </c>
      <c r="Q184" s="290">
        <f t="shared" ca="1" si="221"/>
        <v>0</v>
      </c>
      <c r="R184" s="289">
        <f ca="1">SUM(INDIRECT(ADDRESS(ROW(I162),R$185,4)):INDIRECT(ADDRESS(ROW(I162),S$185,4)))-40-SUM(INDIRECT(ADDRESS(ROW(I205),R$185,4)):INDIRECT(ADDRESS(ROW(I205),S$185,4)),INDIRECT(ADDRESS(ROW(I226),R$185,4)):INDIRECT(ADDRESS(ROW(I226),S$185,4)))</f>
        <v>-40</v>
      </c>
      <c r="S184" s="289">
        <f ca="1">SUMIFS(INDIRECT(ADDRESS(ROW(I162),R$185,4)):INDIRECT(ADDRESS(ROW(I162),S$185,4)),INDIRECT(ADDRESS(ROW(I162),R$185,4)):INDIRECT(ADDRESS(ROW(I162),S$185,4)),"&gt;8")-COUNTIFS(INDIRECT(ADDRESS(ROW(I162),R$185,4)):INDIRECT(ADDRESS(ROW(I162),S$185,4)),"&gt;8")*8-SUM(INDIRECT(ADDRESS(ROW(I226),R$185,4)):INDIRECT(ADDRESS(ROW(I226),S$185,4)))</f>
        <v>0</v>
      </c>
      <c r="T184" s="290">
        <f t="shared" ca="1" si="222"/>
        <v>0</v>
      </c>
      <c r="U184" s="289">
        <f ca="1">SUM(INDIRECT(ADDRESS(ROW(L162),U$185,4)):INDIRECT(ADDRESS(ROW(L162),V$185,4)))-40-SUM(INDIRECT(ADDRESS(ROW(L205),U$185,4)):INDIRECT(ADDRESS(ROW(L205),V$185,4)),INDIRECT(ADDRESS(ROW(L226),U$185,4)):INDIRECT(ADDRESS(ROW(L226),V$185,4)))</f>
        <v>-40</v>
      </c>
      <c r="V184" s="289">
        <f ca="1">SUMIFS(INDIRECT(ADDRESS(ROW(L162),U$185,4)):INDIRECT(ADDRESS(ROW(L162),V$185,4)),INDIRECT(ADDRESS(ROW(L162),U$185,4)):INDIRECT(ADDRESS(ROW(L162),V$185,4)),"&gt;8")-COUNTIFS(INDIRECT(ADDRESS(ROW(L162),U$185,4)):INDIRECT(ADDRESS(ROW(L162),V$185,4)),"&gt;8")*8-SUM(INDIRECT(ADDRESS(ROW(L226),U$185,4)):INDIRECT(ADDRESS(ROW(L226),V$185,4)))</f>
        <v>0</v>
      </c>
      <c r="W184" s="290">
        <f t="shared" ca="1" si="223"/>
        <v>0</v>
      </c>
      <c r="X184" s="289">
        <f ca="1">SUM(INDIRECT(ADDRESS(ROW(O162),X$185,4)):INDIRECT(ADDRESS(ROW(O162),Y$185,4)))-40-SUM(INDIRECT(ADDRESS(ROW(O205),X$185,4)):INDIRECT(ADDRESS(ROW(O205),Y$185,4)),INDIRECT(ADDRESS(ROW(O226),X$185,4)):INDIRECT(ADDRESS(ROW(O226),Y$185,4)))</f>
        <v>-40</v>
      </c>
      <c r="Y184" s="289">
        <f ca="1">SUMIFS(INDIRECT(ADDRESS(ROW(O162),X$185,4)):INDIRECT(ADDRESS(ROW(O162),Y$185,4)),INDIRECT(ADDRESS(ROW(O162),X$185,4)):INDIRECT(ADDRESS(ROW(O162),Y$185,4)),"&gt;8")-COUNTIFS(INDIRECT(ADDRESS(ROW(O162),X$185,4)):INDIRECT(ADDRESS(ROW(O162),Y$185,4)),"&gt;8")*8-SUM(INDIRECT(ADDRESS(ROW(O226),X$185,4)):INDIRECT(ADDRESS(ROW(O226),Y$185,4)))</f>
        <v>0</v>
      </c>
      <c r="Z184" s="290">
        <f t="shared" ca="1" si="224"/>
        <v>0</v>
      </c>
      <c r="AA184" s="289">
        <f ca="1">SUM(INDIRECT(ADDRESS(ROW(R162),AA$185,4)):INDIRECT(ADDRESS(ROW(R162),AB$185,4)))-40-SUM(INDIRECT(ADDRESS(ROW(R205),AA$185,4)):INDIRECT(ADDRESS(ROW(R205),AB$185,4)),INDIRECT(ADDRESS(ROW(R226),AA$185,4)):INDIRECT(ADDRESS(ROW(R226),AB$185,4)))</f>
        <v>-40</v>
      </c>
      <c r="AB184" s="289">
        <f ca="1">SUMIFS(INDIRECT(ADDRESS(ROW(R162),AA$185,4)):INDIRECT(ADDRESS(ROW(R162),AB$185,4)),INDIRECT(ADDRESS(ROW(R162),AA$185,4)):INDIRECT(ADDRESS(ROW(R162),AB$185,4)),"&gt;8")-COUNTIFS(INDIRECT(ADDRESS(ROW(R162),AA$185,4)):INDIRECT(ADDRESS(ROW(R162),AB$185,4)),"&gt;8")*8-SUM(INDIRECT(ADDRESS(ROW(R226),AA$185,4)):INDIRECT(ADDRESS(ROW(R226),AB$185,4)))</f>
        <v>0</v>
      </c>
      <c r="AC184" s="290">
        <f t="shared" ca="1" si="225"/>
        <v>0</v>
      </c>
      <c r="AD184" s="289">
        <f ca="1">IF($AB$185=45,0,SUM(INDIRECT(ADDRESS(ROW(U162),AD$185,4)):INDIRECT(ADDRESS(ROW(U162),AE$185,4)))-40-SUM(INDIRECT(ADDRESS(ROW(U205),AD$185,4)):INDIRECT(ADDRESS(ROW(U205),AE$185,4)),INDIRECT(ADDRESS(ROW(U226),AD$185,4)):INDIRECT(ADDRESS(ROW(U226),AE$185,4))))</f>
        <v>0</v>
      </c>
      <c r="AE184" s="289">
        <f ca="1">IF($AB$185=45,0,SUMIFS(INDIRECT(ADDRESS(ROW(U162),AD$185,4)):INDIRECT(ADDRESS(ROW(U162),AE$185,4)),INDIRECT(ADDRESS(ROW(U162),AD$185,4)):INDIRECT(ADDRESS(ROW(U162),AE$185,4)),"&gt;8")-COUNTIFS(INDIRECT(ADDRESS(ROW(U162),AD$185,4)):INDIRECT(ADDRESS(ROW(U162),AE$185,4)),"&gt;8")*8-SUM(INDIRECT(ADDRESS(ROW(U226),AD$185,4)):INDIRECT(ADDRESS(ROW(U226),AE$185,4))))</f>
        <v>0</v>
      </c>
      <c r="AF184" s="290">
        <f t="shared" ca="1" si="226"/>
        <v>0</v>
      </c>
      <c r="AG184" s="2"/>
      <c r="AH184" s="289">
        <f t="shared" ca="1" si="227"/>
        <v>0</v>
      </c>
      <c r="AI184" s="2"/>
      <c r="AJ184" s="2"/>
      <c r="BA184" s="30"/>
      <c r="BD184" s="30"/>
      <c r="BE184" s="30"/>
      <c r="BF184" s="30"/>
      <c r="BG184" s="34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8:76" s="33" customFormat="1" ht="15" hidden="1" customHeight="1">
      <c r="M185" s="34"/>
      <c r="N185" s="191">
        <f>WEEKDAY(DATE($N$101,$O$101,1),1)</f>
        <v>5</v>
      </c>
      <c r="O185" s="191">
        <v>15</v>
      </c>
      <c r="P185" s="191">
        <f>IF($N$185=1,21,22-$N$185)</f>
        <v>17</v>
      </c>
      <c r="Q185" s="191"/>
      <c r="R185" s="191">
        <f>P185+1</f>
        <v>18</v>
      </c>
      <c r="S185" s="191">
        <f>R185+6</f>
        <v>24</v>
      </c>
      <c r="T185" s="191"/>
      <c r="U185" s="191">
        <f>S185+1</f>
        <v>25</v>
      </c>
      <c r="V185" s="191">
        <f>U185+6</f>
        <v>31</v>
      </c>
      <c r="W185" s="191"/>
      <c r="X185" s="191">
        <f>V185+1</f>
        <v>32</v>
      </c>
      <c r="Y185" s="191">
        <f>X185+6</f>
        <v>38</v>
      </c>
      <c r="Z185" s="191"/>
      <c r="AA185" s="191">
        <f>Y185+1</f>
        <v>39</v>
      </c>
      <c r="AB185" s="191">
        <f>IF(AA185&gt;39,45,AA185+6)</f>
        <v>45</v>
      </c>
      <c r="AC185" s="191"/>
      <c r="AD185" s="191">
        <f>AB185+1</f>
        <v>46</v>
      </c>
      <c r="AE185" s="158">
        <f>IF(AD185+6&gt;45,45,AD185+6)</f>
        <v>45</v>
      </c>
      <c r="AF185" s="158"/>
      <c r="BA185" s="34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</row>
    <row r="186" spans="8:76" ht="15" hidden="1" customHeight="1">
      <c r="H186" s="30"/>
      <c r="I186" s="30"/>
      <c r="J186" s="30"/>
      <c r="K186" s="30"/>
      <c r="M186" s="31"/>
      <c r="N186" s="2"/>
      <c r="O186" s="2"/>
      <c r="P186" s="2"/>
      <c r="Q186" s="2"/>
      <c r="R186" s="2"/>
      <c r="S186" s="2"/>
      <c r="T186" s="2"/>
      <c r="U186" s="2"/>
      <c r="V186" s="2"/>
      <c r="W186" s="2"/>
      <c r="BA186" s="34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8:76" ht="15" hidden="1" customHeight="1">
      <c r="H187" s="30"/>
      <c r="I187" s="30"/>
      <c r="J187" s="30"/>
      <c r="K187" s="30"/>
      <c r="M187" s="31"/>
      <c r="N187" s="291" t="s">
        <v>276</v>
      </c>
      <c r="O187" s="2"/>
      <c r="P187" s="2"/>
      <c r="Q187" s="2"/>
      <c r="R187" s="2"/>
      <c r="S187" s="2"/>
      <c r="T187" s="2"/>
      <c r="U187" s="2"/>
      <c r="V187" s="2"/>
      <c r="W187" s="2"/>
      <c r="BA187" s="34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8:76" ht="15" hidden="1" customHeight="1">
      <c r="H188" s="30"/>
      <c r="I188" s="30"/>
      <c r="J188" s="30"/>
      <c r="K188" s="30"/>
      <c r="M188" s="31"/>
      <c r="N188" s="2"/>
      <c r="O188" s="2"/>
      <c r="P188" s="2"/>
      <c r="Q188" s="2"/>
      <c r="R188" s="2"/>
      <c r="S188" s="2"/>
      <c r="T188" s="2"/>
      <c r="U188" s="2"/>
      <c r="V188" s="2"/>
      <c r="W188" s="2"/>
      <c r="BA188" s="34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8:76" ht="15" hidden="1" customHeight="1">
      <c r="H189" s="30"/>
      <c r="I189" s="30"/>
      <c r="J189" s="30"/>
      <c r="K189" s="30"/>
      <c r="M189" s="31"/>
      <c r="N189" s="140" t="str">
        <f t="shared" ref="N189:AS204" si="228">N146</f>
        <v>날짜</v>
      </c>
      <c r="O189" s="228">
        <f t="shared" si="228"/>
        <v>44378</v>
      </c>
      <c r="P189" s="229">
        <f t="shared" si="228"/>
        <v>44379</v>
      </c>
      <c r="Q189" s="229">
        <f t="shared" si="228"/>
        <v>44380</v>
      </c>
      <c r="R189" s="229">
        <f t="shared" si="228"/>
        <v>44381</v>
      </c>
      <c r="S189" s="229">
        <f t="shared" si="228"/>
        <v>44382</v>
      </c>
      <c r="T189" s="229">
        <f t="shared" si="228"/>
        <v>44383</v>
      </c>
      <c r="U189" s="229">
        <f t="shared" si="228"/>
        <v>44384</v>
      </c>
      <c r="V189" s="229">
        <f t="shared" si="228"/>
        <v>44385</v>
      </c>
      <c r="W189" s="229">
        <f t="shared" si="228"/>
        <v>44386</v>
      </c>
      <c r="X189" s="229">
        <f t="shared" si="228"/>
        <v>44387</v>
      </c>
      <c r="Y189" s="229">
        <f t="shared" si="228"/>
        <v>44388</v>
      </c>
      <c r="Z189" s="229">
        <f t="shared" si="228"/>
        <v>44389</v>
      </c>
      <c r="AA189" s="229">
        <f t="shared" si="228"/>
        <v>44390</v>
      </c>
      <c r="AB189" s="229">
        <f t="shared" si="228"/>
        <v>44391</v>
      </c>
      <c r="AC189" s="229">
        <f t="shared" si="228"/>
        <v>44392</v>
      </c>
      <c r="AD189" s="229">
        <f t="shared" si="228"/>
        <v>44393</v>
      </c>
      <c r="AE189" s="229">
        <f t="shared" si="228"/>
        <v>44394</v>
      </c>
      <c r="AF189" s="229">
        <f t="shared" si="228"/>
        <v>44395</v>
      </c>
      <c r="AG189" s="229">
        <f t="shared" si="228"/>
        <v>44396</v>
      </c>
      <c r="AH189" s="229">
        <f t="shared" si="228"/>
        <v>44397</v>
      </c>
      <c r="AI189" s="229">
        <f t="shared" si="228"/>
        <v>44398</v>
      </c>
      <c r="AJ189" s="229">
        <f t="shared" si="228"/>
        <v>44399</v>
      </c>
      <c r="AK189" s="229">
        <f t="shared" si="228"/>
        <v>44400</v>
      </c>
      <c r="AL189" s="229">
        <f t="shared" si="228"/>
        <v>44401</v>
      </c>
      <c r="AM189" s="229">
        <f t="shared" si="228"/>
        <v>44402</v>
      </c>
      <c r="AN189" s="229">
        <f t="shared" si="228"/>
        <v>44403</v>
      </c>
      <c r="AO189" s="229">
        <f t="shared" si="228"/>
        <v>44404</v>
      </c>
      <c r="AP189" s="229">
        <f t="shared" si="228"/>
        <v>44405</v>
      </c>
      <c r="AQ189" s="229">
        <f t="shared" si="228"/>
        <v>44406</v>
      </c>
      <c r="AR189" s="229">
        <f t="shared" si="228"/>
        <v>44407</v>
      </c>
      <c r="AS189" s="230">
        <f t="shared" si="228"/>
        <v>44408</v>
      </c>
      <c r="BA189" s="34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8:76" ht="15" hidden="1" customHeight="1">
      <c r="H190" s="30"/>
      <c r="I190" s="30"/>
      <c r="J190" s="30"/>
      <c r="K190" s="30"/>
      <c r="M190" s="31"/>
      <c r="N190" s="141" t="str">
        <f t="shared" si="228"/>
        <v>요일</v>
      </c>
      <c r="O190" s="202" t="str">
        <f t="shared" si="228"/>
        <v>목</v>
      </c>
      <c r="P190" s="203" t="str">
        <f t="shared" si="228"/>
        <v>금</v>
      </c>
      <c r="Q190" s="203" t="str">
        <f t="shared" si="228"/>
        <v>토</v>
      </c>
      <c r="R190" s="203" t="str">
        <f t="shared" si="228"/>
        <v>일</v>
      </c>
      <c r="S190" s="203" t="str">
        <f t="shared" si="228"/>
        <v>월</v>
      </c>
      <c r="T190" s="203" t="str">
        <f t="shared" si="228"/>
        <v>화</v>
      </c>
      <c r="U190" s="203" t="str">
        <f t="shared" si="228"/>
        <v>수</v>
      </c>
      <c r="V190" s="203" t="str">
        <f t="shared" si="228"/>
        <v>목</v>
      </c>
      <c r="W190" s="203" t="str">
        <f t="shared" si="228"/>
        <v>금</v>
      </c>
      <c r="X190" s="203" t="str">
        <f t="shared" si="228"/>
        <v>토</v>
      </c>
      <c r="Y190" s="203" t="str">
        <f t="shared" si="228"/>
        <v>일</v>
      </c>
      <c r="Z190" s="203" t="str">
        <f t="shared" si="228"/>
        <v>월</v>
      </c>
      <c r="AA190" s="203" t="str">
        <f t="shared" si="228"/>
        <v>화</v>
      </c>
      <c r="AB190" s="203" t="str">
        <f t="shared" si="228"/>
        <v>수</v>
      </c>
      <c r="AC190" s="203" t="str">
        <f t="shared" si="228"/>
        <v>목</v>
      </c>
      <c r="AD190" s="203" t="str">
        <f t="shared" si="228"/>
        <v>금</v>
      </c>
      <c r="AE190" s="203" t="str">
        <f t="shared" si="228"/>
        <v>토</v>
      </c>
      <c r="AF190" s="203" t="str">
        <f t="shared" si="228"/>
        <v>일</v>
      </c>
      <c r="AG190" s="203" t="str">
        <f t="shared" si="228"/>
        <v>월</v>
      </c>
      <c r="AH190" s="203" t="str">
        <f t="shared" si="228"/>
        <v>화</v>
      </c>
      <c r="AI190" s="203" t="str">
        <f t="shared" si="228"/>
        <v>수</v>
      </c>
      <c r="AJ190" s="203" t="str">
        <f t="shared" si="228"/>
        <v>목</v>
      </c>
      <c r="AK190" s="203" t="str">
        <f t="shared" si="228"/>
        <v>금</v>
      </c>
      <c r="AL190" s="203" t="str">
        <f t="shared" si="228"/>
        <v>토</v>
      </c>
      <c r="AM190" s="203" t="str">
        <f t="shared" si="228"/>
        <v>일</v>
      </c>
      <c r="AN190" s="203" t="str">
        <f t="shared" si="228"/>
        <v>월</v>
      </c>
      <c r="AO190" s="203" t="str">
        <f t="shared" si="228"/>
        <v>화</v>
      </c>
      <c r="AP190" s="203" t="str">
        <f t="shared" si="228"/>
        <v>수</v>
      </c>
      <c r="AQ190" s="203" t="str">
        <f t="shared" si="228"/>
        <v>목</v>
      </c>
      <c r="AR190" s="203" t="str">
        <f t="shared" si="228"/>
        <v>금</v>
      </c>
      <c r="AS190" s="204" t="str">
        <f t="shared" si="228"/>
        <v>토</v>
      </c>
      <c r="BA190" s="34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8:76" ht="15" hidden="1" customHeight="1">
      <c r="H191" s="30"/>
      <c r="I191" s="30"/>
      <c r="J191" s="30"/>
      <c r="K191" s="30"/>
      <c r="M191" s="31"/>
      <c r="N191" s="206" t="str">
        <f t="shared" si="228"/>
        <v>직원1</v>
      </c>
      <c r="O191" s="262">
        <f t="shared" ref="O191:O205" si="229">IF(OR($O$101=5,O$190="휴"),IF(O148&lt;=8,O148,8),0)</f>
        <v>0</v>
      </c>
      <c r="P191" s="263">
        <f t="shared" ref="P191:AS199" si="230">IF(P$190&lt;&gt;"휴",0,IF(P148&lt;=8,P148,8))</f>
        <v>0</v>
      </c>
      <c r="Q191" s="263">
        <f t="shared" si="230"/>
        <v>0</v>
      </c>
      <c r="R191" s="263">
        <f t="shared" si="230"/>
        <v>0</v>
      </c>
      <c r="S191" s="263">
        <f t="shared" si="230"/>
        <v>0</v>
      </c>
      <c r="T191" s="263">
        <f t="shared" si="230"/>
        <v>0</v>
      </c>
      <c r="U191" s="263">
        <f t="shared" si="230"/>
        <v>0</v>
      </c>
      <c r="V191" s="264">
        <f t="shared" si="230"/>
        <v>0</v>
      </c>
      <c r="W191" s="264">
        <f t="shared" si="230"/>
        <v>0</v>
      </c>
      <c r="X191" s="264">
        <f t="shared" si="230"/>
        <v>0</v>
      </c>
      <c r="Y191" s="264">
        <f t="shared" si="230"/>
        <v>0</v>
      </c>
      <c r="Z191" s="264">
        <f t="shared" ref="Z191:AE205" si="231">IF(Z$190&lt;&gt;"휴",0,IF(Z148&lt;=8,Z148,8))</f>
        <v>0</v>
      </c>
      <c r="AA191" s="264">
        <f t="shared" si="231"/>
        <v>0</v>
      </c>
      <c r="AB191" s="264">
        <f t="shared" si="231"/>
        <v>0</v>
      </c>
      <c r="AC191" s="264">
        <f t="shared" si="231"/>
        <v>0</v>
      </c>
      <c r="AD191" s="264">
        <f t="shared" si="231"/>
        <v>0</v>
      </c>
      <c r="AE191" s="264">
        <f t="shared" si="231"/>
        <v>0</v>
      </c>
      <c r="AF191" s="264">
        <f t="shared" si="230"/>
        <v>0</v>
      </c>
      <c r="AG191" s="264">
        <f t="shared" si="230"/>
        <v>0</v>
      </c>
      <c r="AH191" s="264">
        <f t="shared" si="230"/>
        <v>0</v>
      </c>
      <c r="AI191" s="264">
        <f t="shared" si="230"/>
        <v>0</v>
      </c>
      <c r="AJ191" s="264">
        <f t="shared" si="230"/>
        <v>0</v>
      </c>
      <c r="AK191" s="264">
        <f t="shared" si="230"/>
        <v>0</v>
      </c>
      <c r="AL191" s="264">
        <f t="shared" si="230"/>
        <v>0</v>
      </c>
      <c r="AM191" s="264">
        <f t="shared" si="230"/>
        <v>0</v>
      </c>
      <c r="AN191" s="264">
        <f t="shared" si="230"/>
        <v>0</v>
      </c>
      <c r="AO191" s="264">
        <f t="shared" si="230"/>
        <v>0</v>
      </c>
      <c r="AP191" s="264">
        <f t="shared" si="230"/>
        <v>0</v>
      </c>
      <c r="AQ191" s="264">
        <f t="shared" si="230"/>
        <v>0</v>
      </c>
      <c r="AR191" s="264">
        <f t="shared" si="230"/>
        <v>0</v>
      </c>
      <c r="AS191" s="265">
        <f t="shared" si="230"/>
        <v>0</v>
      </c>
      <c r="BA191" s="34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8:76" ht="15" hidden="1" customHeight="1">
      <c r="H192" s="30"/>
      <c r="I192" s="30"/>
      <c r="J192" s="30"/>
      <c r="K192" s="30"/>
      <c r="M192" s="31"/>
      <c r="N192" s="211" t="str">
        <f t="shared" si="228"/>
        <v>직원2</v>
      </c>
      <c r="O192" s="266">
        <f t="shared" si="229"/>
        <v>0</v>
      </c>
      <c r="P192" s="267">
        <f t="shared" si="230"/>
        <v>0</v>
      </c>
      <c r="Q192" s="267">
        <f t="shared" si="230"/>
        <v>0</v>
      </c>
      <c r="R192" s="267">
        <f t="shared" si="230"/>
        <v>0</v>
      </c>
      <c r="S192" s="267">
        <f t="shared" si="230"/>
        <v>0</v>
      </c>
      <c r="T192" s="267">
        <f t="shared" si="230"/>
        <v>0</v>
      </c>
      <c r="U192" s="267">
        <f t="shared" si="230"/>
        <v>0</v>
      </c>
      <c r="V192" s="268">
        <f t="shared" si="230"/>
        <v>0</v>
      </c>
      <c r="W192" s="268">
        <f t="shared" si="230"/>
        <v>0</v>
      </c>
      <c r="X192" s="268">
        <f t="shared" si="230"/>
        <v>0</v>
      </c>
      <c r="Y192" s="268">
        <f t="shared" si="230"/>
        <v>0</v>
      </c>
      <c r="Z192" s="268">
        <f t="shared" si="231"/>
        <v>0</v>
      </c>
      <c r="AA192" s="268">
        <f t="shared" si="231"/>
        <v>0</v>
      </c>
      <c r="AB192" s="268">
        <f t="shared" si="231"/>
        <v>0</v>
      </c>
      <c r="AC192" s="268">
        <f t="shared" si="231"/>
        <v>0</v>
      </c>
      <c r="AD192" s="268">
        <f t="shared" si="231"/>
        <v>0</v>
      </c>
      <c r="AE192" s="268">
        <f t="shared" si="231"/>
        <v>0</v>
      </c>
      <c r="AF192" s="268">
        <f t="shared" si="230"/>
        <v>0</v>
      </c>
      <c r="AG192" s="268">
        <f t="shared" si="230"/>
        <v>0</v>
      </c>
      <c r="AH192" s="268">
        <f t="shared" si="230"/>
        <v>0</v>
      </c>
      <c r="AI192" s="268">
        <f t="shared" si="230"/>
        <v>0</v>
      </c>
      <c r="AJ192" s="268">
        <f t="shared" si="230"/>
        <v>0</v>
      </c>
      <c r="AK192" s="268">
        <f t="shared" si="230"/>
        <v>0</v>
      </c>
      <c r="AL192" s="268">
        <f t="shared" si="230"/>
        <v>0</v>
      </c>
      <c r="AM192" s="268">
        <f t="shared" si="230"/>
        <v>0</v>
      </c>
      <c r="AN192" s="268">
        <f t="shared" si="230"/>
        <v>0</v>
      </c>
      <c r="AO192" s="268">
        <f t="shared" si="230"/>
        <v>0</v>
      </c>
      <c r="AP192" s="268">
        <f t="shared" si="230"/>
        <v>0</v>
      </c>
      <c r="AQ192" s="268">
        <f t="shared" si="230"/>
        <v>0</v>
      </c>
      <c r="AR192" s="268">
        <f t="shared" si="230"/>
        <v>0</v>
      </c>
      <c r="AS192" s="269">
        <f t="shared" si="230"/>
        <v>0</v>
      </c>
      <c r="BA192" s="34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8:70" ht="15" hidden="1" customHeight="1">
      <c r="H193" s="30"/>
      <c r="I193" s="30"/>
      <c r="J193" s="30"/>
      <c r="K193" s="30"/>
      <c r="M193" s="31"/>
      <c r="N193" s="211" t="str">
        <f t="shared" si="228"/>
        <v>직원3</v>
      </c>
      <c r="O193" s="266">
        <f t="shared" si="229"/>
        <v>0</v>
      </c>
      <c r="P193" s="267">
        <f t="shared" si="230"/>
        <v>0</v>
      </c>
      <c r="Q193" s="267">
        <f t="shared" si="230"/>
        <v>0</v>
      </c>
      <c r="R193" s="267">
        <f t="shared" si="230"/>
        <v>0</v>
      </c>
      <c r="S193" s="267">
        <f t="shared" si="230"/>
        <v>0</v>
      </c>
      <c r="T193" s="267">
        <f t="shared" si="230"/>
        <v>0</v>
      </c>
      <c r="U193" s="267">
        <f t="shared" si="230"/>
        <v>0</v>
      </c>
      <c r="V193" s="268">
        <f t="shared" si="230"/>
        <v>0</v>
      </c>
      <c r="W193" s="268">
        <f t="shared" si="230"/>
        <v>0</v>
      </c>
      <c r="X193" s="268">
        <f t="shared" si="230"/>
        <v>0</v>
      </c>
      <c r="Y193" s="268">
        <f t="shared" si="230"/>
        <v>0</v>
      </c>
      <c r="Z193" s="268">
        <f t="shared" si="231"/>
        <v>0</v>
      </c>
      <c r="AA193" s="268">
        <f t="shared" si="231"/>
        <v>0</v>
      </c>
      <c r="AB193" s="268">
        <f t="shared" si="231"/>
        <v>0</v>
      </c>
      <c r="AC193" s="268">
        <f t="shared" si="231"/>
        <v>0</v>
      </c>
      <c r="AD193" s="268">
        <f t="shared" si="231"/>
        <v>0</v>
      </c>
      <c r="AE193" s="268">
        <f t="shared" si="231"/>
        <v>0</v>
      </c>
      <c r="AF193" s="268">
        <f t="shared" si="230"/>
        <v>0</v>
      </c>
      <c r="AG193" s="268">
        <f t="shared" si="230"/>
        <v>0</v>
      </c>
      <c r="AH193" s="268">
        <f t="shared" si="230"/>
        <v>0</v>
      </c>
      <c r="AI193" s="268">
        <f t="shared" si="230"/>
        <v>0</v>
      </c>
      <c r="AJ193" s="268">
        <f t="shared" si="230"/>
        <v>0</v>
      </c>
      <c r="AK193" s="268">
        <f t="shared" si="230"/>
        <v>0</v>
      </c>
      <c r="AL193" s="268">
        <f t="shared" si="230"/>
        <v>0</v>
      </c>
      <c r="AM193" s="268">
        <f t="shared" si="230"/>
        <v>0</v>
      </c>
      <c r="AN193" s="268">
        <f t="shared" si="230"/>
        <v>0</v>
      </c>
      <c r="AO193" s="268">
        <f t="shared" si="230"/>
        <v>0</v>
      </c>
      <c r="AP193" s="268">
        <f t="shared" si="230"/>
        <v>0</v>
      </c>
      <c r="AQ193" s="268">
        <f t="shared" si="230"/>
        <v>0</v>
      </c>
      <c r="AR193" s="268">
        <f t="shared" si="230"/>
        <v>0</v>
      </c>
      <c r="AS193" s="269">
        <f t="shared" si="230"/>
        <v>0</v>
      </c>
      <c r="BA193" s="34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8:70" ht="15" hidden="1" customHeight="1">
      <c r="H194" s="30"/>
      <c r="I194" s="30"/>
      <c r="J194" s="30"/>
      <c r="K194" s="30"/>
      <c r="M194" s="31"/>
      <c r="N194" s="211" t="str">
        <f t="shared" si="228"/>
        <v>직원4</v>
      </c>
      <c r="O194" s="266">
        <f t="shared" si="229"/>
        <v>0</v>
      </c>
      <c r="P194" s="267">
        <f t="shared" si="230"/>
        <v>0</v>
      </c>
      <c r="Q194" s="267">
        <f t="shared" si="230"/>
        <v>0</v>
      </c>
      <c r="R194" s="267">
        <f t="shared" si="230"/>
        <v>0</v>
      </c>
      <c r="S194" s="267">
        <f t="shared" si="230"/>
        <v>0</v>
      </c>
      <c r="T194" s="267">
        <f t="shared" si="230"/>
        <v>0</v>
      </c>
      <c r="U194" s="267">
        <f t="shared" si="230"/>
        <v>0</v>
      </c>
      <c r="V194" s="268">
        <f t="shared" si="230"/>
        <v>0</v>
      </c>
      <c r="W194" s="268">
        <f t="shared" si="230"/>
        <v>0</v>
      </c>
      <c r="X194" s="268">
        <f t="shared" si="230"/>
        <v>0</v>
      </c>
      <c r="Y194" s="268">
        <f t="shared" si="230"/>
        <v>0</v>
      </c>
      <c r="Z194" s="268">
        <f t="shared" si="231"/>
        <v>0</v>
      </c>
      <c r="AA194" s="268">
        <f t="shared" si="231"/>
        <v>0</v>
      </c>
      <c r="AB194" s="268">
        <f t="shared" si="231"/>
        <v>0</v>
      </c>
      <c r="AC194" s="268">
        <f t="shared" si="231"/>
        <v>0</v>
      </c>
      <c r="AD194" s="268">
        <f t="shared" si="231"/>
        <v>0</v>
      </c>
      <c r="AE194" s="268">
        <f t="shared" si="231"/>
        <v>0</v>
      </c>
      <c r="AF194" s="268">
        <f t="shared" si="230"/>
        <v>0</v>
      </c>
      <c r="AG194" s="268">
        <f t="shared" si="230"/>
        <v>0</v>
      </c>
      <c r="AH194" s="268">
        <f t="shared" si="230"/>
        <v>0</v>
      </c>
      <c r="AI194" s="268">
        <f t="shared" si="230"/>
        <v>0</v>
      </c>
      <c r="AJ194" s="268">
        <f t="shared" si="230"/>
        <v>0</v>
      </c>
      <c r="AK194" s="268">
        <f t="shared" si="230"/>
        <v>0</v>
      </c>
      <c r="AL194" s="268">
        <f t="shared" si="230"/>
        <v>0</v>
      </c>
      <c r="AM194" s="268">
        <f t="shared" si="230"/>
        <v>0</v>
      </c>
      <c r="AN194" s="268">
        <f t="shared" si="230"/>
        <v>0</v>
      </c>
      <c r="AO194" s="268">
        <f t="shared" si="230"/>
        <v>0</v>
      </c>
      <c r="AP194" s="268">
        <f t="shared" si="230"/>
        <v>0</v>
      </c>
      <c r="AQ194" s="268">
        <f t="shared" si="230"/>
        <v>0</v>
      </c>
      <c r="AR194" s="268">
        <f t="shared" si="230"/>
        <v>0</v>
      </c>
      <c r="AS194" s="269">
        <f t="shared" si="230"/>
        <v>0</v>
      </c>
      <c r="BA194" s="34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8:70" ht="15" hidden="1" customHeight="1">
      <c r="H195" s="30"/>
      <c r="I195" s="30"/>
      <c r="J195" s="30"/>
      <c r="K195" s="30"/>
      <c r="M195" s="31"/>
      <c r="N195" s="211" t="str">
        <f t="shared" si="228"/>
        <v>직원5</v>
      </c>
      <c r="O195" s="266">
        <f t="shared" si="229"/>
        <v>0</v>
      </c>
      <c r="P195" s="267">
        <f t="shared" si="230"/>
        <v>0</v>
      </c>
      <c r="Q195" s="267">
        <f t="shared" si="230"/>
        <v>0</v>
      </c>
      <c r="R195" s="267">
        <f t="shared" si="230"/>
        <v>0</v>
      </c>
      <c r="S195" s="267">
        <f t="shared" si="230"/>
        <v>0</v>
      </c>
      <c r="T195" s="267">
        <f t="shared" si="230"/>
        <v>0</v>
      </c>
      <c r="U195" s="267">
        <f t="shared" si="230"/>
        <v>0</v>
      </c>
      <c r="V195" s="268">
        <f t="shared" si="230"/>
        <v>0</v>
      </c>
      <c r="W195" s="268">
        <f t="shared" si="230"/>
        <v>0</v>
      </c>
      <c r="X195" s="268">
        <f t="shared" si="230"/>
        <v>0</v>
      </c>
      <c r="Y195" s="268">
        <f t="shared" si="230"/>
        <v>0</v>
      </c>
      <c r="Z195" s="268">
        <f t="shared" si="231"/>
        <v>0</v>
      </c>
      <c r="AA195" s="268">
        <f t="shared" si="231"/>
        <v>0</v>
      </c>
      <c r="AB195" s="268">
        <f t="shared" si="231"/>
        <v>0</v>
      </c>
      <c r="AC195" s="268">
        <f t="shared" si="231"/>
        <v>0</v>
      </c>
      <c r="AD195" s="268">
        <f t="shared" si="231"/>
        <v>0</v>
      </c>
      <c r="AE195" s="268">
        <f t="shared" si="231"/>
        <v>0</v>
      </c>
      <c r="AF195" s="268">
        <f t="shared" si="230"/>
        <v>0</v>
      </c>
      <c r="AG195" s="268">
        <f t="shared" si="230"/>
        <v>0</v>
      </c>
      <c r="AH195" s="268">
        <f t="shared" si="230"/>
        <v>0</v>
      </c>
      <c r="AI195" s="268">
        <f t="shared" si="230"/>
        <v>0</v>
      </c>
      <c r="AJ195" s="268">
        <f t="shared" si="230"/>
        <v>0</v>
      </c>
      <c r="AK195" s="268">
        <f t="shared" si="230"/>
        <v>0</v>
      </c>
      <c r="AL195" s="268">
        <f t="shared" si="230"/>
        <v>0</v>
      </c>
      <c r="AM195" s="268">
        <f t="shared" si="230"/>
        <v>0</v>
      </c>
      <c r="AN195" s="268">
        <f t="shared" si="230"/>
        <v>0</v>
      </c>
      <c r="AO195" s="268">
        <f t="shared" si="230"/>
        <v>0</v>
      </c>
      <c r="AP195" s="268">
        <f t="shared" si="230"/>
        <v>0</v>
      </c>
      <c r="AQ195" s="268">
        <f t="shared" si="230"/>
        <v>0</v>
      </c>
      <c r="AR195" s="268">
        <f t="shared" si="230"/>
        <v>0</v>
      </c>
      <c r="AS195" s="269">
        <f t="shared" si="230"/>
        <v>0</v>
      </c>
      <c r="BA195" s="34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8:70" ht="15" hidden="1" customHeight="1">
      <c r="H196" s="30"/>
      <c r="I196" s="30"/>
      <c r="J196" s="30"/>
      <c r="K196" s="30"/>
      <c r="M196" s="31"/>
      <c r="N196" s="211" t="str">
        <f t="shared" si="228"/>
        <v>직원6</v>
      </c>
      <c r="O196" s="266">
        <f t="shared" si="229"/>
        <v>0</v>
      </c>
      <c r="P196" s="267">
        <f t="shared" si="230"/>
        <v>0</v>
      </c>
      <c r="Q196" s="267">
        <f t="shared" si="230"/>
        <v>0</v>
      </c>
      <c r="R196" s="267">
        <f t="shared" si="230"/>
        <v>0</v>
      </c>
      <c r="S196" s="267">
        <f t="shared" si="230"/>
        <v>0</v>
      </c>
      <c r="T196" s="267">
        <f t="shared" si="230"/>
        <v>0</v>
      </c>
      <c r="U196" s="267">
        <f t="shared" si="230"/>
        <v>0</v>
      </c>
      <c r="V196" s="268">
        <f t="shared" si="230"/>
        <v>0</v>
      </c>
      <c r="W196" s="268">
        <f t="shared" si="230"/>
        <v>0</v>
      </c>
      <c r="X196" s="268">
        <f t="shared" si="230"/>
        <v>0</v>
      </c>
      <c r="Y196" s="268">
        <f t="shared" si="230"/>
        <v>0</v>
      </c>
      <c r="Z196" s="268">
        <f t="shared" si="231"/>
        <v>0</v>
      </c>
      <c r="AA196" s="268">
        <f t="shared" si="231"/>
        <v>0</v>
      </c>
      <c r="AB196" s="268">
        <f t="shared" si="231"/>
        <v>0</v>
      </c>
      <c r="AC196" s="268">
        <f t="shared" si="231"/>
        <v>0</v>
      </c>
      <c r="AD196" s="268">
        <f t="shared" si="231"/>
        <v>0</v>
      </c>
      <c r="AE196" s="268">
        <f t="shared" si="231"/>
        <v>0</v>
      </c>
      <c r="AF196" s="268">
        <f t="shared" si="230"/>
        <v>0</v>
      </c>
      <c r="AG196" s="268">
        <f t="shared" si="230"/>
        <v>0</v>
      </c>
      <c r="AH196" s="268">
        <f t="shared" si="230"/>
        <v>0</v>
      </c>
      <c r="AI196" s="268">
        <f t="shared" si="230"/>
        <v>0</v>
      </c>
      <c r="AJ196" s="268">
        <f t="shared" si="230"/>
        <v>0</v>
      </c>
      <c r="AK196" s="268">
        <f t="shared" si="230"/>
        <v>0</v>
      </c>
      <c r="AL196" s="268">
        <f t="shared" si="230"/>
        <v>0</v>
      </c>
      <c r="AM196" s="268">
        <f t="shared" si="230"/>
        <v>0</v>
      </c>
      <c r="AN196" s="268">
        <f t="shared" si="230"/>
        <v>0</v>
      </c>
      <c r="AO196" s="268">
        <f t="shared" si="230"/>
        <v>0</v>
      </c>
      <c r="AP196" s="268">
        <f t="shared" si="230"/>
        <v>0</v>
      </c>
      <c r="AQ196" s="268">
        <f t="shared" si="230"/>
        <v>0</v>
      </c>
      <c r="AR196" s="268">
        <f t="shared" si="230"/>
        <v>0</v>
      </c>
      <c r="AS196" s="269">
        <f t="shared" si="230"/>
        <v>0</v>
      </c>
      <c r="BA196" s="34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8:70" ht="15" hidden="1" customHeight="1">
      <c r="H197" s="30"/>
      <c r="I197" s="30"/>
      <c r="J197" s="30"/>
      <c r="K197" s="30"/>
      <c r="M197" s="31"/>
      <c r="N197" s="211" t="str">
        <f t="shared" si="228"/>
        <v>직원7</v>
      </c>
      <c r="O197" s="266">
        <f t="shared" si="229"/>
        <v>0</v>
      </c>
      <c r="P197" s="267">
        <f t="shared" si="230"/>
        <v>0</v>
      </c>
      <c r="Q197" s="267">
        <f t="shared" si="230"/>
        <v>0</v>
      </c>
      <c r="R197" s="267">
        <f t="shared" si="230"/>
        <v>0</v>
      </c>
      <c r="S197" s="267">
        <f t="shared" si="230"/>
        <v>0</v>
      </c>
      <c r="T197" s="267">
        <f t="shared" si="230"/>
        <v>0</v>
      </c>
      <c r="U197" s="267">
        <f t="shared" si="230"/>
        <v>0</v>
      </c>
      <c r="V197" s="268">
        <f t="shared" si="230"/>
        <v>0</v>
      </c>
      <c r="W197" s="268">
        <f t="shared" si="230"/>
        <v>0</v>
      </c>
      <c r="X197" s="268">
        <f t="shared" si="230"/>
        <v>0</v>
      </c>
      <c r="Y197" s="268">
        <f t="shared" si="230"/>
        <v>0</v>
      </c>
      <c r="Z197" s="268">
        <f t="shared" si="231"/>
        <v>0</v>
      </c>
      <c r="AA197" s="268">
        <f t="shared" si="231"/>
        <v>0</v>
      </c>
      <c r="AB197" s="268">
        <f t="shared" si="231"/>
        <v>0</v>
      </c>
      <c r="AC197" s="268">
        <f t="shared" si="231"/>
        <v>0</v>
      </c>
      <c r="AD197" s="268">
        <f t="shared" si="231"/>
        <v>0</v>
      </c>
      <c r="AE197" s="268">
        <f t="shared" si="231"/>
        <v>0</v>
      </c>
      <c r="AF197" s="268">
        <f t="shared" si="230"/>
        <v>0</v>
      </c>
      <c r="AG197" s="268">
        <f t="shared" si="230"/>
        <v>0</v>
      </c>
      <c r="AH197" s="268">
        <f t="shared" si="230"/>
        <v>0</v>
      </c>
      <c r="AI197" s="268">
        <f t="shared" si="230"/>
        <v>0</v>
      </c>
      <c r="AJ197" s="268">
        <f t="shared" si="230"/>
        <v>0</v>
      </c>
      <c r="AK197" s="268">
        <f t="shared" si="230"/>
        <v>0</v>
      </c>
      <c r="AL197" s="268">
        <f t="shared" si="230"/>
        <v>0</v>
      </c>
      <c r="AM197" s="268">
        <f t="shared" si="230"/>
        <v>0</v>
      </c>
      <c r="AN197" s="268">
        <f t="shared" si="230"/>
        <v>0</v>
      </c>
      <c r="AO197" s="268">
        <f t="shared" si="230"/>
        <v>0</v>
      </c>
      <c r="AP197" s="268">
        <f t="shared" si="230"/>
        <v>0</v>
      </c>
      <c r="AQ197" s="268">
        <f t="shared" si="230"/>
        <v>0</v>
      </c>
      <c r="AR197" s="268">
        <f t="shared" si="230"/>
        <v>0</v>
      </c>
      <c r="AS197" s="269">
        <f t="shared" si="230"/>
        <v>0</v>
      </c>
      <c r="BA197" s="34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8:70" ht="15" hidden="1" customHeight="1">
      <c r="H198" s="30"/>
      <c r="I198" s="30"/>
      <c r="J198" s="30"/>
      <c r="K198" s="30"/>
      <c r="M198" s="31"/>
      <c r="N198" s="211" t="str">
        <f t="shared" si="228"/>
        <v>직원8</v>
      </c>
      <c r="O198" s="266">
        <f t="shared" si="229"/>
        <v>0</v>
      </c>
      <c r="P198" s="267">
        <f t="shared" si="230"/>
        <v>0</v>
      </c>
      <c r="Q198" s="267">
        <f t="shared" si="230"/>
        <v>0</v>
      </c>
      <c r="R198" s="267">
        <f t="shared" si="230"/>
        <v>0</v>
      </c>
      <c r="S198" s="267">
        <f t="shared" si="230"/>
        <v>0</v>
      </c>
      <c r="T198" s="267">
        <f t="shared" si="230"/>
        <v>0</v>
      </c>
      <c r="U198" s="267">
        <f t="shared" si="230"/>
        <v>0</v>
      </c>
      <c r="V198" s="268">
        <f t="shared" si="230"/>
        <v>0</v>
      </c>
      <c r="W198" s="268">
        <f t="shared" si="230"/>
        <v>0</v>
      </c>
      <c r="X198" s="268">
        <f t="shared" si="230"/>
        <v>0</v>
      </c>
      <c r="Y198" s="268">
        <f t="shared" si="230"/>
        <v>0</v>
      </c>
      <c r="Z198" s="268">
        <f t="shared" si="231"/>
        <v>0</v>
      </c>
      <c r="AA198" s="268">
        <f t="shared" si="231"/>
        <v>0</v>
      </c>
      <c r="AB198" s="268">
        <f t="shared" si="231"/>
        <v>0</v>
      </c>
      <c r="AC198" s="268">
        <f t="shared" si="231"/>
        <v>0</v>
      </c>
      <c r="AD198" s="268">
        <f t="shared" si="231"/>
        <v>0</v>
      </c>
      <c r="AE198" s="268">
        <f t="shared" si="231"/>
        <v>0</v>
      </c>
      <c r="AF198" s="268">
        <f t="shared" si="230"/>
        <v>0</v>
      </c>
      <c r="AG198" s="268">
        <f t="shared" si="230"/>
        <v>0</v>
      </c>
      <c r="AH198" s="268">
        <f t="shared" si="230"/>
        <v>0</v>
      </c>
      <c r="AI198" s="268">
        <f t="shared" si="230"/>
        <v>0</v>
      </c>
      <c r="AJ198" s="268">
        <f t="shared" si="230"/>
        <v>0</v>
      </c>
      <c r="AK198" s="268">
        <f t="shared" si="230"/>
        <v>0</v>
      </c>
      <c r="AL198" s="268">
        <f t="shared" si="230"/>
        <v>0</v>
      </c>
      <c r="AM198" s="268">
        <f t="shared" si="230"/>
        <v>0</v>
      </c>
      <c r="AN198" s="268">
        <f t="shared" si="230"/>
        <v>0</v>
      </c>
      <c r="AO198" s="268">
        <f t="shared" si="230"/>
        <v>0</v>
      </c>
      <c r="AP198" s="268">
        <f t="shared" si="230"/>
        <v>0</v>
      </c>
      <c r="AQ198" s="268">
        <f t="shared" si="230"/>
        <v>0</v>
      </c>
      <c r="AR198" s="268">
        <f t="shared" si="230"/>
        <v>0</v>
      </c>
      <c r="AS198" s="269">
        <f t="shared" si="230"/>
        <v>0</v>
      </c>
      <c r="BA198" s="34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8:70" ht="15" hidden="1" customHeight="1">
      <c r="H199" s="30"/>
      <c r="I199" s="30"/>
      <c r="J199" s="30"/>
      <c r="K199" s="30"/>
      <c r="M199" s="31"/>
      <c r="N199" s="211" t="str">
        <f t="shared" si="228"/>
        <v>직원9</v>
      </c>
      <c r="O199" s="266">
        <f t="shared" si="229"/>
        <v>0</v>
      </c>
      <c r="P199" s="267">
        <f t="shared" si="230"/>
        <v>0</v>
      </c>
      <c r="Q199" s="267">
        <f t="shared" si="230"/>
        <v>0</v>
      </c>
      <c r="R199" s="267">
        <f t="shared" si="230"/>
        <v>0</v>
      </c>
      <c r="S199" s="267">
        <f t="shared" si="230"/>
        <v>0</v>
      </c>
      <c r="T199" s="267">
        <f t="shared" si="230"/>
        <v>0</v>
      </c>
      <c r="U199" s="267">
        <f t="shared" si="230"/>
        <v>0</v>
      </c>
      <c r="V199" s="268">
        <f t="shared" si="230"/>
        <v>0</v>
      </c>
      <c r="W199" s="268">
        <f t="shared" si="230"/>
        <v>0</v>
      </c>
      <c r="X199" s="268">
        <f t="shared" si="230"/>
        <v>0</v>
      </c>
      <c r="Y199" s="268">
        <f t="shared" si="230"/>
        <v>0</v>
      </c>
      <c r="Z199" s="268">
        <f t="shared" si="231"/>
        <v>0</v>
      </c>
      <c r="AA199" s="268">
        <f t="shared" si="231"/>
        <v>0</v>
      </c>
      <c r="AB199" s="268">
        <f t="shared" si="231"/>
        <v>0</v>
      </c>
      <c r="AC199" s="268">
        <f t="shared" si="231"/>
        <v>0</v>
      </c>
      <c r="AD199" s="268">
        <f t="shared" si="231"/>
        <v>0</v>
      </c>
      <c r="AE199" s="268">
        <f t="shared" si="231"/>
        <v>0</v>
      </c>
      <c r="AF199" s="268">
        <f t="shared" ref="AF199:AS199" si="232">IF(AF$190&lt;&gt;"휴",0,IF(AF156&lt;=8,AF156,8))</f>
        <v>0</v>
      </c>
      <c r="AG199" s="268">
        <f t="shared" si="232"/>
        <v>0</v>
      </c>
      <c r="AH199" s="268">
        <f t="shared" si="232"/>
        <v>0</v>
      </c>
      <c r="AI199" s="268">
        <f t="shared" si="232"/>
        <v>0</v>
      </c>
      <c r="AJ199" s="268">
        <f t="shared" si="232"/>
        <v>0</v>
      </c>
      <c r="AK199" s="268">
        <f t="shared" si="232"/>
        <v>0</v>
      </c>
      <c r="AL199" s="268">
        <f t="shared" si="232"/>
        <v>0</v>
      </c>
      <c r="AM199" s="268">
        <f t="shared" si="232"/>
        <v>0</v>
      </c>
      <c r="AN199" s="268">
        <f t="shared" si="232"/>
        <v>0</v>
      </c>
      <c r="AO199" s="268">
        <f t="shared" si="232"/>
        <v>0</v>
      </c>
      <c r="AP199" s="268">
        <f t="shared" si="232"/>
        <v>0</v>
      </c>
      <c r="AQ199" s="268">
        <f t="shared" si="232"/>
        <v>0</v>
      </c>
      <c r="AR199" s="268">
        <f t="shared" si="232"/>
        <v>0</v>
      </c>
      <c r="AS199" s="269">
        <f t="shared" si="232"/>
        <v>0</v>
      </c>
      <c r="BA199" s="34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8:70" ht="15" hidden="1" customHeight="1">
      <c r="H200" s="30"/>
      <c r="I200" s="30"/>
      <c r="J200" s="30"/>
      <c r="K200" s="30"/>
      <c r="M200" s="31"/>
      <c r="N200" s="211" t="str">
        <f t="shared" si="228"/>
        <v>직원10</v>
      </c>
      <c r="O200" s="266">
        <f t="shared" si="229"/>
        <v>0</v>
      </c>
      <c r="P200" s="267">
        <f t="shared" ref="P200:AS205" si="233">IF(P$190&lt;&gt;"휴",0,IF(P157&lt;=8,P157,8))</f>
        <v>0</v>
      </c>
      <c r="Q200" s="267">
        <f t="shared" si="233"/>
        <v>0</v>
      </c>
      <c r="R200" s="267">
        <f t="shared" si="233"/>
        <v>0</v>
      </c>
      <c r="S200" s="267">
        <f t="shared" si="233"/>
        <v>0</v>
      </c>
      <c r="T200" s="267">
        <f t="shared" si="233"/>
        <v>0</v>
      </c>
      <c r="U200" s="267">
        <f t="shared" si="233"/>
        <v>0</v>
      </c>
      <c r="V200" s="268">
        <f t="shared" si="233"/>
        <v>0</v>
      </c>
      <c r="W200" s="268">
        <f t="shared" si="233"/>
        <v>0</v>
      </c>
      <c r="X200" s="268">
        <f t="shared" si="233"/>
        <v>0</v>
      </c>
      <c r="Y200" s="268">
        <f t="shared" si="233"/>
        <v>0</v>
      </c>
      <c r="Z200" s="268">
        <f t="shared" si="231"/>
        <v>0</v>
      </c>
      <c r="AA200" s="268">
        <f t="shared" si="231"/>
        <v>0</v>
      </c>
      <c r="AB200" s="268">
        <f t="shared" si="231"/>
        <v>0</v>
      </c>
      <c r="AC200" s="268">
        <f t="shared" si="231"/>
        <v>0</v>
      </c>
      <c r="AD200" s="268">
        <f t="shared" si="231"/>
        <v>0</v>
      </c>
      <c r="AE200" s="268">
        <f t="shared" si="231"/>
        <v>0</v>
      </c>
      <c r="AF200" s="268">
        <f t="shared" si="233"/>
        <v>0</v>
      </c>
      <c r="AG200" s="268">
        <f t="shared" si="233"/>
        <v>0</v>
      </c>
      <c r="AH200" s="268">
        <f t="shared" si="233"/>
        <v>0</v>
      </c>
      <c r="AI200" s="268">
        <f t="shared" si="233"/>
        <v>0</v>
      </c>
      <c r="AJ200" s="268">
        <f t="shared" si="233"/>
        <v>0</v>
      </c>
      <c r="AK200" s="268">
        <f t="shared" si="233"/>
        <v>0</v>
      </c>
      <c r="AL200" s="268">
        <f t="shared" si="233"/>
        <v>0</v>
      </c>
      <c r="AM200" s="268">
        <f t="shared" si="233"/>
        <v>0</v>
      </c>
      <c r="AN200" s="268">
        <f t="shared" si="233"/>
        <v>0</v>
      </c>
      <c r="AO200" s="268">
        <f t="shared" si="233"/>
        <v>0</v>
      </c>
      <c r="AP200" s="268">
        <f t="shared" si="233"/>
        <v>0</v>
      </c>
      <c r="AQ200" s="268">
        <f t="shared" si="233"/>
        <v>0</v>
      </c>
      <c r="AR200" s="268">
        <f t="shared" si="233"/>
        <v>0</v>
      </c>
      <c r="AS200" s="269">
        <f t="shared" si="233"/>
        <v>0</v>
      </c>
      <c r="BA200" s="34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8:70" ht="15" hidden="1" customHeight="1">
      <c r="H201" s="30"/>
      <c r="I201" s="30"/>
      <c r="J201" s="30"/>
      <c r="K201" s="30"/>
      <c r="M201" s="31"/>
      <c r="N201" s="211" t="str">
        <f t="shared" si="228"/>
        <v>직원11</v>
      </c>
      <c r="O201" s="266">
        <f t="shared" si="229"/>
        <v>0</v>
      </c>
      <c r="P201" s="267">
        <f t="shared" si="233"/>
        <v>0</v>
      </c>
      <c r="Q201" s="267">
        <f t="shared" si="233"/>
        <v>0</v>
      </c>
      <c r="R201" s="267">
        <f t="shared" si="233"/>
        <v>0</v>
      </c>
      <c r="S201" s="267">
        <f t="shared" si="233"/>
        <v>0</v>
      </c>
      <c r="T201" s="267">
        <f t="shared" si="233"/>
        <v>0</v>
      </c>
      <c r="U201" s="267">
        <f t="shared" si="233"/>
        <v>0</v>
      </c>
      <c r="V201" s="268">
        <f t="shared" si="233"/>
        <v>0</v>
      </c>
      <c r="W201" s="268">
        <f t="shared" si="233"/>
        <v>0</v>
      </c>
      <c r="X201" s="268">
        <f t="shared" si="233"/>
        <v>0</v>
      </c>
      <c r="Y201" s="268">
        <f t="shared" si="233"/>
        <v>0</v>
      </c>
      <c r="Z201" s="268">
        <f t="shared" si="231"/>
        <v>0</v>
      </c>
      <c r="AA201" s="268">
        <f t="shared" si="231"/>
        <v>0</v>
      </c>
      <c r="AB201" s="268">
        <f t="shared" si="231"/>
        <v>0</v>
      </c>
      <c r="AC201" s="268">
        <f t="shared" si="231"/>
        <v>0</v>
      </c>
      <c r="AD201" s="268">
        <f t="shared" si="231"/>
        <v>0</v>
      </c>
      <c r="AE201" s="268">
        <f t="shared" si="231"/>
        <v>0</v>
      </c>
      <c r="AF201" s="268">
        <f t="shared" si="233"/>
        <v>0</v>
      </c>
      <c r="AG201" s="268">
        <f t="shared" si="233"/>
        <v>0</v>
      </c>
      <c r="AH201" s="268">
        <f t="shared" si="233"/>
        <v>0</v>
      </c>
      <c r="AI201" s="268">
        <f t="shared" si="233"/>
        <v>0</v>
      </c>
      <c r="AJ201" s="268">
        <f t="shared" si="233"/>
        <v>0</v>
      </c>
      <c r="AK201" s="268">
        <f t="shared" si="233"/>
        <v>0</v>
      </c>
      <c r="AL201" s="268">
        <f t="shared" si="233"/>
        <v>0</v>
      </c>
      <c r="AM201" s="268">
        <f t="shared" si="233"/>
        <v>0</v>
      </c>
      <c r="AN201" s="268">
        <f t="shared" si="233"/>
        <v>0</v>
      </c>
      <c r="AO201" s="268">
        <f t="shared" si="233"/>
        <v>0</v>
      </c>
      <c r="AP201" s="268">
        <f t="shared" si="233"/>
        <v>0</v>
      </c>
      <c r="AQ201" s="268">
        <f t="shared" si="233"/>
        <v>0</v>
      </c>
      <c r="AR201" s="268">
        <f t="shared" si="233"/>
        <v>0</v>
      </c>
      <c r="AS201" s="269">
        <f t="shared" si="233"/>
        <v>0</v>
      </c>
      <c r="BA201" s="34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8:70" ht="15" hidden="1" customHeight="1">
      <c r="H202" s="30"/>
      <c r="I202" s="30"/>
      <c r="J202" s="30"/>
      <c r="K202" s="30"/>
      <c r="M202" s="31"/>
      <c r="N202" s="211" t="str">
        <f t="shared" si="228"/>
        <v>직원12</v>
      </c>
      <c r="O202" s="266">
        <f t="shared" si="229"/>
        <v>0</v>
      </c>
      <c r="P202" s="267">
        <f t="shared" si="233"/>
        <v>0</v>
      </c>
      <c r="Q202" s="267">
        <f t="shared" si="233"/>
        <v>0</v>
      </c>
      <c r="R202" s="267">
        <f t="shared" si="233"/>
        <v>0</v>
      </c>
      <c r="S202" s="267">
        <f t="shared" si="233"/>
        <v>0</v>
      </c>
      <c r="T202" s="267">
        <f t="shared" si="233"/>
        <v>0</v>
      </c>
      <c r="U202" s="267">
        <f t="shared" si="233"/>
        <v>0</v>
      </c>
      <c r="V202" s="268">
        <f t="shared" si="233"/>
        <v>0</v>
      </c>
      <c r="W202" s="268">
        <f t="shared" si="233"/>
        <v>0</v>
      </c>
      <c r="X202" s="268">
        <f t="shared" si="233"/>
        <v>0</v>
      </c>
      <c r="Y202" s="268">
        <f t="shared" si="233"/>
        <v>0</v>
      </c>
      <c r="Z202" s="268">
        <f t="shared" si="231"/>
        <v>0</v>
      </c>
      <c r="AA202" s="268">
        <f t="shared" si="231"/>
        <v>0</v>
      </c>
      <c r="AB202" s="268">
        <f t="shared" si="231"/>
        <v>0</v>
      </c>
      <c r="AC202" s="268">
        <f t="shared" si="231"/>
        <v>0</v>
      </c>
      <c r="AD202" s="268">
        <f t="shared" si="231"/>
        <v>0</v>
      </c>
      <c r="AE202" s="268">
        <f t="shared" si="231"/>
        <v>0</v>
      </c>
      <c r="AF202" s="268">
        <f t="shared" si="233"/>
        <v>0</v>
      </c>
      <c r="AG202" s="268">
        <f t="shared" si="233"/>
        <v>0</v>
      </c>
      <c r="AH202" s="268">
        <f t="shared" si="233"/>
        <v>0</v>
      </c>
      <c r="AI202" s="268">
        <f t="shared" si="233"/>
        <v>0</v>
      </c>
      <c r="AJ202" s="268">
        <f t="shared" si="233"/>
        <v>0</v>
      </c>
      <c r="AK202" s="268">
        <f t="shared" si="233"/>
        <v>0</v>
      </c>
      <c r="AL202" s="268">
        <f t="shared" si="233"/>
        <v>0</v>
      </c>
      <c r="AM202" s="268">
        <f t="shared" si="233"/>
        <v>0</v>
      </c>
      <c r="AN202" s="268">
        <f t="shared" si="233"/>
        <v>0</v>
      </c>
      <c r="AO202" s="268">
        <f t="shared" si="233"/>
        <v>0</v>
      </c>
      <c r="AP202" s="268">
        <f t="shared" si="233"/>
        <v>0</v>
      </c>
      <c r="AQ202" s="268">
        <f t="shared" si="233"/>
        <v>0</v>
      </c>
      <c r="AR202" s="268">
        <f t="shared" si="233"/>
        <v>0</v>
      </c>
      <c r="AS202" s="269">
        <f t="shared" si="233"/>
        <v>0</v>
      </c>
      <c r="BA202" s="34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8:70" ht="15" hidden="1" customHeight="1">
      <c r="H203" s="30"/>
      <c r="I203" s="30"/>
      <c r="J203" s="30"/>
      <c r="K203" s="30"/>
      <c r="M203" s="31"/>
      <c r="N203" s="211" t="str">
        <f t="shared" si="228"/>
        <v>직원13</v>
      </c>
      <c r="O203" s="266">
        <f t="shared" si="229"/>
        <v>0</v>
      </c>
      <c r="P203" s="267">
        <f t="shared" si="233"/>
        <v>0</v>
      </c>
      <c r="Q203" s="267">
        <f t="shared" si="233"/>
        <v>0</v>
      </c>
      <c r="R203" s="267">
        <f t="shared" si="233"/>
        <v>0</v>
      </c>
      <c r="S203" s="267">
        <f t="shared" si="233"/>
        <v>0</v>
      </c>
      <c r="T203" s="267">
        <f t="shared" si="233"/>
        <v>0</v>
      </c>
      <c r="U203" s="267">
        <f t="shared" si="233"/>
        <v>0</v>
      </c>
      <c r="V203" s="268">
        <f t="shared" si="233"/>
        <v>0</v>
      </c>
      <c r="W203" s="268">
        <f t="shared" si="233"/>
        <v>0</v>
      </c>
      <c r="X203" s="268">
        <f t="shared" si="233"/>
        <v>0</v>
      </c>
      <c r="Y203" s="268">
        <f t="shared" si="233"/>
        <v>0</v>
      </c>
      <c r="Z203" s="268">
        <f t="shared" si="231"/>
        <v>0</v>
      </c>
      <c r="AA203" s="268">
        <f t="shared" si="231"/>
        <v>0</v>
      </c>
      <c r="AB203" s="268">
        <f t="shared" si="231"/>
        <v>0</v>
      </c>
      <c r="AC203" s="268">
        <f t="shared" si="231"/>
        <v>0</v>
      </c>
      <c r="AD203" s="268">
        <f t="shared" si="231"/>
        <v>0</v>
      </c>
      <c r="AE203" s="268">
        <f t="shared" si="231"/>
        <v>0</v>
      </c>
      <c r="AF203" s="268">
        <f t="shared" si="233"/>
        <v>0</v>
      </c>
      <c r="AG203" s="268">
        <f t="shared" si="233"/>
        <v>0</v>
      </c>
      <c r="AH203" s="268">
        <f t="shared" si="233"/>
        <v>0</v>
      </c>
      <c r="AI203" s="268">
        <f t="shared" si="233"/>
        <v>0</v>
      </c>
      <c r="AJ203" s="268">
        <f t="shared" si="233"/>
        <v>0</v>
      </c>
      <c r="AK203" s="268">
        <f t="shared" si="233"/>
        <v>0</v>
      </c>
      <c r="AL203" s="268">
        <f t="shared" si="233"/>
        <v>0</v>
      </c>
      <c r="AM203" s="268">
        <f t="shared" si="233"/>
        <v>0</v>
      </c>
      <c r="AN203" s="268">
        <f t="shared" si="233"/>
        <v>0</v>
      </c>
      <c r="AO203" s="268">
        <f t="shared" si="233"/>
        <v>0</v>
      </c>
      <c r="AP203" s="268">
        <f t="shared" si="233"/>
        <v>0</v>
      </c>
      <c r="AQ203" s="268">
        <f t="shared" si="233"/>
        <v>0</v>
      </c>
      <c r="AR203" s="268">
        <f t="shared" si="233"/>
        <v>0</v>
      </c>
      <c r="AS203" s="269">
        <f t="shared" si="233"/>
        <v>0</v>
      </c>
      <c r="BA203" s="34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8:70" ht="15" hidden="1" customHeight="1">
      <c r="H204" s="30"/>
      <c r="I204" s="30"/>
      <c r="J204" s="30"/>
      <c r="K204" s="30"/>
      <c r="M204" s="31"/>
      <c r="N204" s="211" t="str">
        <f t="shared" si="228"/>
        <v>직원14</v>
      </c>
      <c r="O204" s="266">
        <f t="shared" si="229"/>
        <v>0</v>
      </c>
      <c r="P204" s="267">
        <f t="shared" si="233"/>
        <v>0</v>
      </c>
      <c r="Q204" s="267">
        <f t="shared" si="233"/>
        <v>0</v>
      </c>
      <c r="R204" s="267">
        <f t="shared" si="233"/>
        <v>0</v>
      </c>
      <c r="S204" s="267">
        <f t="shared" si="233"/>
        <v>0</v>
      </c>
      <c r="T204" s="267">
        <f t="shared" si="233"/>
        <v>0</v>
      </c>
      <c r="U204" s="267">
        <f t="shared" si="233"/>
        <v>0</v>
      </c>
      <c r="V204" s="268">
        <f t="shared" si="233"/>
        <v>0</v>
      </c>
      <c r="W204" s="268">
        <f t="shared" si="233"/>
        <v>0</v>
      </c>
      <c r="X204" s="268">
        <f t="shared" si="233"/>
        <v>0</v>
      </c>
      <c r="Y204" s="268">
        <f t="shared" si="233"/>
        <v>0</v>
      </c>
      <c r="Z204" s="268">
        <f t="shared" si="231"/>
        <v>0</v>
      </c>
      <c r="AA204" s="268">
        <f t="shared" si="231"/>
        <v>0</v>
      </c>
      <c r="AB204" s="268">
        <f t="shared" si="231"/>
        <v>0</v>
      </c>
      <c r="AC204" s="268">
        <f t="shared" si="231"/>
        <v>0</v>
      </c>
      <c r="AD204" s="268">
        <f t="shared" si="231"/>
        <v>0</v>
      </c>
      <c r="AE204" s="268">
        <f t="shared" si="231"/>
        <v>0</v>
      </c>
      <c r="AF204" s="268">
        <f t="shared" si="233"/>
        <v>0</v>
      </c>
      <c r="AG204" s="268">
        <f t="shared" si="233"/>
        <v>0</v>
      </c>
      <c r="AH204" s="268">
        <f t="shared" si="233"/>
        <v>0</v>
      </c>
      <c r="AI204" s="268">
        <f t="shared" si="233"/>
        <v>0</v>
      </c>
      <c r="AJ204" s="268">
        <f t="shared" si="233"/>
        <v>0</v>
      </c>
      <c r="AK204" s="268">
        <f t="shared" si="233"/>
        <v>0</v>
      </c>
      <c r="AL204" s="268">
        <f t="shared" si="233"/>
        <v>0</v>
      </c>
      <c r="AM204" s="268">
        <f t="shared" si="233"/>
        <v>0</v>
      </c>
      <c r="AN204" s="268">
        <f t="shared" si="233"/>
        <v>0</v>
      </c>
      <c r="AO204" s="268">
        <f t="shared" si="233"/>
        <v>0</v>
      </c>
      <c r="AP204" s="268">
        <f t="shared" si="233"/>
        <v>0</v>
      </c>
      <c r="AQ204" s="268">
        <f t="shared" si="233"/>
        <v>0</v>
      </c>
      <c r="AR204" s="268">
        <f t="shared" si="233"/>
        <v>0</v>
      </c>
      <c r="AS204" s="269">
        <f t="shared" si="233"/>
        <v>0</v>
      </c>
      <c r="BA204" s="34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8:70" ht="15" hidden="1" customHeight="1">
      <c r="H205" s="30"/>
      <c r="I205" s="30"/>
      <c r="J205" s="30"/>
      <c r="K205" s="30"/>
      <c r="M205" s="31"/>
      <c r="N205" s="216" t="str">
        <f>N162</f>
        <v>직원15</v>
      </c>
      <c r="O205" s="276">
        <f t="shared" si="229"/>
        <v>0</v>
      </c>
      <c r="P205" s="277">
        <f t="shared" si="233"/>
        <v>0</v>
      </c>
      <c r="Q205" s="277">
        <f t="shared" si="233"/>
        <v>0</v>
      </c>
      <c r="R205" s="277">
        <f t="shared" si="233"/>
        <v>0</v>
      </c>
      <c r="S205" s="277">
        <f t="shared" si="233"/>
        <v>0</v>
      </c>
      <c r="T205" s="277">
        <f t="shared" si="233"/>
        <v>0</v>
      </c>
      <c r="U205" s="277">
        <f t="shared" si="233"/>
        <v>0</v>
      </c>
      <c r="V205" s="278">
        <f t="shared" si="233"/>
        <v>0</v>
      </c>
      <c r="W205" s="278">
        <f t="shared" si="233"/>
        <v>0</v>
      </c>
      <c r="X205" s="278">
        <f t="shared" si="233"/>
        <v>0</v>
      </c>
      <c r="Y205" s="278">
        <f t="shared" si="233"/>
        <v>0</v>
      </c>
      <c r="Z205" s="278">
        <f t="shared" si="231"/>
        <v>0</v>
      </c>
      <c r="AA205" s="278">
        <f t="shared" si="231"/>
        <v>0</v>
      </c>
      <c r="AB205" s="278">
        <f t="shared" si="231"/>
        <v>0</v>
      </c>
      <c r="AC205" s="278">
        <f t="shared" si="231"/>
        <v>0</v>
      </c>
      <c r="AD205" s="278">
        <f t="shared" si="231"/>
        <v>0</v>
      </c>
      <c r="AE205" s="278">
        <f t="shared" si="231"/>
        <v>0</v>
      </c>
      <c r="AF205" s="278">
        <f t="shared" si="233"/>
        <v>0</v>
      </c>
      <c r="AG205" s="278">
        <f t="shared" si="233"/>
        <v>0</v>
      </c>
      <c r="AH205" s="278">
        <f t="shared" si="233"/>
        <v>0</v>
      </c>
      <c r="AI205" s="278">
        <f t="shared" si="233"/>
        <v>0</v>
      </c>
      <c r="AJ205" s="278">
        <f t="shared" si="233"/>
        <v>0</v>
      </c>
      <c r="AK205" s="278">
        <f t="shared" si="233"/>
        <v>0</v>
      </c>
      <c r="AL205" s="278">
        <f t="shared" si="233"/>
        <v>0</v>
      </c>
      <c r="AM205" s="278">
        <f t="shared" si="233"/>
        <v>0</v>
      </c>
      <c r="AN205" s="278">
        <f t="shared" si="233"/>
        <v>0</v>
      </c>
      <c r="AO205" s="278">
        <f t="shared" si="233"/>
        <v>0</v>
      </c>
      <c r="AP205" s="278">
        <f t="shared" si="233"/>
        <v>0</v>
      </c>
      <c r="AQ205" s="278">
        <f t="shared" si="233"/>
        <v>0</v>
      </c>
      <c r="AR205" s="278">
        <f t="shared" si="233"/>
        <v>0</v>
      </c>
      <c r="AS205" s="279">
        <f t="shared" si="233"/>
        <v>0</v>
      </c>
      <c r="BA205" s="34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8:70" ht="15" hidden="1" customHeight="1">
      <c r="H206" s="30"/>
      <c r="I206" s="30"/>
      <c r="J206" s="30"/>
      <c r="K206" s="30"/>
      <c r="M206" s="31"/>
      <c r="N206" s="2"/>
      <c r="O206" s="2"/>
      <c r="P206" s="2"/>
      <c r="Q206" s="2"/>
      <c r="R206" s="2"/>
      <c r="S206" s="2"/>
      <c r="T206" s="2"/>
      <c r="U206" s="2"/>
      <c r="V206" s="2"/>
      <c r="W206" s="2"/>
      <c r="BA206" s="34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8:70" ht="15" hidden="1" customHeight="1">
      <c r="H207" s="30"/>
      <c r="I207" s="30"/>
      <c r="J207" s="30"/>
      <c r="K207" s="30"/>
      <c r="M207" s="31"/>
      <c r="N207" s="2"/>
      <c r="O207" s="2"/>
      <c r="P207" s="2"/>
      <c r="Q207" s="2"/>
      <c r="R207" s="2"/>
      <c r="S207" s="2"/>
      <c r="T207" s="2"/>
      <c r="U207" s="2"/>
      <c r="V207" s="2"/>
      <c r="W207" s="2"/>
      <c r="BA207" s="34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8:70" ht="15" hidden="1" customHeight="1">
      <c r="H208" s="30"/>
      <c r="I208" s="30"/>
      <c r="J208" s="30"/>
      <c r="K208" s="30"/>
      <c r="M208" s="31"/>
      <c r="N208" s="194" t="s">
        <v>355</v>
      </c>
      <c r="O208" s="2"/>
      <c r="P208" s="2"/>
      <c r="Q208" s="2"/>
      <c r="R208" s="2"/>
      <c r="S208" s="2"/>
      <c r="T208" s="2"/>
      <c r="U208" s="2"/>
      <c r="V208" s="2"/>
      <c r="W208" s="2"/>
      <c r="BA208" s="34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8:70" ht="15" hidden="1" customHeight="1">
      <c r="H209" s="30"/>
      <c r="I209" s="30"/>
      <c r="J209" s="30"/>
      <c r="K209" s="30"/>
      <c r="M209" s="31"/>
      <c r="N209" s="2"/>
      <c r="O209" s="2"/>
      <c r="P209" s="2"/>
      <c r="Q209" s="2"/>
      <c r="R209" s="2"/>
      <c r="S209" s="2"/>
      <c r="T209" s="2"/>
      <c r="U209" s="2"/>
      <c r="V209" s="2"/>
      <c r="W209" s="2"/>
      <c r="BA209" s="34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8:70" ht="15" hidden="1" customHeight="1">
      <c r="H210" s="30"/>
      <c r="I210" s="30"/>
      <c r="J210" s="30"/>
      <c r="K210" s="30"/>
      <c r="M210" s="31"/>
      <c r="N210" s="140" t="str">
        <f t="shared" ref="N210:AS225" si="234">N189</f>
        <v>날짜</v>
      </c>
      <c r="O210" s="228">
        <f t="shared" si="234"/>
        <v>44378</v>
      </c>
      <c r="P210" s="229">
        <f t="shared" si="234"/>
        <v>44379</v>
      </c>
      <c r="Q210" s="229">
        <f t="shared" si="234"/>
        <v>44380</v>
      </c>
      <c r="R210" s="229">
        <f t="shared" si="234"/>
        <v>44381</v>
      </c>
      <c r="S210" s="229">
        <f t="shared" si="234"/>
        <v>44382</v>
      </c>
      <c r="T210" s="229">
        <f t="shared" si="234"/>
        <v>44383</v>
      </c>
      <c r="U210" s="229">
        <f t="shared" si="234"/>
        <v>44384</v>
      </c>
      <c r="V210" s="229">
        <f t="shared" si="234"/>
        <v>44385</v>
      </c>
      <c r="W210" s="229">
        <f t="shared" si="234"/>
        <v>44386</v>
      </c>
      <c r="X210" s="229">
        <f t="shared" si="234"/>
        <v>44387</v>
      </c>
      <c r="Y210" s="229">
        <f t="shared" si="234"/>
        <v>44388</v>
      </c>
      <c r="Z210" s="229">
        <f t="shared" si="234"/>
        <v>44389</v>
      </c>
      <c r="AA210" s="229">
        <f t="shared" si="234"/>
        <v>44390</v>
      </c>
      <c r="AB210" s="229">
        <f t="shared" si="234"/>
        <v>44391</v>
      </c>
      <c r="AC210" s="229">
        <f t="shared" si="234"/>
        <v>44392</v>
      </c>
      <c r="AD210" s="229">
        <f t="shared" si="234"/>
        <v>44393</v>
      </c>
      <c r="AE210" s="229">
        <f t="shared" si="234"/>
        <v>44394</v>
      </c>
      <c r="AF210" s="229">
        <f t="shared" si="234"/>
        <v>44395</v>
      </c>
      <c r="AG210" s="229">
        <f t="shared" si="234"/>
        <v>44396</v>
      </c>
      <c r="AH210" s="229">
        <f t="shared" si="234"/>
        <v>44397</v>
      </c>
      <c r="AI210" s="229">
        <f t="shared" si="234"/>
        <v>44398</v>
      </c>
      <c r="AJ210" s="229">
        <f t="shared" si="234"/>
        <v>44399</v>
      </c>
      <c r="AK210" s="229">
        <f t="shared" si="234"/>
        <v>44400</v>
      </c>
      <c r="AL210" s="229">
        <f t="shared" si="234"/>
        <v>44401</v>
      </c>
      <c r="AM210" s="229">
        <f t="shared" si="234"/>
        <v>44402</v>
      </c>
      <c r="AN210" s="229">
        <f t="shared" si="234"/>
        <v>44403</v>
      </c>
      <c r="AO210" s="229">
        <f t="shared" si="234"/>
        <v>44404</v>
      </c>
      <c r="AP210" s="229">
        <f t="shared" si="234"/>
        <v>44405</v>
      </c>
      <c r="AQ210" s="229">
        <f t="shared" si="234"/>
        <v>44406</v>
      </c>
      <c r="AR210" s="229">
        <f t="shared" si="234"/>
        <v>44407</v>
      </c>
      <c r="AS210" s="230">
        <f t="shared" si="234"/>
        <v>44408</v>
      </c>
      <c r="BA210" s="34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8:70" ht="15" hidden="1" customHeight="1">
      <c r="H211" s="30"/>
      <c r="I211" s="30"/>
      <c r="J211" s="30"/>
      <c r="K211" s="30"/>
      <c r="M211" s="31"/>
      <c r="N211" s="141" t="str">
        <f t="shared" si="234"/>
        <v>요일</v>
      </c>
      <c r="O211" s="202" t="str">
        <f t="shared" si="234"/>
        <v>목</v>
      </c>
      <c r="P211" s="203" t="str">
        <f t="shared" si="234"/>
        <v>금</v>
      </c>
      <c r="Q211" s="203" t="str">
        <f t="shared" si="234"/>
        <v>토</v>
      </c>
      <c r="R211" s="203" t="str">
        <f t="shared" si="234"/>
        <v>일</v>
      </c>
      <c r="S211" s="203" t="str">
        <f t="shared" si="234"/>
        <v>월</v>
      </c>
      <c r="T211" s="203" t="str">
        <f t="shared" si="234"/>
        <v>화</v>
      </c>
      <c r="U211" s="203" t="str">
        <f t="shared" si="234"/>
        <v>수</v>
      </c>
      <c r="V211" s="203" t="str">
        <f t="shared" si="234"/>
        <v>목</v>
      </c>
      <c r="W211" s="203" t="str">
        <f t="shared" si="234"/>
        <v>금</v>
      </c>
      <c r="X211" s="203" t="str">
        <f t="shared" si="234"/>
        <v>토</v>
      </c>
      <c r="Y211" s="203" t="str">
        <f t="shared" si="234"/>
        <v>일</v>
      </c>
      <c r="Z211" s="203" t="str">
        <f t="shared" si="234"/>
        <v>월</v>
      </c>
      <c r="AA211" s="203" t="str">
        <f t="shared" si="234"/>
        <v>화</v>
      </c>
      <c r="AB211" s="203" t="str">
        <f t="shared" si="234"/>
        <v>수</v>
      </c>
      <c r="AC211" s="203" t="str">
        <f t="shared" si="234"/>
        <v>목</v>
      </c>
      <c r="AD211" s="203" t="str">
        <f t="shared" si="234"/>
        <v>금</v>
      </c>
      <c r="AE211" s="203" t="str">
        <f t="shared" si="234"/>
        <v>토</v>
      </c>
      <c r="AF211" s="203" t="str">
        <f t="shared" si="234"/>
        <v>일</v>
      </c>
      <c r="AG211" s="203" t="str">
        <f t="shared" si="234"/>
        <v>월</v>
      </c>
      <c r="AH211" s="203" t="str">
        <f t="shared" si="234"/>
        <v>화</v>
      </c>
      <c r="AI211" s="203" t="str">
        <f t="shared" si="234"/>
        <v>수</v>
      </c>
      <c r="AJ211" s="203" t="str">
        <f t="shared" si="234"/>
        <v>목</v>
      </c>
      <c r="AK211" s="203" t="str">
        <f t="shared" si="234"/>
        <v>금</v>
      </c>
      <c r="AL211" s="203" t="str">
        <f t="shared" si="234"/>
        <v>토</v>
      </c>
      <c r="AM211" s="203" t="str">
        <f t="shared" si="234"/>
        <v>일</v>
      </c>
      <c r="AN211" s="203" t="str">
        <f t="shared" si="234"/>
        <v>월</v>
      </c>
      <c r="AO211" s="203" t="str">
        <f t="shared" si="234"/>
        <v>화</v>
      </c>
      <c r="AP211" s="203" t="str">
        <f t="shared" si="234"/>
        <v>수</v>
      </c>
      <c r="AQ211" s="203" t="str">
        <f t="shared" si="234"/>
        <v>목</v>
      </c>
      <c r="AR211" s="203" t="str">
        <f t="shared" si="234"/>
        <v>금</v>
      </c>
      <c r="AS211" s="204" t="str">
        <f t="shared" si="234"/>
        <v>토</v>
      </c>
      <c r="BA211" s="34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8:70" ht="15" hidden="1" customHeight="1">
      <c r="H212" s="30"/>
      <c r="I212" s="30"/>
      <c r="J212" s="30"/>
      <c r="K212" s="30"/>
      <c r="M212" s="31"/>
      <c r="N212" s="206" t="str">
        <f t="shared" si="234"/>
        <v>직원1</v>
      </c>
      <c r="O212" s="262">
        <f t="shared" ref="O212:O226" si="235">IF(OR($O$101=5,O$211="휴"),IF(O148&gt;8,O148-8,0),0)</f>
        <v>0</v>
      </c>
      <c r="P212" s="263">
        <f t="shared" ref="P212:AS220" si="236">IF(P$211&lt;&gt;"휴",0,IF(P148&gt;8,P148-8,0))</f>
        <v>0</v>
      </c>
      <c r="Q212" s="263">
        <f t="shared" si="236"/>
        <v>0</v>
      </c>
      <c r="R212" s="263">
        <f t="shared" si="236"/>
        <v>0</v>
      </c>
      <c r="S212" s="263">
        <f t="shared" si="236"/>
        <v>0</v>
      </c>
      <c r="T212" s="263">
        <f t="shared" si="236"/>
        <v>0</v>
      </c>
      <c r="U212" s="263">
        <f t="shared" si="236"/>
        <v>0</v>
      </c>
      <c r="V212" s="264">
        <f t="shared" si="236"/>
        <v>0</v>
      </c>
      <c r="W212" s="264">
        <f t="shared" si="236"/>
        <v>0</v>
      </c>
      <c r="X212" s="264">
        <f t="shared" si="236"/>
        <v>0</v>
      </c>
      <c r="Y212" s="264">
        <f t="shared" si="236"/>
        <v>0</v>
      </c>
      <c r="Z212" s="264">
        <f t="shared" ref="Z212:AE226" si="237">IF(Z$211&lt;&gt;"휴",0,IF(Z148&gt;8,Z148-8,0))</f>
        <v>0</v>
      </c>
      <c r="AA212" s="264">
        <f t="shared" si="237"/>
        <v>0</v>
      </c>
      <c r="AB212" s="264">
        <f t="shared" si="237"/>
        <v>0</v>
      </c>
      <c r="AC212" s="264">
        <f t="shared" si="237"/>
        <v>0</v>
      </c>
      <c r="AD212" s="264">
        <f t="shared" si="237"/>
        <v>0</v>
      </c>
      <c r="AE212" s="264">
        <f t="shared" si="237"/>
        <v>0</v>
      </c>
      <c r="AF212" s="264">
        <f t="shared" si="236"/>
        <v>0</v>
      </c>
      <c r="AG212" s="264">
        <f t="shared" si="236"/>
        <v>0</v>
      </c>
      <c r="AH212" s="264">
        <f t="shared" si="236"/>
        <v>0</v>
      </c>
      <c r="AI212" s="264">
        <f t="shared" si="236"/>
        <v>0</v>
      </c>
      <c r="AJ212" s="264">
        <f t="shared" si="236"/>
        <v>0</v>
      </c>
      <c r="AK212" s="264">
        <f t="shared" si="236"/>
        <v>0</v>
      </c>
      <c r="AL212" s="264">
        <f t="shared" si="236"/>
        <v>0</v>
      </c>
      <c r="AM212" s="264">
        <f t="shared" si="236"/>
        <v>0</v>
      </c>
      <c r="AN212" s="264">
        <f t="shared" si="236"/>
        <v>0</v>
      </c>
      <c r="AO212" s="264">
        <f t="shared" si="236"/>
        <v>0</v>
      </c>
      <c r="AP212" s="264">
        <f t="shared" si="236"/>
        <v>0</v>
      </c>
      <c r="AQ212" s="264">
        <f t="shared" si="236"/>
        <v>0</v>
      </c>
      <c r="AR212" s="264">
        <f t="shared" si="236"/>
        <v>0</v>
      </c>
      <c r="AS212" s="265">
        <f t="shared" si="236"/>
        <v>0</v>
      </c>
      <c r="BA212" s="34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8:70" ht="15" hidden="1" customHeight="1">
      <c r="H213" s="30"/>
      <c r="I213" s="30"/>
      <c r="J213" s="30"/>
      <c r="K213" s="30"/>
      <c r="M213" s="31"/>
      <c r="N213" s="211" t="str">
        <f t="shared" si="234"/>
        <v>직원2</v>
      </c>
      <c r="O213" s="266">
        <f t="shared" si="235"/>
        <v>0</v>
      </c>
      <c r="P213" s="267">
        <f t="shared" si="236"/>
        <v>0</v>
      </c>
      <c r="Q213" s="267">
        <f t="shared" si="236"/>
        <v>0</v>
      </c>
      <c r="R213" s="267">
        <f t="shared" si="236"/>
        <v>0</v>
      </c>
      <c r="S213" s="267">
        <f t="shared" si="236"/>
        <v>0</v>
      </c>
      <c r="T213" s="267">
        <f t="shared" si="236"/>
        <v>0</v>
      </c>
      <c r="U213" s="267">
        <f t="shared" si="236"/>
        <v>0</v>
      </c>
      <c r="V213" s="268">
        <f t="shared" si="236"/>
        <v>0</v>
      </c>
      <c r="W213" s="268">
        <f t="shared" si="236"/>
        <v>0</v>
      </c>
      <c r="X213" s="268">
        <f t="shared" si="236"/>
        <v>0</v>
      </c>
      <c r="Y213" s="268">
        <f t="shared" si="236"/>
        <v>0</v>
      </c>
      <c r="Z213" s="268">
        <f t="shared" si="237"/>
        <v>0</v>
      </c>
      <c r="AA213" s="268">
        <f t="shared" si="237"/>
        <v>0</v>
      </c>
      <c r="AB213" s="268">
        <f t="shared" si="237"/>
        <v>0</v>
      </c>
      <c r="AC213" s="268">
        <f t="shared" si="237"/>
        <v>0</v>
      </c>
      <c r="AD213" s="268">
        <f t="shared" si="237"/>
        <v>0</v>
      </c>
      <c r="AE213" s="268">
        <f t="shared" si="237"/>
        <v>0</v>
      </c>
      <c r="AF213" s="268">
        <f t="shared" si="236"/>
        <v>0</v>
      </c>
      <c r="AG213" s="268">
        <f t="shared" si="236"/>
        <v>0</v>
      </c>
      <c r="AH213" s="268">
        <f t="shared" si="236"/>
        <v>0</v>
      </c>
      <c r="AI213" s="268">
        <f t="shared" si="236"/>
        <v>0</v>
      </c>
      <c r="AJ213" s="268">
        <f t="shared" si="236"/>
        <v>0</v>
      </c>
      <c r="AK213" s="268">
        <f t="shared" si="236"/>
        <v>0</v>
      </c>
      <c r="AL213" s="268">
        <f t="shared" si="236"/>
        <v>0</v>
      </c>
      <c r="AM213" s="268">
        <f t="shared" si="236"/>
        <v>0</v>
      </c>
      <c r="AN213" s="268">
        <f t="shared" si="236"/>
        <v>0</v>
      </c>
      <c r="AO213" s="268">
        <f t="shared" si="236"/>
        <v>0</v>
      </c>
      <c r="AP213" s="268">
        <f t="shared" si="236"/>
        <v>0</v>
      </c>
      <c r="AQ213" s="268">
        <f t="shared" si="236"/>
        <v>0</v>
      </c>
      <c r="AR213" s="268">
        <f t="shared" si="236"/>
        <v>0</v>
      </c>
      <c r="AS213" s="269">
        <f t="shared" si="236"/>
        <v>0</v>
      </c>
      <c r="BA213" s="34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8:70" ht="15" hidden="1" customHeight="1">
      <c r="H214" s="30"/>
      <c r="I214" s="30"/>
      <c r="J214" s="30"/>
      <c r="K214" s="30"/>
      <c r="M214" s="31"/>
      <c r="N214" s="211" t="str">
        <f t="shared" si="234"/>
        <v>직원3</v>
      </c>
      <c r="O214" s="266">
        <f t="shared" si="235"/>
        <v>0</v>
      </c>
      <c r="P214" s="267">
        <f t="shared" si="236"/>
        <v>0</v>
      </c>
      <c r="Q214" s="267">
        <f t="shared" si="236"/>
        <v>0</v>
      </c>
      <c r="R214" s="267">
        <f t="shared" si="236"/>
        <v>0</v>
      </c>
      <c r="S214" s="267">
        <f t="shared" si="236"/>
        <v>0</v>
      </c>
      <c r="T214" s="267">
        <f t="shared" si="236"/>
        <v>0</v>
      </c>
      <c r="U214" s="267">
        <f t="shared" si="236"/>
        <v>0</v>
      </c>
      <c r="V214" s="268">
        <f t="shared" si="236"/>
        <v>0</v>
      </c>
      <c r="W214" s="268">
        <f t="shared" si="236"/>
        <v>0</v>
      </c>
      <c r="X214" s="268">
        <f t="shared" si="236"/>
        <v>0</v>
      </c>
      <c r="Y214" s="268">
        <f t="shared" si="236"/>
        <v>0</v>
      </c>
      <c r="Z214" s="268">
        <f t="shared" si="237"/>
        <v>0</v>
      </c>
      <c r="AA214" s="268">
        <f t="shared" si="237"/>
        <v>0</v>
      </c>
      <c r="AB214" s="268">
        <f t="shared" si="237"/>
        <v>0</v>
      </c>
      <c r="AC214" s="268">
        <f t="shared" si="237"/>
        <v>0</v>
      </c>
      <c r="AD214" s="268">
        <f t="shared" si="237"/>
        <v>0</v>
      </c>
      <c r="AE214" s="268">
        <f t="shared" si="237"/>
        <v>0</v>
      </c>
      <c r="AF214" s="268">
        <f t="shared" si="236"/>
        <v>0</v>
      </c>
      <c r="AG214" s="268">
        <f t="shared" si="236"/>
        <v>0</v>
      </c>
      <c r="AH214" s="268">
        <f t="shared" si="236"/>
        <v>0</v>
      </c>
      <c r="AI214" s="268">
        <f t="shared" si="236"/>
        <v>0</v>
      </c>
      <c r="AJ214" s="268">
        <f t="shared" si="236"/>
        <v>0</v>
      </c>
      <c r="AK214" s="268">
        <f t="shared" si="236"/>
        <v>0</v>
      </c>
      <c r="AL214" s="268">
        <f t="shared" si="236"/>
        <v>0</v>
      </c>
      <c r="AM214" s="268">
        <f t="shared" si="236"/>
        <v>0</v>
      </c>
      <c r="AN214" s="268">
        <f t="shared" si="236"/>
        <v>0</v>
      </c>
      <c r="AO214" s="268">
        <f t="shared" si="236"/>
        <v>0</v>
      </c>
      <c r="AP214" s="268">
        <f t="shared" si="236"/>
        <v>0</v>
      </c>
      <c r="AQ214" s="268">
        <f t="shared" si="236"/>
        <v>0</v>
      </c>
      <c r="AR214" s="268">
        <f t="shared" si="236"/>
        <v>0</v>
      </c>
      <c r="AS214" s="269">
        <f t="shared" si="236"/>
        <v>0</v>
      </c>
      <c r="BA214" s="34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8:70" ht="15" hidden="1" customHeight="1">
      <c r="H215" s="30"/>
      <c r="I215" s="30"/>
      <c r="J215" s="30"/>
      <c r="K215" s="30"/>
      <c r="M215" s="31"/>
      <c r="N215" s="211" t="str">
        <f t="shared" si="234"/>
        <v>직원4</v>
      </c>
      <c r="O215" s="266">
        <f t="shared" si="235"/>
        <v>0</v>
      </c>
      <c r="P215" s="267">
        <f t="shared" si="236"/>
        <v>0</v>
      </c>
      <c r="Q215" s="267">
        <f t="shared" si="236"/>
        <v>0</v>
      </c>
      <c r="R215" s="267">
        <f t="shared" si="236"/>
        <v>0</v>
      </c>
      <c r="S215" s="267">
        <f t="shared" si="236"/>
        <v>0</v>
      </c>
      <c r="T215" s="267">
        <f t="shared" si="236"/>
        <v>0</v>
      </c>
      <c r="U215" s="267">
        <f t="shared" si="236"/>
        <v>0</v>
      </c>
      <c r="V215" s="268">
        <f t="shared" si="236"/>
        <v>0</v>
      </c>
      <c r="W215" s="268">
        <f t="shared" si="236"/>
        <v>0</v>
      </c>
      <c r="X215" s="268">
        <f t="shared" si="236"/>
        <v>0</v>
      </c>
      <c r="Y215" s="268">
        <f t="shared" si="236"/>
        <v>0</v>
      </c>
      <c r="Z215" s="268">
        <f t="shared" si="237"/>
        <v>0</v>
      </c>
      <c r="AA215" s="268">
        <f t="shared" si="237"/>
        <v>0</v>
      </c>
      <c r="AB215" s="268">
        <f t="shared" si="237"/>
        <v>0</v>
      </c>
      <c r="AC215" s="268">
        <f t="shared" si="237"/>
        <v>0</v>
      </c>
      <c r="AD215" s="268">
        <f t="shared" si="237"/>
        <v>0</v>
      </c>
      <c r="AE215" s="268">
        <f t="shared" si="237"/>
        <v>0</v>
      </c>
      <c r="AF215" s="268">
        <f t="shared" si="236"/>
        <v>0</v>
      </c>
      <c r="AG215" s="268">
        <f t="shared" si="236"/>
        <v>0</v>
      </c>
      <c r="AH215" s="268">
        <f t="shared" si="236"/>
        <v>0</v>
      </c>
      <c r="AI215" s="268">
        <f t="shared" si="236"/>
        <v>0</v>
      </c>
      <c r="AJ215" s="268">
        <f t="shared" si="236"/>
        <v>0</v>
      </c>
      <c r="AK215" s="268">
        <f t="shared" si="236"/>
        <v>0</v>
      </c>
      <c r="AL215" s="268">
        <f t="shared" si="236"/>
        <v>0</v>
      </c>
      <c r="AM215" s="268">
        <f t="shared" si="236"/>
        <v>0</v>
      </c>
      <c r="AN215" s="268">
        <f t="shared" si="236"/>
        <v>0</v>
      </c>
      <c r="AO215" s="268">
        <f t="shared" si="236"/>
        <v>0</v>
      </c>
      <c r="AP215" s="268">
        <f t="shared" si="236"/>
        <v>0</v>
      </c>
      <c r="AQ215" s="268">
        <f t="shared" si="236"/>
        <v>0</v>
      </c>
      <c r="AR215" s="268">
        <f t="shared" si="236"/>
        <v>0</v>
      </c>
      <c r="AS215" s="269">
        <f t="shared" si="236"/>
        <v>0</v>
      </c>
      <c r="BA215" s="34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8:70" ht="15" hidden="1" customHeight="1">
      <c r="H216" s="30"/>
      <c r="I216" s="30"/>
      <c r="J216" s="30"/>
      <c r="K216" s="30"/>
      <c r="M216" s="31"/>
      <c r="N216" s="211" t="str">
        <f t="shared" si="234"/>
        <v>직원5</v>
      </c>
      <c r="O216" s="266">
        <f t="shared" si="235"/>
        <v>0</v>
      </c>
      <c r="P216" s="267">
        <f t="shared" si="236"/>
        <v>0</v>
      </c>
      <c r="Q216" s="267">
        <f t="shared" si="236"/>
        <v>0</v>
      </c>
      <c r="R216" s="267">
        <f t="shared" si="236"/>
        <v>0</v>
      </c>
      <c r="S216" s="267">
        <f t="shared" si="236"/>
        <v>0</v>
      </c>
      <c r="T216" s="267">
        <f t="shared" si="236"/>
        <v>0</v>
      </c>
      <c r="U216" s="267">
        <f t="shared" si="236"/>
        <v>0</v>
      </c>
      <c r="V216" s="268">
        <f t="shared" si="236"/>
        <v>0</v>
      </c>
      <c r="W216" s="268">
        <f t="shared" si="236"/>
        <v>0</v>
      </c>
      <c r="X216" s="268">
        <f t="shared" si="236"/>
        <v>0</v>
      </c>
      <c r="Y216" s="268">
        <f t="shared" si="236"/>
        <v>0</v>
      </c>
      <c r="Z216" s="268">
        <f t="shared" si="237"/>
        <v>0</v>
      </c>
      <c r="AA216" s="268">
        <f t="shared" si="237"/>
        <v>0</v>
      </c>
      <c r="AB216" s="268">
        <f t="shared" si="237"/>
        <v>0</v>
      </c>
      <c r="AC216" s="268">
        <f t="shared" si="237"/>
        <v>0</v>
      </c>
      <c r="AD216" s="268">
        <f t="shared" si="237"/>
        <v>0</v>
      </c>
      <c r="AE216" s="268">
        <f t="shared" si="237"/>
        <v>0</v>
      </c>
      <c r="AF216" s="268">
        <f t="shared" si="236"/>
        <v>0</v>
      </c>
      <c r="AG216" s="268">
        <f t="shared" si="236"/>
        <v>0</v>
      </c>
      <c r="AH216" s="268">
        <f t="shared" si="236"/>
        <v>0</v>
      </c>
      <c r="AI216" s="268">
        <f t="shared" si="236"/>
        <v>0</v>
      </c>
      <c r="AJ216" s="268">
        <f t="shared" si="236"/>
        <v>0</v>
      </c>
      <c r="AK216" s="268">
        <f t="shared" si="236"/>
        <v>0</v>
      </c>
      <c r="AL216" s="268">
        <f t="shared" si="236"/>
        <v>0</v>
      </c>
      <c r="AM216" s="268">
        <f t="shared" si="236"/>
        <v>0</v>
      </c>
      <c r="AN216" s="268">
        <f t="shared" si="236"/>
        <v>0</v>
      </c>
      <c r="AO216" s="268">
        <f t="shared" si="236"/>
        <v>0</v>
      </c>
      <c r="AP216" s="268">
        <f t="shared" si="236"/>
        <v>0</v>
      </c>
      <c r="AQ216" s="268">
        <f t="shared" si="236"/>
        <v>0</v>
      </c>
      <c r="AR216" s="268">
        <f t="shared" si="236"/>
        <v>0</v>
      </c>
      <c r="AS216" s="269">
        <f t="shared" si="236"/>
        <v>0</v>
      </c>
      <c r="BA216" s="34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8:70" ht="15" hidden="1" customHeight="1">
      <c r="H217" s="30"/>
      <c r="I217" s="30"/>
      <c r="J217" s="30"/>
      <c r="K217" s="30"/>
      <c r="M217" s="31"/>
      <c r="N217" s="211" t="str">
        <f t="shared" si="234"/>
        <v>직원6</v>
      </c>
      <c r="O217" s="266">
        <f t="shared" si="235"/>
        <v>0</v>
      </c>
      <c r="P217" s="267">
        <f t="shared" si="236"/>
        <v>0</v>
      </c>
      <c r="Q217" s="267">
        <f t="shared" si="236"/>
        <v>0</v>
      </c>
      <c r="R217" s="267">
        <f t="shared" si="236"/>
        <v>0</v>
      </c>
      <c r="S217" s="267">
        <f t="shared" si="236"/>
        <v>0</v>
      </c>
      <c r="T217" s="267">
        <f t="shared" si="236"/>
        <v>0</v>
      </c>
      <c r="U217" s="267">
        <f t="shared" si="236"/>
        <v>0</v>
      </c>
      <c r="V217" s="268">
        <f t="shared" si="236"/>
        <v>0</v>
      </c>
      <c r="W217" s="268">
        <f t="shared" si="236"/>
        <v>0</v>
      </c>
      <c r="X217" s="268">
        <f t="shared" si="236"/>
        <v>0</v>
      </c>
      <c r="Y217" s="268">
        <f t="shared" si="236"/>
        <v>0</v>
      </c>
      <c r="Z217" s="268">
        <f t="shared" si="237"/>
        <v>0</v>
      </c>
      <c r="AA217" s="268">
        <f t="shared" si="237"/>
        <v>0</v>
      </c>
      <c r="AB217" s="268">
        <f t="shared" si="237"/>
        <v>0</v>
      </c>
      <c r="AC217" s="268">
        <f t="shared" si="237"/>
        <v>0</v>
      </c>
      <c r="AD217" s="268">
        <f t="shared" si="237"/>
        <v>0</v>
      </c>
      <c r="AE217" s="268">
        <f t="shared" si="237"/>
        <v>0</v>
      </c>
      <c r="AF217" s="268">
        <f t="shared" si="236"/>
        <v>0</v>
      </c>
      <c r="AG217" s="268">
        <f t="shared" si="236"/>
        <v>0</v>
      </c>
      <c r="AH217" s="268">
        <f t="shared" si="236"/>
        <v>0</v>
      </c>
      <c r="AI217" s="268">
        <f t="shared" si="236"/>
        <v>0</v>
      </c>
      <c r="AJ217" s="268">
        <f t="shared" si="236"/>
        <v>0</v>
      </c>
      <c r="AK217" s="268">
        <f t="shared" si="236"/>
        <v>0</v>
      </c>
      <c r="AL217" s="268">
        <f t="shared" si="236"/>
        <v>0</v>
      </c>
      <c r="AM217" s="268">
        <f t="shared" si="236"/>
        <v>0</v>
      </c>
      <c r="AN217" s="268">
        <f t="shared" si="236"/>
        <v>0</v>
      </c>
      <c r="AO217" s="268">
        <f t="shared" si="236"/>
        <v>0</v>
      </c>
      <c r="AP217" s="268">
        <f t="shared" si="236"/>
        <v>0</v>
      </c>
      <c r="AQ217" s="268">
        <f t="shared" si="236"/>
        <v>0</v>
      </c>
      <c r="AR217" s="268">
        <f t="shared" si="236"/>
        <v>0</v>
      </c>
      <c r="AS217" s="269">
        <f t="shared" si="236"/>
        <v>0</v>
      </c>
      <c r="BA217" s="34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8:70" ht="15" hidden="1" customHeight="1">
      <c r="H218" s="30"/>
      <c r="I218" s="30"/>
      <c r="J218" s="30"/>
      <c r="K218" s="30"/>
      <c r="M218" s="31"/>
      <c r="N218" s="211" t="str">
        <f t="shared" si="234"/>
        <v>직원7</v>
      </c>
      <c r="O218" s="266">
        <f t="shared" si="235"/>
        <v>0</v>
      </c>
      <c r="P218" s="267">
        <f t="shared" si="236"/>
        <v>0</v>
      </c>
      <c r="Q218" s="267">
        <f t="shared" si="236"/>
        <v>0</v>
      </c>
      <c r="R218" s="267">
        <f t="shared" si="236"/>
        <v>0</v>
      </c>
      <c r="S218" s="267">
        <f t="shared" si="236"/>
        <v>0</v>
      </c>
      <c r="T218" s="267">
        <f t="shared" si="236"/>
        <v>0</v>
      </c>
      <c r="U218" s="267">
        <f t="shared" si="236"/>
        <v>0</v>
      </c>
      <c r="V218" s="268">
        <f t="shared" si="236"/>
        <v>0</v>
      </c>
      <c r="W218" s="268">
        <f t="shared" si="236"/>
        <v>0</v>
      </c>
      <c r="X218" s="268">
        <f t="shared" si="236"/>
        <v>0</v>
      </c>
      <c r="Y218" s="268">
        <f t="shared" si="236"/>
        <v>0</v>
      </c>
      <c r="Z218" s="268">
        <f t="shared" si="237"/>
        <v>0</v>
      </c>
      <c r="AA218" s="268">
        <f t="shared" si="237"/>
        <v>0</v>
      </c>
      <c r="AB218" s="268">
        <f t="shared" si="237"/>
        <v>0</v>
      </c>
      <c r="AC218" s="268">
        <f t="shared" si="237"/>
        <v>0</v>
      </c>
      <c r="AD218" s="268">
        <f t="shared" si="237"/>
        <v>0</v>
      </c>
      <c r="AE218" s="268">
        <f t="shared" si="237"/>
        <v>0</v>
      </c>
      <c r="AF218" s="268">
        <f t="shared" si="236"/>
        <v>0</v>
      </c>
      <c r="AG218" s="268">
        <f t="shared" si="236"/>
        <v>0</v>
      </c>
      <c r="AH218" s="268">
        <f t="shared" si="236"/>
        <v>0</v>
      </c>
      <c r="AI218" s="268">
        <f t="shared" si="236"/>
        <v>0</v>
      </c>
      <c r="AJ218" s="268">
        <f t="shared" si="236"/>
        <v>0</v>
      </c>
      <c r="AK218" s="268">
        <f t="shared" si="236"/>
        <v>0</v>
      </c>
      <c r="AL218" s="268">
        <f t="shared" si="236"/>
        <v>0</v>
      </c>
      <c r="AM218" s="268">
        <f t="shared" si="236"/>
        <v>0</v>
      </c>
      <c r="AN218" s="268">
        <f t="shared" si="236"/>
        <v>0</v>
      </c>
      <c r="AO218" s="268">
        <f t="shared" si="236"/>
        <v>0</v>
      </c>
      <c r="AP218" s="268">
        <f t="shared" si="236"/>
        <v>0</v>
      </c>
      <c r="AQ218" s="268">
        <f t="shared" si="236"/>
        <v>0</v>
      </c>
      <c r="AR218" s="268">
        <f t="shared" si="236"/>
        <v>0</v>
      </c>
      <c r="AS218" s="269">
        <f t="shared" si="236"/>
        <v>0</v>
      </c>
      <c r="BA218" s="34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8:70" ht="15" hidden="1" customHeight="1">
      <c r="H219" s="30"/>
      <c r="I219" s="30"/>
      <c r="J219" s="30"/>
      <c r="K219" s="30"/>
      <c r="M219" s="31"/>
      <c r="N219" s="211" t="str">
        <f t="shared" si="234"/>
        <v>직원8</v>
      </c>
      <c r="O219" s="266">
        <f t="shared" si="235"/>
        <v>0</v>
      </c>
      <c r="P219" s="267">
        <f t="shared" si="236"/>
        <v>0</v>
      </c>
      <c r="Q219" s="267">
        <f t="shared" si="236"/>
        <v>0</v>
      </c>
      <c r="R219" s="267">
        <f t="shared" si="236"/>
        <v>0</v>
      </c>
      <c r="S219" s="267">
        <f t="shared" si="236"/>
        <v>0</v>
      </c>
      <c r="T219" s="267">
        <f t="shared" si="236"/>
        <v>0</v>
      </c>
      <c r="U219" s="267">
        <f t="shared" si="236"/>
        <v>0</v>
      </c>
      <c r="V219" s="268">
        <f t="shared" si="236"/>
        <v>0</v>
      </c>
      <c r="W219" s="268">
        <f t="shared" si="236"/>
        <v>0</v>
      </c>
      <c r="X219" s="268">
        <f t="shared" si="236"/>
        <v>0</v>
      </c>
      <c r="Y219" s="268">
        <f t="shared" si="236"/>
        <v>0</v>
      </c>
      <c r="Z219" s="268">
        <f t="shared" si="237"/>
        <v>0</v>
      </c>
      <c r="AA219" s="268">
        <f t="shared" si="237"/>
        <v>0</v>
      </c>
      <c r="AB219" s="268">
        <f t="shared" si="237"/>
        <v>0</v>
      </c>
      <c r="AC219" s="268">
        <f t="shared" si="237"/>
        <v>0</v>
      </c>
      <c r="AD219" s="268">
        <f t="shared" si="237"/>
        <v>0</v>
      </c>
      <c r="AE219" s="268">
        <f t="shared" si="237"/>
        <v>0</v>
      </c>
      <c r="AF219" s="268">
        <f t="shared" si="236"/>
        <v>0</v>
      </c>
      <c r="AG219" s="268">
        <f t="shared" si="236"/>
        <v>0</v>
      </c>
      <c r="AH219" s="268">
        <f t="shared" si="236"/>
        <v>0</v>
      </c>
      <c r="AI219" s="268">
        <f t="shared" si="236"/>
        <v>0</v>
      </c>
      <c r="AJ219" s="268">
        <f t="shared" si="236"/>
        <v>0</v>
      </c>
      <c r="AK219" s="268">
        <f t="shared" si="236"/>
        <v>0</v>
      </c>
      <c r="AL219" s="268">
        <f t="shared" si="236"/>
        <v>0</v>
      </c>
      <c r="AM219" s="268">
        <f t="shared" si="236"/>
        <v>0</v>
      </c>
      <c r="AN219" s="268">
        <f t="shared" si="236"/>
        <v>0</v>
      </c>
      <c r="AO219" s="268">
        <f t="shared" si="236"/>
        <v>0</v>
      </c>
      <c r="AP219" s="268">
        <f t="shared" si="236"/>
        <v>0</v>
      </c>
      <c r="AQ219" s="268">
        <f t="shared" si="236"/>
        <v>0</v>
      </c>
      <c r="AR219" s="268">
        <f t="shared" si="236"/>
        <v>0</v>
      </c>
      <c r="AS219" s="269">
        <f t="shared" si="236"/>
        <v>0</v>
      </c>
      <c r="BA219" s="34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8:70" ht="15" hidden="1" customHeight="1">
      <c r="H220" s="30"/>
      <c r="I220" s="30"/>
      <c r="J220" s="30"/>
      <c r="K220" s="30"/>
      <c r="M220" s="31"/>
      <c r="N220" s="211" t="str">
        <f t="shared" si="234"/>
        <v>직원9</v>
      </c>
      <c r="O220" s="266">
        <f t="shared" si="235"/>
        <v>0</v>
      </c>
      <c r="P220" s="267">
        <f t="shared" si="236"/>
        <v>0</v>
      </c>
      <c r="Q220" s="267">
        <f t="shared" si="236"/>
        <v>0</v>
      </c>
      <c r="R220" s="267">
        <f t="shared" si="236"/>
        <v>0</v>
      </c>
      <c r="S220" s="267">
        <f t="shared" si="236"/>
        <v>0</v>
      </c>
      <c r="T220" s="267">
        <f t="shared" si="236"/>
        <v>0</v>
      </c>
      <c r="U220" s="267">
        <f t="shared" si="236"/>
        <v>0</v>
      </c>
      <c r="V220" s="268">
        <f t="shared" si="236"/>
        <v>0</v>
      </c>
      <c r="W220" s="268">
        <f t="shared" si="236"/>
        <v>0</v>
      </c>
      <c r="X220" s="268">
        <f t="shared" si="236"/>
        <v>0</v>
      </c>
      <c r="Y220" s="268">
        <f t="shared" si="236"/>
        <v>0</v>
      </c>
      <c r="Z220" s="268">
        <f t="shared" si="237"/>
        <v>0</v>
      </c>
      <c r="AA220" s="268">
        <f t="shared" si="237"/>
        <v>0</v>
      </c>
      <c r="AB220" s="268">
        <f t="shared" si="237"/>
        <v>0</v>
      </c>
      <c r="AC220" s="268">
        <f t="shared" si="237"/>
        <v>0</v>
      </c>
      <c r="AD220" s="268">
        <f t="shared" si="237"/>
        <v>0</v>
      </c>
      <c r="AE220" s="268">
        <f t="shared" si="237"/>
        <v>0</v>
      </c>
      <c r="AF220" s="268">
        <f t="shared" ref="AF220:AS220" si="238">IF(AF$211&lt;&gt;"휴",0,IF(AF156&gt;8,AF156-8,0))</f>
        <v>0</v>
      </c>
      <c r="AG220" s="268">
        <f t="shared" si="238"/>
        <v>0</v>
      </c>
      <c r="AH220" s="268">
        <f t="shared" si="238"/>
        <v>0</v>
      </c>
      <c r="AI220" s="268">
        <f t="shared" si="238"/>
        <v>0</v>
      </c>
      <c r="AJ220" s="268">
        <f t="shared" si="238"/>
        <v>0</v>
      </c>
      <c r="AK220" s="268">
        <f t="shared" si="238"/>
        <v>0</v>
      </c>
      <c r="AL220" s="268">
        <f t="shared" si="238"/>
        <v>0</v>
      </c>
      <c r="AM220" s="268">
        <f t="shared" si="238"/>
        <v>0</v>
      </c>
      <c r="AN220" s="268">
        <f t="shared" si="238"/>
        <v>0</v>
      </c>
      <c r="AO220" s="268">
        <f t="shared" si="238"/>
        <v>0</v>
      </c>
      <c r="AP220" s="268">
        <f t="shared" si="238"/>
        <v>0</v>
      </c>
      <c r="AQ220" s="268">
        <f t="shared" si="238"/>
        <v>0</v>
      </c>
      <c r="AR220" s="268">
        <f t="shared" si="238"/>
        <v>0</v>
      </c>
      <c r="AS220" s="269">
        <f t="shared" si="238"/>
        <v>0</v>
      </c>
      <c r="BA220" s="34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8:70" ht="15" hidden="1" customHeight="1">
      <c r="H221" s="30"/>
      <c r="I221" s="30"/>
      <c r="J221" s="30"/>
      <c r="K221" s="30"/>
      <c r="M221" s="31"/>
      <c r="N221" s="211" t="str">
        <f t="shared" si="234"/>
        <v>직원10</v>
      </c>
      <c r="O221" s="266">
        <f t="shared" si="235"/>
        <v>0</v>
      </c>
      <c r="P221" s="267">
        <f t="shared" ref="P221:AS226" si="239">IF(P$211&lt;&gt;"휴",0,IF(P157&gt;8,P157-8,0))</f>
        <v>0</v>
      </c>
      <c r="Q221" s="267">
        <f t="shared" si="239"/>
        <v>0</v>
      </c>
      <c r="R221" s="267">
        <f t="shared" si="239"/>
        <v>0</v>
      </c>
      <c r="S221" s="267">
        <f t="shared" si="239"/>
        <v>0</v>
      </c>
      <c r="T221" s="267">
        <f t="shared" si="239"/>
        <v>0</v>
      </c>
      <c r="U221" s="267">
        <f t="shared" si="239"/>
        <v>0</v>
      </c>
      <c r="V221" s="268">
        <f t="shared" si="239"/>
        <v>0</v>
      </c>
      <c r="W221" s="268">
        <f t="shared" si="239"/>
        <v>0</v>
      </c>
      <c r="X221" s="268">
        <f t="shared" si="239"/>
        <v>0</v>
      </c>
      <c r="Y221" s="268">
        <f t="shared" si="239"/>
        <v>0</v>
      </c>
      <c r="Z221" s="268">
        <f t="shared" si="237"/>
        <v>0</v>
      </c>
      <c r="AA221" s="268">
        <f t="shared" si="237"/>
        <v>0</v>
      </c>
      <c r="AB221" s="268">
        <f t="shared" si="237"/>
        <v>0</v>
      </c>
      <c r="AC221" s="268">
        <f t="shared" si="237"/>
        <v>0</v>
      </c>
      <c r="AD221" s="268">
        <f t="shared" si="237"/>
        <v>0</v>
      </c>
      <c r="AE221" s="268">
        <f t="shared" si="237"/>
        <v>0</v>
      </c>
      <c r="AF221" s="268">
        <f t="shared" si="239"/>
        <v>0</v>
      </c>
      <c r="AG221" s="268">
        <f t="shared" si="239"/>
        <v>0</v>
      </c>
      <c r="AH221" s="268">
        <f t="shared" si="239"/>
        <v>0</v>
      </c>
      <c r="AI221" s="268">
        <f t="shared" si="239"/>
        <v>0</v>
      </c>
      <c r="AJ221" s="268">
        <f t="shared" si="239"/>
        <v>0</v>
      </c>
      <c r="AK221" s="268">
        <f t="shared" si="239"/>
        <v>0</v>
      </c>
      <c r="AL221" s="268">
        <f t="shared" si="239"/>
        <v>0</v>
      </c>
      <c r="AM221" s="268">
        <f t="shared" si="239"/>
        <v>0</v>
      </c>
      <c r="AN221" s="268">
        <f t="shared" si="239"/>
        <v>0</v>
      </c>
      <c r="AO221" s="268">
        <f t="shared" si="239"/>
        <v>0</v>
      </c>
      <c r="AP221" s="268">
        <f t="shared" si="239"/>
        <v>0</v>
      </c>
      <c r="AQ221" s="268">
        <f t="shared" si="239"/>
        <v>0</v>
      </c>
      <c r="AR221" s="268">
        <f t="shared" si="239"/>
        <v>0</v>
      </c>
      <c r="AS221" s="269">
        <f t="shared" si="239"/>
        <v>0</v>
      </c>
      <c r="BA221" s="34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8:70" ht="15" hidden="1" customHeight="1">
      <c r="H222" s="30"/>
      <c r="I222" s="30"/>
      <c r="J222" s="30"/>
      <c r="K222" s="30"/>
      <c r="M222" s="31"/>
      <c r="N222" s="211" t="str">
        <f t="shared" si="234"/>
        <v>직원11</v>
      </c>
      <c r="O222" s="266">
        <f t="shared" si="235"/>
        <v>0</v>
      </c>
      <c r="P222" s="267">
        <f t="shared" si="239"/>
        <v>0</v>
      </c>
      <c r="Q222" s="267">
        <f t="shared" si="239"/>
        <v>0</v>
      </c>
      <c r="R222" s="267">
        <f t="shared" si="239"/>
        <v>0</v>
      </c>
      <c r="S222" s="267">
        <f t="shared" si="239"/>
        <v>0</v>
      </c>
      <c r="T222" s="267">
        <f t="shared" si="239"/>
        <v>0</v>
      </c>
      <c r="U222" s="267">
        <f t="shared" si="239"/>
        <v>0</v>
      </c>
      <c r="V222" s="268">
        <f t="shared" si="239"/>
        <v>0</v>
      </c>
      <c r="W222" s="268">
        <f t="shared" si="239"/>
        <v>0</v>
      </c>
      <c r="X222" s="268">
        <f t="shared" si="239"/>
        <v>0</v>
      </c>
      <c r="Y222" s="268">
        <f t="shared" si="239"/>
        <v>0</v>
      </c>
      <c r="Z222" s="268">
        <f t="shared" si="237"/>
        <v>0</v>
      </c>
      <c r="AA222" s="268">
        <f t="shared" si="237"/>
        <v>0</v>
      </c>
      <c r="AB222" s="268">
        <f t="shared" si="237"/>
        <v>0</v>
      </c>
      <c r="AC222" s="268">
        <f t="shared" si="237"/>
        <v>0</v>
      </c>
      <c r="AD222" s="268">
        <f t="shared" si="237"/>
        <v>0</v>
      </c>
      <c r="AE222" s="268">
        <f t="shared" si="237"/>
        <v>0</v>
      </c>
      <c r="AF222" s="268">
        <f t="shared" si="239"/>
        <v>0</v>
      </c>
      <c r="AG222" s="268">
        <f t="shared" si="239"/>
        <v>0</v>
      </c>
      <c r="AH222" s="268">
        <f t="shared" si="239"/>
        <v>0</v>
      </c>
      <c r="AI222" s="268">
        <f t="shared" si="239"/>
        <v>0</v>
      </c>
      <c r="AJ222" s="268">
        <f t="shared" si="239"/>
        <v>0</v>
      </c>
      <c r="AK222" s="268">
        <f t="shared" si="239"/>
        <v>0</v>
      </c>
      <c r="AL222" s="268">
        <f t="shared" si="239"/>
        <v>0</v>
      </c>
      <c r="AM222" s="268">
        <f t="shared" si="239"/>
        <v>0</v>
      </c>
      <c r="AN222" s="268">
        <f t="shared" si="239"/>
        <v>0</v>
      </c>
      <c r="AO222" s="268">
        <f t="shared" si="239"/>
        <v>0</v>
      </c>
      <c r="AP222" s="268">
        <f t="shared" si="239"/>
        <v>0</v>
      </c>
      <c r="AQ222" s="268">
        <f t="shared" si="239"/>
        <v>0</v>
      </c>
      <c r="AR222" s="268">
        <f t="shared" si="239"/>
        <v>0</v>
      </c>
      <c r="AS222" s="269">
        <f t="shared" si="239"/>
        <v>0</v>
      </c>
      <c r="BA222" s="34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8:70" ht="15" hidden="1" customHeight="1">
      <c r="H223" s="30"/>
      <c r="I223" s="30"/>
      <c r="J223" s="30"/>
      <c r="K223" s="30"/>
      <c r="M223" s="31"/>
      <c r="N223" s="211" t="str">
        <f t="shared" si="234"/>
        <v>직원12</v>
      </c>
      <c r="O223" s="266">
        <f t="shared" si="235"/>
        <v>0</v>
      </c>
      <c r="P223" s="267">
        <f t="shared" si="239"/>
        <v>0</v>
      </c>
      <c r="Q223" s="267">
        <f t="shared" si="239"/>
        <v>0</v>
      </c>
      <c r="R223" s="267">
        <f t="shared" si="239"/>
        <v>0</v>
      </c>
      <c r="S223" s="267">
        <f t="shared" si="239"/>
        <v>0</v>
      </c>
      <c r="T223" s="267">
        <f t="shared" si="239"/>
        <v>0</v>
      </c>
      <c r="U223" s="267">
        <f t="shared" si="239"/>
        <v>0</v>
      </c>
      <c r="V223" s="268">
        <f t="shared" si="239"/>
        <v>0</v>
      </c>
      <c r="W223" s="268">
        <f t="shared" si="239"/>
        <v>0</v>
      </c>
      <c r="X223" s="268">
        <f t="shared" si="239"/>
        <v>0</v>
      </c>
      <c r="Y223" s="268">
        <f t="shared" si="239"/>
        <v>0</v>
      </c>
      <c r="Z223" s="268">
        <f t="shared" si="237"/>
        <v>0</v>
      </c>
      <c r="AA223" s="268">
        <f t="shared" si="237"/>
        <v>0</v>
      </c>
      <c r="AB223" s="268">
        <f t="shared" si="237"/>
        <v>0</v>
      </c>
      <c r="AC223" s="268">
        <f t="shared" si="237"/>
        <v>0</v>
      </c>
      <c r="AD223" s="268">
        <f t="shared" si="237"/>
        <v>0</v>
      </c>
      <c r="AE223" s="268">
        <f t="shared" si="237"/>
        <v>0</v>
      </c>
      <c r="AF223" s="268">
        <f t="shared" si="239"/>
        <v>0</v>
      </c>
      <c r="AG223" s="268">
        <f t="shared" si="239"/>
        <v>0</v>
      </c>
      <c r="AH223" s="268">
        <f t="shared" si="239"/>
        <v>0</v>
      </c>
      <c r="AI223" s="268">
        <f t="shared" si="239"/>
        <v>0</v>
      </c>
      <c r="AJ223" s="268">
        <f t="shared" si="239"/>
        <v>0</v>
      </c>
      <c r="AK223" s="268">
        <f t="shared" si="239"/>
        <v>0</v>
      </c>
      <c r="AL223" s="268">
        <f t="shared" si="239"/>
        <v>0</v>
      </c>
      <c r="AM223" s="268">
        <f t="shared" si="239"/>
        <v>0</v>
      </c>
      <c r="AN223" s="268">
        <f t="shared" si="239"/>
        <v>0</v>
      </c>
      <c r="AO223" s="268">
        <f t="shared" si="239"/>
        <v>0</v>
      </c>
      <c r="AP223" s="268">
        <f t="shared" si="239"/>
        <v>0</v>
      </c>
      <c r="AQ223" s="268">
        <f t="shared" si="239"/>
        <v>0</v>
      </c>
      <c r="AR223" s="268">
        <f t="shared" si="239"/>
        <v>0</v>
      </c>
      <c r="AS223" s="269">
        <f t="shared" si="239"/>
        <v>0</v>
      </c>
      <c r="BA223" s="34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8:70" ht="15" hidden="1" customHeight="1">
      <c r="H224" s="30"/>
      <c r="I224" s="30"/>
      <c r="J224" s="30"/>
      <c r="K224" s="30"/>
      <c r="M224" s="31"/>
      <c r="N224" s="211" t="str">
        <f t="shared" si="234"/>
        <v>직원13</v>
      </c>
      <c r="O224" s="266">
        <f t="shared" si="235"/>
        <v>0</v>
      </c>
      <c r="P224" s="267">
        <f t="shared" si="239"/>
        <v>0</v>
      </c>
      <c r="Q224" s="267">
        <f t="shared" si="239"/>
        <v>0</v>
      </c>
      <c r="R224" s="267">
        <f t="shared" si="239"/>
        <v>0</v>
      </c>
      <c r="S224" s="267">
        <f t="shared" si="239"/>
        <v>0</v>
      </c>
      <c r="T224" s="267">
        <f t="shared" si="239"/>
        <v>0</v>
      </c>
      <c r="U224" s="267">
        <f t="shared" si="239"/>
        <v>0</v>
      </c>
      <c r="V224" s="268">
        <f t="shared" si="239"/>
        <v>0</v>
      </c>
      <c r="W224" s="268">
        <f t="shared" si="239"/>
        <v>0</v>
      </c>
      <c r="X224" s="268">
        <f t="shared" si="239"/>
        <v>0</v>
      </c>
      <c r="Y224" s="268">
        <f t="shared" si="239"/>
        <v>0</v>
      </c>
      <c r="Z224" s="268">
        <f t="shared" si="237"/>
        <v>0</v>
      </c>
      <c r="AA224" s="268">
        <f t="shared" si="237"/>
        <v>0</v>
      </c>
      <c r="AB224" s="268">
        <f t="shared" si="237"/>
        <v>0</v>
      </c>
      <c r="AC224" s="268">
        <f t="shared" si="237"/>
        <v>0</v>
      </c>
      <c r="AD224" s="268">
        <f t="shared" si="237"/>
        <v>0</v>
      </c>
      <c r="AE224" s="268">
        <f t="shared" si="237"/>
        <v>0</v>
      </c>
      <c r="AF224" s="268">
        <f t="shared" si="239"/>
        <v>0</v>
      </c>
      <c r="AG224" s="268">
        <f t="shared" si="239"/>
        <v>0</v>
      </c>
      <c r="AH224" s="268">
        <f t="shared" si="239"/>
        <v>0</v>
      </c>
      <c r="AI224" s="268">
        <f t="shared" si="239"/>
        <v>0</v>
      </c>
      <c r="AJ224" s="268">
        <f t="shared" si="239"/>
        <v>0</v>
      </c>
      <c r="AK224" s="268">
        <f t="shared" si="239"/>
        <v>0</v>
      </c>
      <c r="AL224" s="268">
        <f t="shared" si="239"/>
        <v>0</v>
      </c>
      <c r="AM224" s="268">
        <f t="shared" si="239"/>
        <v>0</v>
      </c>
      <c r="AN224" s="268">
        <f t="shared" si="239"/>
        <v>0</v>
      </c>
      <c r="AO224" s="268">
        <f t="shared" si="239"/>
        <v>0</v>
      </c>
      <c r="AP224" s="268">
        <f t="shared" si="239"/>
        <v>0</v>
      </c>
      <c r="AQ224" s="268">
        <f t="shared" si="239"/>
        <v>0</v>
      </c>
      <c r="AR224" s="268">
        <f t="shared" si="239"/>
        <v>0</v>
      </c>
      <c r="AS224" s="269">
        <f t="shared" si="239"/>
        <v>0</v>
      </c>
      <c r="BA224" s="34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8:70" ht="15" hidden="1" customHeight="1">
      <c r="H225" s="30"/>
      <c r="I225" s="30"/>
      <c r="J225" s="30"/>
      <c r="K225" s="30"/>
      <c r="M225" s="31"/>
      <c r="N225" s="211" t="str">
        <f t="shared" si="234"/>
        <v>직원14</v>
      </c>
      <c r="O225" s="266">
        <f t="shared" si="235"/>
        <v>0</v>
      </c>
      <c r="P225" s="267">
        <f t="shared" si="239"/>
        <v>0</v>
      </c>
      <c r="Q225" s="267">
        <f t="shared" si="239"/>
        <v>0</v>
      </c>
      <c r="R225" s="267">
        <f t="shared" si="239"/>
        <v>0</v>
      </c>
      <c r="S225" s="267">
        <f t="shared" si="239"/>
        <v>0</v>
      </c>
      <c r="T225" s="267">
        <f t="shared" si="239"/>
        <v>0</v>
      </c>
      <c r="U225" s="267">
        <f t="shared" si="239"/>
        <v>0</v>
      </c>
      <c r="V225" s="268">
        <f t="shared" si="239"/>
        <v>0</v>
      </c>
      <c r="W225" s="268">
        <f t="shared" si="239"/>
        <v>0</v>
      </c>
      <c r="X225" s="268">
        <f t="shared" si="239"/>
        <v>0</v>
      </c>
      <c r="Y225" s="268">
        <f t="shared" si="239"/>
        <v>0</v>
      </c>
      <c r="Z225" s="268">
        <f t="shared" si="237"/>
        <v>0</v>
      </c>
      <c r="AA225" s="268">
        <f t="shared" si="237"/>
        <v>0</v>
      </c>
      <c r="AB225" s="268">
        <f t="shared" si="237"/>
        <v>0</v>
      </c>
      <c r="AC225" s="268">
        <f t="shared" si="237"/>
        <v>0</v>
      </c>
      <c r="AD225" s="268">
        <f t="shared" si="237"/>
        <v>0</v>
      </c>
      <c r="AE225" s="268">
        <f t="shared" si="237"/>
        <v>0</v>
      </c>
      <c r="AF225" s="268">
        <f t="shared" si="239"/>
        <v>0</v>
      </c>
      <c r="AG225" s="268">
        <f t="shared" si="239"/>
        <v>0</v>
      </c>
      <c r="AH225" s="268">
        <f t="shared" si="239"/>
        <v>0</v>
      </c>
      <c r="AI225" s="268">
        <f t="shared" si="239"/>
        <v>0</v>
      </c>
      <c r="AJ225" s="268">
        <f t="shared" si="239"/>
        <v>0</v>
      </c>
      <c r="AK225" s="268">
        <f t="shared" si="239"/>
        <v>0</v>
      </c>
      <c r="AL225" s="268">
        <f t="shared" si="239"/>
        <v>0</v>
      </c>
      <c r="AM225" s="268">
        <f t="shared" si="239"/>
        <v>0</v>
      </c>
      <c r="AN225" s="268">
        <f t="shared" si="239"/>
        <v>0</v>
      </c>
      <c r="AO225" s="268">
        <f t="shared" si="239"/>
        <v>0</v>
      </c>
      <c r="AP225" s="268">
        <f t="shared" si="239"/>
        <v>0</v>
      </c>
      <c r="AQ225" s="268">
        <f t="shared" si="239"/>
        <v>0</v>
      </c>
      <c r="AR225" s="268">
        <f t="shared" si="239"/>
        <v>0</v>
      </c>
      <c r="AS225" s="269">
        <f t="shared" si="239"/>
        <v>0</v>
      </c>
      <c r="BA225" s="34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8:70" ht="15" hidden="1" customHeight="1">
      <c r="H226" s="30"/>
      <c r="I226" s="30"/>
      <c r="J226" s="30"/>
      <c r="K226" s="30"/>
      <c r="M226" s="31"/>
      <c r="N226" s="216" t="str">
        <f>N205</f>
        <v>직원15</v>
      </c>
      <c r="O226" s="276">
        <f t="shared" si="235"/>
        <v>0</v>
      </c>
      <c r="P226" s="277">
        <f t="shared" si="239"/>
        <v>0</v>
      </c>
      <c r="Q226" s="277">
        <f t="shared" si="239"/>
        <v>0</v>
      </c>
      <c r="R226" s="277">
        <f t="shared" si="239"/>
        <v>0</v>
      </c>
      <c r="S226" s="277">
        <f t="shared" si="239"/>
        <v>0</v>
      </c>
      <c r="T226" s="277">
        <f t="shared" si="239"/>
        <v>0</v>
      </c>
      <c r="U226" s="277">
        <f t="shared" si="239"/>
        <v>0</v>
      </c>
      <c r="V226" s="278">
        <f t="shared" si="239"/>
        <v>0</v>
      </c>
      <c r="W226" s="278">
        <f t="shared" si="239"/>
        <v>0</v>
      </c>
      <c r="X226" s="278">
        <f t="shared" si="239"/>
        <v>0</v>
      </c>
      <c r="Y226" s="278">
        <f t="shared" si="239"/>
        <v>0</v>
      </c>
      <c r="Z226" s="278">
        <f t="shared" si="237"/>
        <v>0</v>
      </c>
      <c r="AA226" s="278">
        <f t="shared" si="237"/>
        <v>0</v>
      </c>
      <c r="AB226" s="278">
        <f t="shared" si="237"/>
        <v>0</v>
      </c>
      <c r="AC226" s="278">
        <f t="shared" si="237"/>
        <v>0</v>
      </c>
      <c r="AD226" s="278">
        <f t="shared" si="237"/>
        <v>0</v>
      </c>
      <c r="AE226" s="278">
        <f t="shared" si="237"/>
        <v>0</v>
      </c>
      <c r="AF226" s="278">
        <f t="shared" si="239"/>
        <v>0</v>
      </c>
      <c r="AG226" s="278">
        <f t="shared" si="239"/>
        <v>0</v>
      </c>
      <c r="AH226" s="278">
        <f t="shared" si="239"/>
        <v>0</v>
      </c>
      <c r="AI226" s="278">
        <f t="shared" si="239"/>
        <v>0</v>
      </c>
      <c r="AJ226" s="278">
        <f t="shared" si="239"/>
        <v>0</v>
      </c>
      <c r="AK226" s="278">
        <f t="shared" si="239"/>
        <v>0</v>
      </c>
      <c r="AL226" s="278">
        <f t="shared" si="239"/>
        <v>0</v>
      </c>
      <c r="AM226" s="278">
        <f t="shared" si="239"/>
        <v>0</v>
      </c>
      <c r="AN226" s="278">
        <f t="shared" si="239"/>
        <v>0</v>
      </c>
      <c r="AO226" s="278">
        <f t="shared" si="239"/>
        <v>0</v>
      </c>
      <c r="AP226" s="278">
        <f t="shared" si="239"/>
        <v>0</v>
      </c>
      <c r="AQ226" s="278">
        <f t="shared" si="239"/>
        <v>0</v>
      </c>
      <c r="AR226" s="278">
        <f t="shared" si="239"/>
        <v>0</v>
      </c>
      <c r="AS226" s="279">
        <f t="shared" si="239"/>
        <v>0</v>
      </c>
      <c r="BA226" s="34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8:70" ht="15" hidden="1" customHeight="1">
      <c r="H227" s="30"/>
      <c r="I227" s="30"/>
      <c r="J227" s="30"/>
      <c r="K227" s="30"/>
      <c r="M227" s="31"/>
      <c r="N227" s="2"/>
      <c r="O227" s="2"/>
      <c r="P227" s="2"/>
      <c r="Q227" s="2"/>
      <c r="R227" s="2"/>
      <c r="S227" s="2"/>
      <c r="T227" s="2"/>
      <c r="U227" s="2"/>
      <c r="V227" s="2"/>
      <c r="W227" s="2"/>
      <c r="BA227" s="34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8:70" ht="15" hidden="1" customHeight="1">
      <c r="H228" s="30"/>
      <c r="I228" s="30"/>
      <c r="J228" s="30"/>
      <c r="K228" s="30"/>
      <c r="M228" s="31"/>
      <c r="N228" s="2"/>
      <c r="O228" s="2"/>
      <c r="P228" s="2"/>
      <c r="Q228" s="2"/>
      <c r="R228" s="2"/>
      <c r="S228" s="2"/>
      <c r="T228" s="2"/>
      <c r="U228" s="2"/>
      <c r="V228" s="2"/>
      <c r="W228" s="2"/>
      <c r="BA228" s="34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8:70" ht="15" hidden="1" customHeight="1">
      <c r="H229" s="30"/>
      <c r="I229" s="30"/>
      <c r="J229" s="30"/>
      <c r="K229" s="30"/>
      <c r="M229" s="31"/>
      <c r="N229" s="2"/>
      <c r="O229" s="2"/>
      <c r="P229" s="2"/>
      <c r="Q229" s="2"/>
      <c r="R229" s="2"/>
      <c r="S229" s="2"/>
      <c r="T229" s="2"/>
      <c r="U229" s="2"/>
      <c r="V229" s="2"/>
      <c r="W229" s="2"/>
      <c r="BA229" s="34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8:70" ht="15" customHeight="1">
      <c r="H230" s="30"/>
      <c r="I230" s="30"/>
      <c r="J230" s="30"/>
      <c r="K230" s="30"/>
      <c r="M230" s="31"/>
      <c r="N230" s="2"/>
      <c r="O230" s="2"/>
      <c r="P230" s="2"/>
      <c r="Q230" s="2"/>
      <c r="R230" s="2"/>
      <c r="S230" s="2"/>
      <c r="T230" s="2"/>
      <c r="U230" s="2"/>
      <c r="V230" s="2"/>
      <c r="W230" s="2"/>
      <c r="BA230" s="34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8:70" ht="15" customHeight="1">
      <c r="H231" s="30"/>
      <c r="I231" s="30"/>
      <c r="J231" s="30"/>
      <c r="K231" s="30"/>
      <c r="M231" s="31"/>
      <c r="N231" s="2"/>
      <c r="O231" s="2"/>
      <c r="P231" s="2"/>
      <c r="Q231" s="2"/>
      <c r="R231" s="2"/>
      <c r="S231" s="2"/>
      <c r="T231" s="2"/>
      <c r="U231" s="2"/>
      <c r="V231" s="2"/>
      <c r="W231" s="2"/>
      <c r="BA231" s="34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8:70" ht="15" customHeight="1">
      <c r="H232" s="30"/>
      <c r="I232" s="30"/>
      <c r="J232" s="30"/>
      <c r="K232" s="30"/>
      <c r="M232" s="31"/>
      <c r="N232" s="2"/>
      <c r="O232" s="2"/>
      <c r="P232" s="2"/>
      <c r="Q232" s="2"/>
      <c r="R232" s="2"/>
      <c r="S232" s="2"/>
      <c r="T232" s="2"/>
      <c r="U232" s="2"/>
      <c r="V232" s="2"/>
      <c r="W232" s="2"/>
      <c r="BA232" s="34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8:70" ht="15" customHeight="1">
      <c r="H233" s="30"/>
      <c r="I233" s="30"/>
      <c r="J233" s="30"/>
      <c r="K233" s="30"/>
      <c r="M233" s="31"/>
      <c r="N233" s="2"/>
      <c r="O233" s="2"/>
      <c r="P233" s="2"/>
      <c r="Q233" s="2"/>
      <c r="R233" s="2"/>
      <c r="S233" s="2"/>
      <c r="T233" s="2"/>
      <c r="U233" s="2"/>
      <c r="V233" s="2"/>
      <c r="W233" s="2"/>
      <c r="BA233" s="34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8:70" ht="15" customHeight="1">
      <c r="H234" s="30"/>
      <c r="I234" s="30"/>
      <c r="J234" s="30"/>
      <c r="K234" s="30"/>
      <c r="M234" s="31"/>
      <c r="N234" s="2"/>
      <c r="O234" s="2"/>
      <c r="P234" s="2"/>
      <c r="Q234" s="2"/>
      <c r="R234" s="2"/>
      <c r="S234" s="2"/>
      <c r="T234" s="2"/>
      <c r="U234" s="2"/>
      <c r="V234" s="2"/>
      <c r="W234" s="2"/>
      <c r="BA234" s="34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8:70" ht="15" customHeight="1">
      <c r="H235" s="30"/>
      <c r="I235" s="30"/>
      <c r="J235" s="30"/>
      <c r="K235" s="30"/>
      <c r="M235" s="31"/>
      <c r="N235" s="2"/>
      <c r="O235" s="2"/>
      <c r="P235" s="2"/>
      <c r="Q235" s="2"/>
      <c r="R235" s="2"/>
      <c r="S235" s="2"/>
      <c r="T235" s="2"/>
      <c r="U235" s="2"/>
      <c r="V235" s="2"/>
      <c r="W235" s="2"/>
      <c r="BA235" s="34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8:70" ht="15" customHeight="1">
      <c r="H236" s="30"/>
      <c r="I236" s="30"/>
      <c r="J236" s="30"/>
      <c r="K236" s="30"/>
      <c r="M236" s="31"/>
      <c r="N236" s="2"/>
      <c r="O236" s="2"/>
      <c r="P236" s="2"/>
      <c r="Q236" s="2"/>
      <c r="R236" s="2"/>
      <c r="S236" s="2"/>
      <c r="T236" s="2"/>
      <c r="U236" s="2"/>
      <c r="V236" s="2"/>
      <c r="W236" s="2"/>
      <c r="BA236" s="34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8:70" ht="15" customHeight="1">
      <c r="H237" s="30"/>
      <c r="I237" s="30"/>
      <c r="J237" s="30"/>
      <c r="K237" s="30"/>
      <c r="M237" s="31"/>
      <c r="N237" s="2"/>
      <c r="O237" s="2"/>
      <c r="P237" s="2"/>
      <c r="Q237" s="2"/>
      <c r="R237" s="2"/>
      <c r="S237" s="2"/>
      <c r="T237" s="2"/>
      <c r="U237" s="2"/>
      <c r="V237" s="2"/>
      <c r="W237" s="2"/>
      <c r="BA237" s="34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8:70" ht="15" customHeight="1">
      <c r="H238" s="30"/>
      <c r="I238" s="30"/>
      <c r="J238" s="30"/>
      <c r="K238" s="30"/>
      <c r="M238" s="31"/>
      <c r="N238" s="2"/>
      <c r="O238" s="2"/>
      <c r="P238" s="2"/>
      <c r="Q238" s="2"/>
      <c r="R238" s="2"/>
      <c r="S238" s="2"/>
      <c r="T238" s="2"/>
      <c r="U238" s="2"/>
      <c r="V238" s="2"/>
      <c r="W238" s="2"/>
      <c r="BA238" s="34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8:70" ht="15" customHeight="1">
      <c r="H239" s="30"/>
      <c r="I239" s="30"/>
      <c r="J239" s="30"/>
      <c r="K239" s="30"/>
      <c r="M239" s="31"/>
      <c r="N239" s="2"/>
      <c r="O239" s="2"/>
      <c r="P239" s="2"/>
      <c r="Q239" s="2"/>
      <c r="R239" s="2"/>
      <c r="S239" s="2"/>
      <c r="T239" s="2"/>
      <c r="U239" s="2"/>
      <c r="V239" s="2"/>
      <c r="W239" s="2"/>
      <c r="BA239" s="34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8:70" ht="15" customHeight="1">
      <c r="H240" s="30"/>
      <c r="I240" s="30"/>
      <c r="J240" s="30"/>
      <c r="K240" s="30"/>
      <c r="M240" s="31"/>
      <c r="N240" s="2"/>
      <c r="O240" s="2"/>
      <c r="P240" s="2"/>
      <c r="Q240" s="2"/>
      <c r="R240" s="2"/>
      <c r="S240" s="2"/>
      <c r="T240" s="2"/>
      <c r="U240" s="2"/>
      <c r="V240" s="2"/>
      <c r="W240" s="2"/>
      <c r="BA240" s="34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8:70" ht="15" customHeight="1">
      <c r="H241" s="30"/>
      <c r="I241" s="30"/>
      <c r="J241" s="30"/>
      <c r="K241" s="30"/>
      <c r="M241" s="31"/>
      <c r="N241" s="2"/>
      <c r="O241" s="2"/>
      <c r="P241" s="2"/>
      <c r="Q241" s="2"/>
      <c r="R241" s="2"/>
      <c r="S241" s="2"/>
      <c r="T241" s="2"/>
      <c r="U241" s="2"/>
      <c r="V241" s="2"/>
      <c r="W241" s="2"/>
      <c r="BA241" s="34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8:70" ht="15" customHeight="1">
      <c r="H242" s="30"/>
      <c r="I242" s="30"/>
      <c r="J242" s="30"/>
      <c r="K242" s="30"/>
      <c r="M242" s="31"/>
      <c r="N242" s="2"/>
      <c r="O242" s="2"/>
      <c r="P242" s="2"/>
      <c r="Q242" s="2"/>
      <c r="R242" s="2"/>
      <c r="S242" s="2"/>
      <c r="T242" s="2"/>
      <c r="U242" s="2"/>
      <c r="V242" s="2"/>
      <c r="W242" s="2"/>
      <c r="BA242" s="34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8:70" ht="15" customHeight="1">
      <c r="H243" s="30"/>
      <c r="I243" s="30"/>
      <c r="J243" s="30"/>
      <c r="K243" s="30"/>
      <c r="M243" s="31"/>
      <c r="N243" s="2"/>
      <c r="O243" s="2"/>
      <c r="P243" s="2"/>
      <c r="Q243" s="2"/>
      <c r="R243" s="2"/>
      <c r="S243" s="2"/>
      <c r="T243" s="2"/>
      <c r="U243" s="2"/>
      <c r="V243" s="2"/>
      <c r="W243" s="2"/>
      <c r="BA243" s="34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8:70" ht="15" customHeight="1">
      <c r="H244" s="30"/>
      <c r="I244" s="30"/>
      <c r="J244" s="30"/>
      <c r="K244" s="30"/>
      <c r="M244" s="31"/>
      <c r="N244" s="2"/>
      <c r="O244" s="2"/>
      <c r="P244" s="2"/>
      <c r="Q244" s="2"/>
      <c r="R244" s="2"/>
      <c r="S244" s="2"/>
      <c r="T244" s="2"/>
      <c r="U244" s="2"/>
      <c r="V244" s="2"/>
      <c r="W244" s="2"/>
      <c r="BA244" s="34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8:70" ht="15" customHeight="1">
      <c r="H245" s="30"/>
      <c r="I245" s="30"/>
      <c r="J245" s="30"/>
      <c r="K245" s="30"/>
      <c r="M245" s="31"/>
      <c r="N245" s="2"/>
      <c r="O245" s="2"/>
      <c r="P245" s="2"/>
      <c r="Q245" s="2"/>
      <c r="R245" s="2"/>
      <c r="S245" s="2"/>
      <c r="T245" s="2"/>
      <c r="U245" s="2"/>
      <c r="V245" s="2"/>
      <c r="W245" s="2"/>
      <c r="BA245" s="34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8:70" ht="15" customHeight="1">
      <c r="H246" s="30"/>
      <c r="I246" s="30"/>
      <c r="J246" s="30"/>
      <c r="K246" s="30"/>
      <c r="M246" s="31"/>
      <c r="N246" s="2"/>
      <c r="O246" s="2"/>
      <c r="P246" s="2"/>
      <c r="Q246" s="2"/>
      <c r="R246" s="2"/>
      <c r="S246" s="2"/>
      <c r="T246" s="2"/>
      <c r="U246" s="2"/>
      <c r="V246" s="2"/>
      <c r="W246" s="2"/>
      <c r="BA246" s="34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8:70" ht="15" customHeight="1">
      <c r="H247" s="30"/>
      <c r="I247" s="30"/>
      <c r="J247" s="30"/>
      <c r="K247" s="30"/>
      <c r="M247" s="31"/>
      <c r="N247" s="2"/>
      <c r="O247" s="2"/>
      <c r="P247" s="2"/>
      <c r="Q247" s="2"/>
      <c r="R247" s="2"/>
      <c r="S247" s="2"/>
      <c r="T247" s="2"/>
      <c r="U247" s="2"/>
      <c r="V247" s="2"/>
      <c r="W247" s="2"/>
      <c r="BA247" s="34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8:70" ht="15" customHeight="1">
      <c r="H248" s="30"/>
      <c r="I248" s="30"/>
      <c r="J248" s="30"/>
      <c r="K248" s="30"/>
      <c r="M248" s="31"/>
      <c r="N248" s="2"/>
      <c r="O248" s="2"/>
      <c r="P248" s="2"/>
      <c r="Q248" s="2"/>
      <c r="R248" s="2"/>
      <c r="S248" s="2"/>
      <c r="T248" s="2"/>
      <c r="U248" s="2"/>
      <c r="V248" s="2"/>
      <c r="W248" s="2"/>
      <c r="BA248" s="34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8:70" ht="15" customHeight="1">
      <c r="H249" s="30"/>
      <c r="I249" s="30"/>
      <c r="J249" s="30"/>
      <c r="K249" s="30"/>
      <c r="M249" s="31"/>
      <c r="N249" s="2"/>
      <c r="O249" s="2"/>
      <c r="P249" s="2"/>
      <c r="Q249" s="2"/>
      <c r="R249" s="2"/>
      <c r="S249" s="2"/>
      <c r="T249" s="2"/>
      <c r="U249" s="2"/>
      <c r="V249" s="2"/>
      <c r="W249" s="2"/>
      <c r="BA249" s="34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8:70" ht="15" customHeight="1">
      <c r="H250" s="30"/>
      <c r="I250" s="30"/>
      <c r="J250" s="30"/>
      <c r="K250" s="30"/>
      <c r="M250" s="31"/>
      <c r="N250" s="2"/>
      <c r="O250" s="2"/>
      <c r="P250" s="2"/>
      <c r="Q250" s="2"/>
      <c r="R250" s="2"/>
      <c r="S250" s="2"/>
      <c r="T250" s="2"/>
      <c r="U250" s="2"/>
      <c r="V250" s="2"/>
      <c r="W250" s="2"/>
      <c r="BA250" s="34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8:70" ht="15" customHeight="1">
      <c r="H251" s="30"/>
      <c r="I251" s="30"/>
      <c r="J251" s="30"/>
      <c r="K251" s="30"/>
      <c r="M251" s="31"/>
      <c r="N251" s="2"/>
      <c r="O251" s="2"/>
      <c r="P251" s="2"/>
      <c r="Q251" s="2"/>
      <c r="R251" s="2"/>
      <c r="S251" s="2"/>
      <c r="T251" s="2"/>
      <c r="U251" s="2"/>
      <c r="V251" s="2"/>
      <c r="W251" s="2"/>
      <c r="BA251" s="34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8:70" ht="15" customHeight="1">
      <c r="H252" s="30"/>
      <c r="I252" s="30"/>
      <c r="J252" s="30"/>
      <c r="K252" s="30"/>
      <c r="M252" s="31"/>
      <c r="N252" s="2"/>
      <c r="O252" s="2"/>
      <c r="P252" s="2"/>
      <c r="Q252" s="2"/>
      <c r="R252" s="2"/>
      <c r="S252" s="2"/>
      <c r="T252" s="2"/>
      <c r="U252" s="2"/>
      <c r="V252" s="2"/>
      <c r="W252" s="2"/>
      <c r="BA252" s="34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8:70" ht="15" customHeight="1">
      <c r="I253" s="30"/>
      <c r="J253" s="30"/>
      <c r="K253" s="30"/>
      <c r="M253" s="31"/>
      <c r="N253" s="2"/>
      <c r="O253" s="2"/>
      <c r="P253" s="2"/>
      <c r="Q253" s="2"/>
      <c r="R253" s="2"/>
      <c r="S253" s="2"/>
      <c r="T253" s="2"/>
      <c r="U253" s="2"/>
      <c r="V253" s="2"/>
      <c r="W253" s="2"/>
      <c r="BA253" s="34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8:70" ht="15" customHeight="1">
      <c r="I254" s="30"/>
      <c r="J254" s="30"/>
      <c r="K254" s="30"/>
      <c r="M254" s="31"/>
      <c r="N254" s="2"/>
      <c r="O254" s="2"/>
      <c r="P254" s="2"/>
      <c r="Q254" s="2"/>
      <c r="R254" s="2"/>
      <c r="S254" s="2"/>
      <c r="T254" s="2"/>
      <c r="U254" s="2"/>
      <c r="V254" s="2"/>
      <c r="W254" s="2"/>
      <c r="BA254" s="34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8:70" ht="15" customHeight="1">
      <c r="I255" s="30"/>
      <c r="J255" s="30"/>
      <c r="K255" s="30"/>
      <c r="M255" s="31"/>
      <c r="N255" s="2"/>
      <c r="O255" s="2"/>
      <c r="P255" s="2"/>
      <c r="Q255" s="2"/>
      <c r="R255" s="2"/>
      <c r="S255" s="2"/>
      <c r="T255" s="2"/>
      <c r="U255" s="2"/>
      <c r="V255" s="2"/>
      <c r="W255" s="2"/>
      <c r="BA255" s="34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8:70" ht="15" customHeight="1">
      <c r="I256" s="30"/>
      <c r="J256" s="30"/>
      <c r="K256" s="30"/>
      <c r="M256" s="31"/>
      <c r="N256" s="2"/>
      <c r="O256" s="2"/>
      <c r="P256" s="2"/>
      <c r="Q256" s="2"/>
      <c r="R256" s="2"/>
      <c r="S256" s="2"/>
      <c r="T256" s="2"/>
      <c r="U256" s="2"/>
      <c r="V256" s="2"/>
      <c r="W256" s="2"/>
      <c r="BA256" s="34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8:70" ht="15" customHeight="1">
      <c r="I257" s="30"/>
      <c r="J257" s="30"/>
      <c r="K257" s="30"/>
      <c r="M257" s="31"/>
      <c r="N257" s="2"/>
      <c r="O257" s="2"/>
      <c r="P257" s="2"/>
      <c r="Q257" s="2"/>
      <c r="R257" s="2"/>
      <c r="S257" s="2"/>
      <c r="T257" s="2"/>
      <c r="U257" s="2"/>
      <c r="V257" s="2"/>
      <c r="W257" s="2"/>
      <c r="BA257" s="34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8:70" ht="15" customHeight="1">
      <c r="I258" s="30"/>
      <c r="J258" s="30"/>
      <c r="K258" s="30"/>
      <c r="M258" s="31"/>
      <c r="N258" s="2"/>
      <c r="O258" s="2"/>
      <c r="P258" s="2"/>
      <c r="Q258" s="2"/>
      <c r="R258" s="2"/>
      <c r="S258" s="2"/>
      <c r="T258" s="2"/>
      <c r="U258" s="2"/>
      <c r="V258" s="2"/>
      <c r="W258" s="2"/>
      <c r="BA258" s="34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8:70" ht="15" customHeight="1">
      <c r="I259" s="30"/>
      <c r="J259" s="30"/>
      <c r="K259" s="30"/>
      <c r="M259" s="31"/>
      <c r="N259" s="2"/>
      <c r="O259" s="2"/>
      <c r="P259" s="2"/>
      <c r="Q259" s="2"/>
      <c r="R259" s="2"/>
      <c r="S259" s="2"/>
      <c r="T259" s="2"/>
      <c r="U259" s="2"/>
      <c r="V259" s="2"/>
      <c r="W259" s="2"/>
      <c r="BA259" s="34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8:70" ht="15" customHeight="1">
      <c r="I260" s="30"/>
      <c r="J260" s="30"/>
      <c r="K260" s="30"/>
      <c r="M260" s="31"/>
      <c r="N260" s="2"/>
      <c r="O260" s="2"/>
      <c r="P260" s="2"/>
      <c r="Q260" s="2"/>
      <c r="R260" s="2"/>
      <c r="S260" s="2"/>
      <c r="T260" s="2"/>
      <c r="U260" s="2"/>
      <c r="V260" s="2"/>
      <c r="W260" s="2"/>
      <c r="BA260" s="34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8:70" ht="15" customHeight="1">
      <c r="I261" s="30"/>
      <c r="J261" s="30"/>
      <c r="K261" s="30"/>
      <c r="M261" s="31"/>
      <c r="N261" s="2"/>
      <c r="O261" s="2"/>
      <c r="P261" s="2"/>
      <c r="Q261" s="2"/>
      <c r="R261" s="2"/>
      <c r="S261" s="2"/>
      <c r="T261" s="2"/>
      <c r="U261" s="2"/>
      <c r="V261" s="2"/>
      <c r="W261" s="2"/>
      <c r="BA261" s="34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8:70" ht="15" customHeight="1">
      <c r="I262" s="30"/>
      <c r="J262" s="30"/>
      <c r="K262" s="30"/>
      <c r="M262" s="31">
        <v>1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BA262" s="34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8:70" ht="15" customHeight="1">
      <c r="I263" s="30"/>
      <c r="J263" s="30"/>
      <c r="K263" s="30"/>
      <c r="M263" s="31">
        <v>2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BA263" s="34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8:70" ht="15" customHeight="1">
      <c r="I264" s="30"/>
      <c r="J264" s="30"/>
      <c r="K264" s="30"/>
      <c r="M264" s="31">
        <v>3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BA264" s="34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8:70" ht="15" customHeight="1">
      <c r="I265" s="30"/>
      <c r="J265" s="30"/>
      <c r="K265" s="30"/>
      <c r="M265" s="31">
        <v>4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BA265" s="34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8:70" ht="15" customHeight="1">
      <c r="I266" s="30"/>
      <c r="J266" s="30"/>
      <c r="K266" s="30"/>
      <c r="M266" s="31">
        <v>5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BA266" s="34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8:70" ht="15" customHeight="1">
      <c r="I267" s="30"/>
      <c r="J267" s="30"/>
      <c r="K267" s="30"/>
      <c r="M267" s="31">
        <v>6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BA267" s="34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8:70" ht="15" customHeight="1">
      <c r="H268" s="30"/>
      <c r="I268" s="30"/>
      <c r="J268" s="30"/>
      <c r="K268" s="30"/>
      <c r="M268" s="31">
        <v>7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BA268" s="34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8:70" ht="15" customHeight="1">
      <c r="H269" s="30"/>
      <c r="I269" s="30"/>
      <c r="J269" s="30"/>
      <c r="K269" s="30"/>
      <c r="M269" s="31">
        <v>8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BA269" s="34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8:70" ht="15" customHeight="1">
      <c r="H270" s="30"/>
      <c r="I270" s="30"/>
      <c r="J270" s="30"/>
      <c r="K270" s="30"/>
      <c r="M270" s="31">
        <v>9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BA270" s="34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8:70" ht="15" customHeight="1">
      <c r="H271" s="30"/>
      <c r="I271" s="30"/>
      <c r="J271" s="30"/>
      <c r="K271" s="30"/>
      <c r="M271" s="31">
        <v>10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BA271" s="34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8:70" ht="15" customHeight="1">
      <c r="H272" s="30"/>
      <c r="I272" s="30"/>
      <c r="J272" s="30"/>
      <c r="K272" s="30"/>
      <c r="M272" s="31">
        <v>11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BA272" s="34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8:70" ht="15" customHeight="1">
      <c r="H273" s="30"/>
      <c r="I273" s="30"/>
      <c r="J273" s="30"/>
      <c r="K273" s="30"/>
      <c r="M273" s="31">
        <v>12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BA273" s="34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8:70" ht="15" customHeight="1">
      <c r="J274" s="292"/>
      <c r="M274" s="31">
        <v>13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BA274" s="34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8:70" ht="15" customHeight="1">
      <c r="H275" s="30"/>
      <c r="I275" s="30"/>
      <c r="L275" s="2"/>
      <c r="M275" s="31">
        <v>14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BA275" s="34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8:70" ht="15" customHeight="1">
      <c r="L276" s="2"/>
      <c r="M276" s="31">
        <v>15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BA276" s="34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8:70" ht="15" customHeight="1">
      <c r="H277" s="30"/>
      <c r="I277" s="30"/>
      <c r="J277" s="30"/>
      <c r="K277" s="30"/>
      <c r="M277" s="31"/>
      <c r="N277" s="2"/>
      <c r="O277" s="2"/>
      <c r="P277" s="2"/>
      <c r="Q277" s="2"/>
      <c r="R277" s="2"/>
      <c r="S277" s="2"/>
      <c r="T277" s="2"/>
      <c r="U277" s="2"/>
      <c r="V277" s="2"/>
      <c r="W277" s="2"/>
      <c r="BA277" s="34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8:70" ht="15" customHeight="1">
      <c r="H278" s="30"/>
      <c r="I278" s="30"/>
      <c r="J278" s="30"/>
      <c r="K278" s="30"/>
      <c r="M278" s="31"/>
      <c r="N278" s="2"/>
      <c r="O278" s="2"/>
      <c r="P278" s="2"/>
      <c r="Q278" s="2"/>
      <c r="R278" s="2"/>
      <c r="S278" s="2"/>
      <c r="T278" s="2"/>
      <c r="U278" s="2"/>
      <c r="V278" s="2"/>
      <c r="W278" s="2"/>
      <c r="BA278" s="34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8:70" ht="15" customHeight="1">
      <c r="H279" s="30"/>
      <c r="I279" s="30"/>
      <c r="J279" s="30"/>
      <c r="K279" s="30"/>
      <c r="N279" s="2"/>
      <c r="O279" s="2"/>
      <c r="P279" s="2"/>
      <c r="Q279" s="2"/>
      <c r="R279" s="2"/>
      <c r="S279" s="2"/>
      <c r="T279" s="2"/>
      <c r="U279" s="2"/>
      <c r="V279" s="2"/>
      <c r="W279" s="2"/>
      <c r="BA279" s="34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8:70" ht="15" customHeight="1">
      <c r="H280" s="30"/>
      <c r="I280" s="30"/>
      <c r="J280" s="30"/>
      <c r="K280" s="30"/>
      <c r="N280" s="2"/>
      <c r="O280" s="2"/>
      <c r="P280" s="2"/>
      <c r="Q280" s="2"/>
      <c r="R280" s="2"/>
      <c r="S280" s="2"/>
      <c r="T280" s="2"/>
      <c r="U280" s="2"/>
      <c r="V280" s="2"/>
      <c r="W280" s="2"/>
      <c r="BA280" s="34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8:70" ht="15" customHeight="1">
      <c r="H281" s="30"/>
      <c r="I281" s="30"/>
      <c r="J281" s="30"/>
      <c r="K281" s="30"/>
      <c r="N281" s="2"/>
      <c r="O281" s="2"/>
      <c r="P281" s="2"/>
      <c r="Q281" s="2"/>
      <c r="R281" s="2"/>
      <c r="S281" s="2"/>
      <c r="T281" s="2"/>
      <c r="U281" s="2"/>
      <c r="V281" s="2"/>
      <c r="W281" s="2"/>
      <c r="BA281" s="34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8:70" ht="15" customHeight="1">
      <c r="H282" s="30"/>
      <c r="I282" s="30"/>
      <c r="J282" s="30"/>
      <c r="K282" s="30"/>
      <c r="N282" s="2"/>
      <c r="O282" s="2"/>
      <c r="P282" s="2"/>
      <c r="Q282" s="2"/>
      <c r="R282" s="2"/>
      <c r="S282" s="2"/>
      <c r="T282" s="2"/>
      <c r="U282" s="2"/>
      <c r="V282" s="2"/>
      <c r="W282" s="2"/>
      <c r="BA282" s="34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8:70" ht="15" customHeight="1">
      <c r="H283" s="30"/>
      <c r="I283" s="30"/>
      <c r="J283" s="30"/>
      <c r="K283" s="30"/>
      <c r="N283" s="2"/>
      <c r="O283" s="2"/>
      <c r="P283" s="2"/>
      <c r="Q283" s="2"/>
      <c r="R283" s="2"/>
      <c r="S283" s="2"/>
      <c r="T283" s="2"/>
      <c r="U283" s="2"/>
      <c r="V283" s="2"/>
      <c r="W283" s="2"/>
      <c r="BA283" s="34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8:70" ht="15" customHeight="1">
      <c r="H284" s="30"/>
      <c r="I284" s="30"/>
      <c r="J284" s="30"/>
      <c r="K284" s="30"/>
      <c r="N284" s="2"/>
      <c r="O284" s="2"/>
      <c r="P284" s="2"/>
      <c r="Q284" s="2"/>
      <c r="R284" s="2"/>
      <c r="S284" s="2"/>
      <c r="T284" s="2"/>
      <c r="U284" s="2"/>
      <c r="V284" s="2"/>
      <c r="W284" s="2"/>
      <c r="BA284" s="34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8:70" ht="15" customHeight="1">
      <c r="H285" s="30"/>
      <c r="I285" s="30"/>
      <c r="J285" s="30"/>
      <c r="K285" s="30"/>
      <c r="N285" s="2"/>
      <c r="O285" s="2"/>
      <c r="P285" s="2"/>
      <c r="Q285" s="2"/>
      <c r="R285" s="2"/>
      <c r="S285" s="2"/>
      <c r="T285" s="2"/>
      <c r="U285" s="2"/>
      <c r="V285" s="2"/>
      <c r="W285" s="2"/>
      <c r="BA285" s="34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8:70" ht="15" customHeight="1">
      <c r="H286" s="30"/>
      <c r="I286" s="30"/>
      <c r="J286" s="30"/>
      <c r="K286" s="30"/>
      <c r="N286" s="2"/>
      <c r="O286" s="2"/>
      <c r="P286" s="2"/>
      <c r="Q286" s="2"/>
      <c r="R286" s="2"/>
      <c r="S286" s="2"/>
      <c r="T286" s="2"/>
      <c r="U286" s="2"/>
      <c r="V286" s="2"/>
      <c r="W286" s="2"/>
      <c r="BA286" s="34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8:70" ht="15" customHeight="1">
      <c r="H287" s="30"/>
      <c r="I287" s="30"/>
      <c r="J287" s="30"/>
      <c r="K287" s="30"/>
      <c r="N287" s="2"/>
      <c r="O287" s="2"/>
      <c r="P287" s="2"/>
      <c r="Q287" s="2"/>
      <c r="R287" s="2"/>
      <c r="S287" s="2"/>
      <c r="T287" s="2"/>
      <c r="U287" s="2"/>
      <c r="V287" s="2"/>
      <c r="W287" s="2"/>
      <c r="BA287" s="34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8:70" ht="15" customHeight="1">
      <c r="H288" s="30"/>
      <c r="I288" s="30"/>
      <c r="J288" s="30"/>
      <c r="K288" s="30"/>
      <c r="N288" s="2"/>
      <c r="O288" s="2"/>
      <c r="P288" s="2"/>
      <c r="Q288" s="2"/>
      <c r="R288" s="2"/>
      <c r="S288" s="2"/>
      <c r="T288" s="2"/>
      <c r="U288" s="2"/>
      <c r="V288" s="2"/>
      <c r="W288" s="2"/>
      <c r="BA288" s="34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8:70" ht="15" customHeight="1">
      <c r="H289" s="30"/>
      <c r="I289" s="30"/>
      <c r="J289" s="30"/>
      <c r="K289" s="30"/>
      <c r="N289" s="2"/>
      <c r="O289" s="2"/>
      <c r="P289" s="2"/>
      <c r="Q289" s="2"/>
      <c r="R289" s="2"/>
      <c r="S289" s="2"/>
      <c r="T289" s="2"/>
      <c r="U289" s="2"/>
      <c r="V289" s="2"/>
      <c r="W289" s="2"/>
      <c r="BA289" s="34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8:70" ht="15" customHeight="1">
      <c r="H290" s="30"/>
      <c r="I290" s="30"/>
      <c r="J290" s="30"/>
      <c r="K290" s="30"/>
      <c r="N290" s="2"/>
      <c r="O290" s="2"/>
      <c r="P290" s="2"/>
      <c r="Q290" s="2"/>
      <c r="R290" s="2"/>
      <c r="S290" s="2"/>
      <c r="T290" s="2"/>
      <c r="U290" s="2"/>
      <c r="V290" s="2"/>
      <c r="W290" s="2"/>
      <c r="BA290" s="34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8:70" ht="15" customHeight="1">
      <c r="H291" s="30"/>
      <c r="I291" s="30"/>
      <c r="J291" s="30"/>
      <c r="K291" s="30"/>
      <c r="N291" s="2"/>
      <c r="O291" s="2"/>
      <c r="P291" s="2"/>
      <c r="Q291" s="2"/>
      <c r="R291" s="2"/>
      <c r="S291" s="2"/>
      <c r="T291" s="2"/>
      <c r="U291" s="2"/>
      <c r="V291" s="2"/>
      <c r="W291" s="2"/>
      <c r="BA291" s="34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8:70" ht="15" customHeight="1">
      <c r="H292" s="30"/>
      <c r="I292" s="30"/>
      <c r="J292" s="30"/>
      <c r="K292" s="30"/>
      <c r="N292" s="2"/>
      <c r="O292" s="2"/>
      <c r="P292" s="2"/>
      <c r="Q292" s="2"/>
      <c r="R292" s="2"/>
      <c r="S292" s="2"/>
      <c r="T292" s="2"/>
      <c r="U292" s="2"/>
      <c r="V292" s="2"/>
      <c r="W292" s="2"/>
      <c r="BA292" s="34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8:70" ht="15" customHeight="1">
      <c r="H293" s="30"/>
      <c r="I293" s="30"/>
      <c r="J293" s="30"/>
      <c r="K293" s="30"/>
      <c r="N293" s="2"/>
      <c r="O293" s="2"/>
      <c r="P293" s="2"/>
      <c r="Q293" s="2"/>
      <c r="R293" s="2"/>
      <c r="S293" s="2"/>
      <c r="T293" s="2"/>
      <c r="U293" s="2"/>
      <c r="V293" s="2"/>
      <c r="W293" s="2"/>
      <c r="BA293" s="34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8:70" ht="15" customHeight="1">
      <c r="H294" s="30"/>
      <c r="I294" s="30"/>
      <c r="J294" s="30"/>
      <c r="K294" s="30"/>
      <c r="N294" s="2"/>
      <c r="O294" s="2"/>
      <c r="P294" s="2"/>
      <c r="Q294" s="2"/>
      <c r="R294" s="2"/>
      <c r="S294" s="2"/>
      <c r="T294" s="2"/>
      <c r="U294" s="2"/>
      <c r="V294" s="2"/>
      <c r="W294" s="2"/>
      <c r="BA294" s="34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8:70" ht="15" customHeight="1">
      <c r="H295" s="30"/>
      <c r="I295" s="30"/>
      <c r="J295" s="30"/>
      <c r="K295" s="30"/>
      <c r="N295" s="2"/>
      <c r="O295" s="2"/>
      <c r="P295" s="2"/>
      <c r="Q295" s="2"/>
      <c r="R295" s="2"/>
      <c r="S295" s="2"/>
      <c r="T295" s="2"/>
      <c r="U295" s="2"/>
      <c r="V295" s="2"/>
      <c r="W295" s="2"/>
      <c r="BA295" s="34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8:70" ht="15" customHeight="1">
      <c r="H296" s="30"/>
      <c r="I296" s="30"/>
      <c r="J296" s="30"/>
      <c r="K296" s="30"/>
      <c r="N296" s="2"/>
      <c r="O296" s="2"/>
      <c r="P296" s="2"/>
      <c r="Q296" s="2"/>
      <c r="R296" s="2"/>
      <c r="S296" s="2"/>
      <c r="T296" s="2"/>
      <c r="U296" s="2"/>
      <c r="V296" s="2"/>
      <c r="W296" s="2"/>
      <c r="BA296" s="34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8:70" ht="15" customHeight="1">
      <c r="H297" s="30"/>
      <c r="I297" s="30"/>
      <c r="J297" s="30"/>
      <c r="K297" s="30"/>
      <c r="N297" s="2"/>
      <c r="O297" s="2"/>
      <c r="P297" s="2"/>
      <c r="Q297" s="2"/>
      <c r="R297" s="2"/>
      <c r="S297" s="2"/>
      <c r="T297" s="2"/>
      <c r="U297" s="2"/>
      <c r="V297" s="2"/>
      <c r="W297" s="2"/>
      <c r="BA297" s="34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8:70" ht="15" customHeight="1">
      <c r="H298" s="30"/>
      <c r="I298" s="30"/>
      <c r="J298" s="30"/>
      <c r="K298" s="30"/>
      <c r="N298" s="2"/>
      <c r="O298" s="2"/>
      <c r="P298" s="2"/>
      <c r="Q298" s="2"/>
      <c r="R298" s="2"/>
      <c r="S298" s="2"/>
      <c r="T298" s="2"/>
      <c r="U298" s="2"/>
      <c r="V298" s="2"/>
      <c r="W298" s="2"/>
      <c r="BA298" s="34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8:70" ht="15" customHeight="1">
      <c r="I299" s="30"/>
      <c r="J299" s="30"/>
      <c r="K299" s="30"/>
      <c r="N299" s="2"/>
      <c r="O299" s="2"/>
      <c r="P299" s="2"/>
      <c r="Q299" s="2"/>
      <c r="R299" s="2"/>
      <c r="S299" s="2"/>
      <c r="T299" s="2"/>
      <c r="U299" s="2"/>
      <c r="V299" s="2"/>
      <c r="W299" s="2"/>
      <c r="BA299" s="34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8:70" ht="15" customHeight="1">
      <c r="I300" s="30"/>
      <c r="J300" s="30"/>
      <c r="K300" s="30"/>
      <c r="N300" s="2"/>
      <c r="O300" s="2"/>
      <c r="P300" s="2"/>
      <c r="Q300" s="2"/>
      <c r="R300" s="2"/>
      <c r="S300" s="2"/>
      <c r="T300" s="2"/>
      <c r="U300" s="2"/>
      <c r="V300" s="2"/>
      <c r="W300" s="2"/>
      <c r="BA300" s="34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8:70" ht="15" customHeight="1">
      <c r="N301" s="2"/>
      <c r="O301" s="2"/>
      <c r="P301" s="2"/>
      <c r="Q301" s="2"/>
      <c r="R301" s="2"/>
      <c r="S301" s="2"/>
      <c r="T301" s="2"/>
      <c r="U301" s="2"/>
      <c r="V301" s="2"/>
      <c r="W301" s="2"/>
      <c r="BA301" s="34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8:70" ht="15" customHeight="1">
      <c r="N302" s="2"/>
      <c r="O302" s="2"/>
      <c r="P302" s="2"/>
      <c r="Q302" s="2"/>
      <c r="R302" s="2"/>
      <c r="S302" s="2"/>
      <c r="T302" s="2"/>
      <c r="U302" s="2"/>
      <c r="V302" s="2"/>
      <c r="W302" s="2"/>
      <c r="BA302" s="34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8:70" ht="15" customHeight="1">
      <c r="N303" s="2"/>
      <c r="O303" s="2"/>
      <c r="P303" s="2"/>
      <c r="Q303" s="2"/>
      <c r="R303" s="2"/>
      <c r="S303" s="2"/>
      <c r="T303" s="2"/>
      <c r="U303" s="2"/>
      <c r="V303" s="2"/>
      <c r="W303" s="2"/>
      <c r="BA303" s="34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8:70" ht="15" customHeight="1">
      <c r="N304" s="2"/>
      <c r="O304" s="2"/>
      <c r="P304" s="2"/>
      <c r="Q304" s="2"/>
      <c r="R304" s="2"/>
      <c r="S304" s="2"/>
      <c r="T304" s="2"/>
      <c r="U304" s="2"/>
      <c r="V304" s="2"/>
      <c r="W304" s="2"/>
      <c r="BA304" s="34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8:70" ht="15" customHeight="1">
      <c r="N305" s="2"/>
      <c r="O305" s="2"/>
      <c r="P305" s="2"/>
      <c r="Q305" s="2"/>
      <c r="R305" s="2"/>
      <c r="S305" s="2"/>
      <c r="T305" s="2"/>
      <c r="U305" s="2"/>
      <c r="V305" s="2"/>
      <c r="W305" s="2"/>
      <c r="BA305" s="34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8:70" ht="15" customHeight="1">
      <c r="N306" s="2"/>
      <c r="O306" s="2"/>
      <c r="P306" s="2"/>
      <c r="Q306" s="2"/>
      <c r="R306" s="2"/>
      <c r="S306" s="2"/>
      <c r="T306" s="2"/>
      <c r="U306" s="2"/>
      <c r="V306" s="2"/>
      <c r="W306" s="2"/>
      <c r="BA306" s="34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8:70" ht="15" customHeight="1">
      <c r="N307" s="2"/>
      <c r="O307" s="2"/>
      <c r="P307" s="2"/>
      <c r="Q307" s="2"/>
      <c r="R307" s="2"/>
      <c r="S307" s="2"/>
      <c r="T307" s="2"/>
      <c r="U307" s="2"/>
      <c r="V307" s="2"/>
      <c r="W307" s="2"/>
      <c r="BA307" s="34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8:70" ht="15" customHeight="1">
      <c r="N308" s="2"/>
      <c r="O308" s="2"/>
      <c r="P308" s="2"/>
      <c r="Q308" s="2"/>
      <c r="R308" s="2"/>
      <c r="S308" s="2"/>
      <c r="T308" s="2"/>
      <c r="U308" s="2"/>
      <c r="V308" s="2"/>
      <c r="W308" s="2"/>
      <c r="BA308" s="34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8:70" ht="15" customHeight="1">
      <c r="H309" s="30"/>
      <c r="I309" s="30"/>
      <c r="J309" s="30"/>
      <c r="K309" s="30"/>
      <c r="N309" s="2"/>
      <c r="O309" s="2"/>
      <c r="P309" s="2"/>
      <c r="Q309" s="2"/>
      <c r="R309" s="2"/>
      <c r="S309" s="2"/>
      <c r="T309" s="2"/>
      <c r="U309" s="2"/>
      <c r="V309" s="2"/>
      <c r="W309" s="2"/>
      <c r="BA309" s="34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8:70" ht="15" customHeight="1">
      <c r="H310" s="30"/>
      <c r="I310" s="30"/>
      <c r="J310" s="30"/>
      <c r="K310" s="30"/>
      <c r="N310" s="2"/>
      <c r="O310" s="2"/>
      <c r="P310" s="2"/>
      <c r="Q310" s="2"/>
      <c r="R310" s="2"/>
      <c r="S310" s="2"/>
      <c r="T310" s="2"/>
      <c r="U310" s="2"/>
      <c r="V310" s="2"/>
      <c r="W310" s="2"/>
      <c r="BA310" s="34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8:70" ht="15" customHeight="1">
      <c r="H311" s="30"/>
      <c r="I311" s="30"/>
      <c r="J311" s="30"/>
      <c r="K311" s="30"/>
      <c r="N311" s="2"/>
      <c r="O311" s="2"/>
      <c r="P311" s="2"/>
      <c r="Q311" s="2"/>
      <c r="R311" s="2"/>
      <c r="S311" s="2"/>
      <c r="T311" s="2"/>
      <c r="U311" s="2"/>
      <c r="V311" s="2"/>
      <c r="W311" s="2"/>
      <c r="BA311" s="34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8:70" ht="15" customHeight="1">
      <c r="H312" s="30"/>
      <c r="I312" s="30"/>
      <c r="J312" s="30"/>
      <c r="K312" s="30"/>
      <c r="N312" s="2"/>
      <c r="O312" s="2"/>
      <c r="P312" s="2"/>
      <c r="Q312" s="2"/>
      <c r="R312" s="2"/>
      <c r="S312" s="2"/>
      <c r="T312" s="2"/>
      <c r="U312" s="2"/>
      <c r="V312" s="2"/>
      <c r="W312" s="2"/>
      <c r="BA312" s="34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8:70" ht="15" customHeight="1">
      <c r="H313" s="30"/>
      <c r="I313" s="30"/>
      <c r="J313" s="30"/>
      <c r="K313" s="30"/>
      <c r="N313" s="2"/>
      <c r="O313" s="2"/>
      <c r="P313" s="2"/>
      <c r="Q313" s="2"/>
      <c r="R313" s="2"/>
      <c r="S313" s="2"/>
      <c r="T313" s="2"/>
      <c r="U313" s="2"/>
      <c r="V313" s="2"/>
      <c r="W313" s="2"/>
      <c r="BA313" s="34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8:70" ht="15" customHeight="1">
      <c r="H314" s="30"/>
      <c r="I314" s="30"/>
      <c r="J314" s="30"/>
      <c r="K314" s="30"/>
      <c r="N314" s="2"/>
      <c r="O314" s="2"/>
      <c r="P314" s="2"/>
      <c r="Q314" s="2"/>
      <c r="R314" s="2"/>
      <c r="S314" s="2"/>
      <c r="T314" s="2"/>
      <c r="U314" s="2"/>
      <c r="V314" s="2"/>
      <c r="W314" s="2"/>
      <c r="BA314" s="34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8:70" ht="15" customHeight="1">
      <c r="H315" s="30"/>
      <c r="I315" s="30"/>
      <c r="J315" s="30"/>
      <c r="K315" s="30"/>
      <c r="N315" s="2"/>
      <c r="O315" s="2"/>
      <c r="P315" s="2"/>
      <c r="Q315" s="2"/>
      <c r="R315" s="2"/>
      <c r="S315" s="2"/>
      <c r="T315" s="2"/>
      <c r="U315" s="2"/>
      <c r="V315" s="2"/>
      <c r="W315" s="2"/>
      <c r="BA315" s="34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8:70" ht="15" customHeight="1">
      <c r="H316" s="30"/>
      <c r="I316" s="30"/>
      <c r="J316" s="30"/>
      <c r="K316" s="30"/>
      <c r="N316" s="2"/>
      <c r="O316" s="2"/>
      <c r="P316" s="2"/>
      <c r="Q316" s="2"/>
      <c r="R316" s="2"/>
      <c r="S316" s="2"/>
      <c r="T316" s="2"/>
      <c r="U316" s="2"/>
      <c r="V316" s="2"/>
      <c r="W316" s="2"/>
      <c r="BA316" s="34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8:70" ht="15" customHeight="1">
      <c r="H317" s="30"/>
      <c r="I317" s="30"/>
      <c r="J317" s="30"/>
      <c r="K317" s="30"/>
      <c r="N317" s="2"/>
      <c r="O317" s="2"/>
      <c r="P317" s="2"/>
      <c r="Q317" s="2"/>
      <c r="R317" s="2"/>
      <c r="S317" s="2"/>
      <c r="T317" s="2"/>
      <c r="U317" s="2"/>
      <c r="V317" s="2"/>
      <c r="W317" s="2"/>
      <c r="BA317" s="34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8:70" ht="15" customHeight="1">
      <c r="H318" s="30"/>
      <c r="I318" s="30"/>
      <c r="J318" s="30"/>
      <c r="K318" s="30"/>
      <c r="N318" s="2"/>
      <c r="O318" s="2"/>
      <c r="P318" s="2"/>
      <c r="Q318" s="2"/>
      <c r="R318" s="2"/>
      <c r="S318" s="2"/>
      <c r="T318" s="2"/>
      <c r="U318" s="2"/>
      <c r="V318" s="2"/>
      <c r="W318" s="2"/>
      <c r="BA318" s="34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8:70" ht="15" customHeight="1">
      <c r="H319" s="30"/>
      <c r="I319" s="30"/>
      <c r="J319" s="30"/>
      <c r="K319" s="30"/>
      <c r="N319" s="2"/>
      <c r="O319" s="2"/>
      <c r="P319" s="2"/>
      <c r="Q319" s="2"/>
      <c r="R319" s="2"/>
      <c r="S319" s="2"/>
      <c r="T319" s="2"/>
      <c r="U319" s="2"/>
      <c r="V319" s="2"/>
      <c r="W319" s="2"/>
      <c r="BA319" s="34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8:70" ht="15" customHeight="1">
      <c r="H320" s="30"/>
      <c r="I320" s="30"/>
      <c r="J320" s="30"/>
      <c r="K320" s="30"/>
      <c r="N320" s="2"/>
      <c r="O320" s="2"/>
      <c r="P320" s="2"/>
      <c r="Q320" s="2"/>
      <c r="R320" s="2"/>
      <c r="S320" s="2"/>
      <c r="T320" s="2"/>
      <c r="U320" s="2"/>
      <c r="V320" s="2"/>
      <c r="W320" s="2"/>
      <c r="BA320" s="34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8:70" ht="15" customHeight="1">
      <c r="H321" s="30"/>
      <c r="I321" s="30"/>
      <c r="J321" s="30"/>
      <c r="K321" s="30"/>
      <c r="N321" s="2"/>
      <c r="O321" s="2"/>
      <c r="P321" s="2"/>
      <c r="Q321" s="2"/>
      <c r="R321" s="2"/>
      <c r="S321" s="2"/>
      <c r="T321" s="2"/>
      <c r="U321" s="2"/>
      <c r="V321" s="2"/>
      <c r="W321" s="2"/>
      <c r="BA321" s="34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8:70" ht="15" customHeight="1">
      <c r="H322" s="30"/>
      <c r="I322" s="30"/>
      <c r="J322" s="30"/>
      <c r="K322" s="30"/>
      <c r="N322" s="2"/>
      <c r="O322" s="2"/>
      <c r="P322" s="2"/>
      <c r="Q322" s="2"/>
      <c r="R322" s="2"/>
      <c r="S322" s="2"/>
      <c r="T322" s="2"/>
      <c r="U322" s="2"/>
      <c r="V322" s="2"/>
      <c r="W322" s="2"/>
      <c r="BA322" s="34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8:70" ht="15" customHeight="1">
      <c r="H323" s="30"/>
      <c r="I323" s="30"/>
      <c r="J323" s="30"/>
      <c r="K323" s="30"/>
      <c r="N323" s="2"/>
      <c r="O323" s="2"/>
      <c r="P323" s="2"/>
      <c r="Q323" s="2"/>
      <c r="R323" s="2"/>
      <c r="S323" s="2"/>
      <c r="T323" s="2"/>
      <c r="U323" s="2"/>
      <c r="V323" s="2"/>
      <c r="W323" s="2"/>
      <c r="BA323" s="34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8:70" ht="15" customHeight="1">
      <c r="H324" s="30"/>
      <c r="I324" s="30"/>
      <c r="J324" s="30"/>
      <c r="K324" s="30"/>
      <c r="N324" s="2"/>
      <c r="O324" s="2"/>
      <c r="P324" s="2"/>
      <c r="Q324" s="2"/>
      <c r="R324" s="2"/>
      <c r="S324" s="2"/>
      <c r="T324" s="2"/>
      <c r="U324" s="2"/>
      <c r="V324" s="2"/>
      <c r="W324" s="2"/>
      <c r="BA324" s="34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8:70" ht="15" customHeight="1">
      <c r="H325" s="30"/>
      <c r="I325" s="30"/>
      <c r="J325" s="30"/>
      <c r="K325" s="30"/>
      <c r="N325" s="2"/>
      <c r="O325" s="2"/>
      <c r="P325" s="2"/>
      <c r="Q325" s="2"/>
      <c r="R325" s="2"/>
      <c r="S325" s="2"/>
      <c r="T325" s="2"/>
      <c r="U325" s="2"/>
      <c r="V325" s="2"/>
      <c r="W325" s="2"/>
      <c r="BA325" s="34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8:70" ht="15" customHeight="1">
      <c r="H326" s="30"/>
      <c r="I326" s="30"/>
      <c r="J326" s="30"/>
      <c r="K326" s="30"/>
      <c r="N326" s="2"/>
      <c r="O326" s="2"/>
      <c r="P326" s="2"/>
      <c r="Q326" s="2"/>
      <c r="R326" s="2"/>
      <c r="S326" s="2"/>
      <c r="T326" s="2"/>
      <c r="U326" s="2"/>
      <c r="V326" s="2"/>
      <c r="W326" s="2"/>
      <c r="BA326" s="34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8:70" ht="15" customHeight="1">
      <c r="H327" s="30"/>
      <c r="I327" s="30"/>
      <c r="J327" s="30"/>
      <c r="K327" s="30"/>
      <c r="N327" s="2"/>
      <c r="O327" s="2"/>
      <c r="P327" s="2"/>
      <c r="Q327" s="2"/>
      <c r="R327" s="2"/>
      <c r="S327" s="2"/>
      <c r="T327" s="2"/>
      <c r="U327" s="2"/>
      <c r="V327" s="2"/>
      <c r="W327" s="2"/>
      <c r="BA327" s="34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8:70" ht="15" customHeight="1">
      <c r="H328" s="30"/>
      <c r="I328" s="30"/>
      <c r="J328" s="30"/>
      <c r="K328" s="30"/>
      <c r="N328" s="2"/>
      <c r="O328" s="2"/>
      <c r="P328" s="2"/>
      <c r="Q328" s="2"/>
      <c r="R328" s="2"/>
      <c r="S328" s="2"/>
      <c r="T328" s="2"/>
      <c r="U328" s="2"/>
      <c r="V328" s="2"/>
      <c r="W328" s="2"/>
      <c r="BD328" s="30"/>
      <c r="BE328" s="30"/>
      <c r="BF328" s="30"/>
      <c r="BG328" s="30"/>
    </row>
    <row r="329" spans="8:70" ht="15" customHeight="1">
      <c r="H329" s="30"/>
      <c r="I329" s="30"/>
      <c r="J329" s="30"/>
      <c r="K329" s="30"/>
      <c r="N329" s="2"/>
      <c r="O329" s="2"/>
      <c r="P329" s="2"/>
      <c r="Q329" s="2"/>
      <c r="R329" s="2"/>
      <c r="S329" s="2"/>
      <c r="T329" s="2"/>
      <c r="U329" s="2"/>
      <c r="V329" s="2"/>
      <c r="W329" s="2"/>
      <c r="BD329" s="30"/>
      <c r="BE329" s="30"/>
      <c r="BF329" s="30"/>
      <c r="BG329" s="30"/>
    </row>
    <row r="330" spans="8:70" ht="15" customHeight="1">
      <c r="H330" s="30"/>
      <c r="I330" s="30"/>
      <c r="J330" s="30"/>
      <c r="K330" s="30"/>
      <c r="N330" s="2"/>
      <c r="O330" s="2"/>
      <c r="P330" s="2"/>
      <c r="Q330" s="2"/>
      <c r="R330" s="2"/>
      <c r="S330" s="2"/>
      <c r="T330" s="2"/>
      <c r="U330" s="2"/>
      <c r="V330" s="2"/>
      <c r="W330" s="2"/>
      <c r="BD330" s="30"/>
      <c r="BE330" s="30"/>
      <c r="BF330" s="30"/>
      <c r="BG330" s="30"/>
    </row>
    <row r="331" spans="8:70" ht="15" customHeight="1">
      <c r="H331" s="30"/>
      <c r="I331" s="30"/>
      <c r="J331" s="30"/>
      <c r="K331" s="30"/>
      <c r="N331" s="2"/>
      <c r="O331" s="2"/>
      <c r="P331" s="2"/>
      <c r="Q331" s="2"/>
      <c r="R331" s="2"/>
      <c r="S331" s="2"/>
      <c r="T331" s="2"/>
      <c r="U331" s="2"/>
      <c r="V331" s="2"/>
      <c r="W331" s="2"/>
      <c r="BD331" s="30"/>
      <c r="BE331" s="30"/>
      <c r="BF331" s="30"/>
      <c r="BG331" s="30"/>
    </row>
    <row r="332" spans="8:70" ht="15" customHeight="1">
      <c r="H332" s="30"/>
      <c r="I332" s="30"/>
      <c r="J332" s="30"/>
      <c r="K332" s="30"/>
      <c r="N332" s="2"/>
      <c r="O332" s="2"/>
      <c r="P332" s="2"/>
      <c r="Q332" s="2"/>
      <c r="R332" s="2"/>
      <c r="S332" s="2"/>
      <c r="T332" s="2"/>
      <c r="U332" s="2"/>
      <c r="V332" s="2"/>
      <c r="W332" s="2"/>
      <c r="BD332" s="30"/>
      <c r="BE332" s="30"/>
      <c r="BF332" s="30"/>
      <c r="BG332" s="30"/>
    </row>
    <row r="333" spans="8:70" ht="15" customHeight="1">
      <c r="H333" s="30"/>
      <c r="I333" s="30"/>
      <c r="J333" s="30"/>
      <c r="K333" s="30"/>
      <c r="N333" s="2"/>
      <c r="O333" s="2"/>
      <c r="P333" s="2"/>
      <c r="Q333" s="2"/>
      <c r="R333" s="2"/>
      <c r="S333" s="2"/>
      <c r="T333" s="2"/>
      <c r="U333" s="2"/>
      <c r="V333" s="2"/>
      <c r="W333" s="2"/>
      <c r="BD333" s="30"/>
      <c r="BE333" s="30"/>
      <c r="BF333" s="30"/>
      <c r="BG333" s="30"/>
    </row>
    <row r="334" spans="8:70" ht="15" customHeight="1">
      <c r="H334" s="30"/>
      <c r="I334" s="30"/>
      <c r="J334" s="30"/>
      <c r="K334" s="30"/>
      <c r="N334" s="2"/>
      <c r="O334" s="2"/>
      <c r="P334" s="2"/>
      <c r="Q334" s="2"/>
      <c r="R334" s="2"/>
      <c r="S334" s="2"/>
      <c r="T334" s="2"/>
      <c r="U334" s="2"/>
      <c r="V334" s="2"/>
      <c r="W334" s="2"/>
      <c r="BD334" s="30"/>
      <c r="BE334" s="30"/>
      <c r="BF334" s="30"/>
      <c r="BG334" s="30"/>
    </row>
    <row r="335" spans="8:70" ht="15" customHeight="1">
      <c r="H335" s="30"/>
      <c r="I335" s="30"/>
      <c r="J335" s="30"/>
      <c r="K335" s="30"/>
      <c r="N335" s="2"/>
      <c r="O335" s="2"/>
      <c r="P335" s="2"/>
      <c r="Q335" s="2"/>
      <c r="R335" s="2"/>
      <c r="S335" s="2"/>
      <c r="T335" s="2"/>
      <c r="U335" s="2"/>
      <c r="V335" s="2"/>
      <c r="W335" s="2"/>
      <c r="BD335" s="30"/>
      <c r="BE335" s="30"/>
      <c r="BF335" s="30"/>
      <c r="BG335" s="30"/>
    </row>
    <row r="336" spans="8:70" ht="15" customHeight="1">
      <c r="H336" s="30"/>
      <c r="I336" s="30"/>
      <c r="J336" s="30"/>
      <c r="K336" s="30"/>
      <c r="N336" s="2"/>
      <c r="O336" s="2"/>
      <c r="P336" s="2"/>
      <c r="Q336" s="2"/>
      <c r="R336" s="2"/>
      <c r="S336" s="2"/>
      <c r="T336" s="2"/>
      <c r="U336" s="2"/>
      <c r="V336" s="2"/>
      <c r="W336" s="2"/>
      <c r="BD336" s="30"/>
      <c r="BE336" s="30"/>
      <c r="BF336" s="30"/>
      <c r="BG336" s="30"/>
    </row>
    <row r="337" spans="8:59" ht="15" customHeight="1">
      <c r="H337" s="30"/>
      <c r="I337" s="30"/>
      <c r="J337" s="30"/>
      <c r="K337" s="30"/>
      <c r="N337" s="2"/>
      <c r="O337" s="2"/>
      <c r="P337" s="2"/>
      <c r="Q337" s="2"/>
      <c r="R337" s="2"/>
      <c r="S337" s="2"/>
      <c r="T337" s="2"/>
      <c r="U337" s="2"/>
      <c r="V337" s="2"/>
      <c r="W337" s="2"/>
      <c r="BD337" s="30"/>
      <c r="BE337" s="30"/>
      <c r="BF337" s="30"/>
      <c r="BG337" s="30"/>
    </row>
    <row r="338" spans="8:59" ht="15" customHeight="1">
      <c r="H338" s="30"/>
      <c r="I338" s="30"/>
      <c r="J338" s="30"/>
      <c r="K338" s="30"/>
      <c r="N338" s="2"/>
      <c r="O338" s="2"/>
      <c r="P338" s="2"/>
      <c r="Q338" s="2"/>
      <c r="R338" s="2"/>
      <c r="S338" s="2"/>
      <c r="T338" s="2"/>
      <c r="U338" s="2"/>
      <c r="V338" s="2"/>
      <c r="W338" s="2"/>
      <c r="BD338" s="30"/>
      <c r="BE338" s="30"/>
      <c r="BF338" s="30"/>
      <c r="BG338" s="30"/>
    </row>
    <row r="339" spans="8:59" ht="15" customHeight="1">
      <c r="H339" s="30"/>
      <c r="I339" s="30"/>
      <c r="J339" s="30"/>
      <c r="K339" s="30"/>
      <c r="N339" s="2"/>
      <c r="O339" s="2"/>
      <c r="P339" s="2"/>
      <c r="Q339" s="2"/>
      <c r="R339" s="2"/>
      <c r="S339" s="2"/>
      <c r="T339" s="2"/>
      <c r="U339" s="2"/>
      <c r="V339" s="2"/>
      <c r="W339" s="2"/>
      <c r="BD339" s="30"/>
      <c r="BE339" s="30"/>
      <c r="BF339" s="30"/>
      <c r="BG339" s="30"/>
    </row>
    <row r="340" spans="8:59" ht="15" customHeight="1">
      <c r="H340" s="30"/>
      <c r="I340" s="30"/>
      <c r="J340" s="30"/>
      <c r="K340" s="30"/>
      <c r="N340" s="2"/>
      <c r="O340" s="2"/>
      <c r="P340" s="2"/>
      <c r="Q340" s="2"/>
      <c r="R340" s="2"/>
      <c r="S340" s="2"/>
      <c r="T340" s="2"/>
      <c r="U340" s="2"/>
      <c r="V340" s="2"/>
      <c r="W340" s="2"/>
      <c r="BD340" s="30"/>
      <c r="BE340" s="30"/>
      <c r="BF340" s="30"/>
      <c r="BG340" s="30"/>
    </row>
    <row r="341" spans="8:59" ht="15" customHeight="1">
      <c r="H341" s="30"/>
      <c r="I341" s="30"/>
      <c r="J341" s="30"/>
      <c r="K341" s="30"/>
      <c r="N341" s="2"/>
      <c r="O341" s="2"/>
      <c r="P341" s="2"/>
      <c r="Q341" s="2"/>
      <c r="R341" s="2"/>
      <c r="S341" s="2"/>
      <c r="T341" s="2"/>
      <c r="U341" s="2"/>
      <c r="V341" s="2"/>
      <c r="W341" s="2"/>
      <c r="BD341" s="30"/>
      <c r="BE341" s="30"/>
      <c r="BF341" s="30"/>
      <c r="BG341" s="30"/>
    </row>
    <row r="342" spans="8:59" ht="15" customHeight="1">
      <c r="H342" s="30"/>
      <c r="I342" s="30"/>
      <c r="J342" s="30"/>
      <c r="K342" s="30"/>
      <c r="N342" s="2"/>
      <c r="O342" s="2"/>
      <c r="P342" s="2"/>
      <c r="Q342" s="2"/>
      <c r="R342" s="2"/>
      <c r="S342" s="2"/>
      <c r="T342" s="2"/>
      <c r="U342" s="2"/>
      <c r="V342" s="2"/>
      <c r="W342" s="2"/>
      <c r="BD342" s="30"/>
      <c r="BE342" s="30"/>
      <c r="BF342" s="30"/>
      <c r="BG342" s="30"/>
    </row>
    <row r="343" spans="8:59" ht="15" customHeight="1">
      <c r="H343" s="30"/>
      <c r="I343" s="30"/>
      <c r="J343" s="30"/>
      <c r="K343" s="30"/>
      <c r="N343" s="2"/>
      <c r="O343" s="2"/>
      <c r="P343" s="2"/>
      <c r="Q343" s="2"/>
      <c r="R343" s="2"/>
      <c r="S343" s="2"/>
      <c r="T343" s="2"/>
      <c r="U343" s="2"/>
      <c r="V343" s="2"/>
      <c r="W343" s="2"/>
      <c r="BD343" s="30"/>
      <c r="BE343" s="30"/>
      <c r="BF343" s="30"/>
      <c r="BG343" s="30"/>
    </row>
    <row r="344" spans="8:59" ht="15" customHeight="1">
      <c r="H344" s="30"/>
      <c r="I344" s="30"/>
      <c r="J344" s="30"/>
      <c r="K344" s="30"/>
      <c r="N344" s="2"/>
      <c r="O344" s="2"/>
      <c r="P344" s="2"/>
      <c r="Q344" s="2"/>
      <c r="R344" s="2"/>
      <c r="S344" s="2"/>
      <c r="T344" s="2"/>
      <c r="U344" s="2"/>
      <c r="V344" s="2"/>
      <c r="W344" s="2"/>
      <c r="BD344" s="30"/>
      <c r="BE344" s="30"/>
      <c r="BF344" s="30"/>
      <c r="BG344" s="30"/>
    </row>
    <row r="345" spans="8:59" ht="15" customHeight="1">
      <c r="H345" s="30"/>
      <c r="I345" s="30"/>
      <c r="J345" s="30"/>
      <c r="K345" s="30"/>
      <c r="N345" s="2"/>
      <c r="O345" s="2"/>
      <c r="P345" s="2"/>
      <c r="Q345" s="2"/>
      <c r="R345" s="2"/>
      <c r="S345" s="2"/>
      <c r="T345" s="2"/>
      <c r="U345" s="2"/>
      <c r="V345" s="2"/>
      <c r="W345" s="2"/>
      <c r="BD345" s="30"/>
      <c r="BE345" s="30"/>
      <c r="BF345" s="30"/>
      <c r="BG345" s="30"/>
    </row>
    <row r="346" spans="8:59" ht="15" customHeight="1">
      <c r="H346" s="30"/>
      <c r="I346" s="30"/>
      <c r="J346" s="30"/>
      <c r="K346" s="30"/>
      <c r="N346" s="2"/>
      <c r="O346" s="2"/>
      <c r="P346" s="2"/>
      <c r="Q346" s="2"/>
      <c r="R346" s="2"/>
      <c r="S346" s="2"/>
      <c r="T346" s="2"/>
      <c r="U346" s="2"/>
      <c r="V346" s="2"/>
      <c r="W346" s="2"/>
      <c r="BD346" s="30"/>
      <c r="BE346" s="30"/>
      <c r="BF346" s="30"/>
      <c r="BG346" s="30"/>
    </row>
    <row r="347" spans="8:59" ht="15" customHeight="1">
      <c r="H347" s="30"/>
      <c r="I347" s="30"/>
      <c r="J347" s="30"/>
      <c r="K347" s="30"/>
      <c r="N347" s="2"/>
      <c r="O347" s="2"/>
      <c r="P347" s="2"/>
      <c r="Q347" s="2"/>
      <c r="R347" s="2"/>
      <c r="S347" s="2"/>
      <c r="T347" s="2"/>
      <c r="U347" s="2"/>
      <c r="V347" s="2"/>
      <c r="W347" s="2"/>
      <c r="BD347" s="30"/>
      <c r="BE347" s="30"/>
      <c r="BF347" s="30"/>
      <c r="BG347" s="30"/>
    </row>
    <row r="348" spans="8:59" ht="15" customHeight="1">
      <c r="H348" s="30"/>
      <c r="I348" s="30"/>
      <c r="J348" s="30"/>
      <c r="K348" s="30"/>
      <c r="N348" s="2"/>
      <c r="O348" s="2"/>
      <c r="P348" s="2"/>
      <c r="Q348" s="2"/>
      <c r="R348" s="2"/>
      <c r="S348" s="2"/>
      <c r="T348" s="2"/>
      <c r="U348" s="2"/>
      <c r="V348" s="2"/>
      <c r="W348" s="2"/>
      <c r="BD348" s="30"/>
      <c r="BE348" s="30"/>
      <c r="BF348" s="30"/>
      <c r="BG348" s="30"/>
    </row>
    <row r="349" spans="8:59" ht="15" customHeight="1">
      <c r="H349" s="30"/>
      <c r="I349" s="30"/>
      <c r="J349" s="30"/>
      <c r="K349" s="30"/>
      <c r="N349" s="2"/>
      <c r="O349" s="2"/>
      <c r="P349" s="2"/>
      <c r="Q349" s="2"/>
      <c r="R349" s="2"/>
      <c r="S349" s="2"/>
      <c r="T349" s="2"/>
      <c r="U349" s="2"/>
      <c r="V349" s="2"/>
      <c r="W349" s="2"/>
      <c r="BD349" s="30"/>
      <c r="BE349" s="30"/>
      <c r="BF349" s="30"/>
      <c r="BG349" s="30"/>
    </row>
    <row r="350" spans="8:59" ht="15" customHeight="1">
      <c r="H350" s="30"/>
      <c r="I350" s="30"/>
      <c r="J350" s="30"/>
      <c r="K350" s="30"/>
      <c r="N350" s="2"/>
      <c r="O350" s="2"/>
      <c r="P350" s="2"/>
      <c r="Q350" s="2"/>
      <c r="R350" s="2"/>
      <c r="S350" s="2"/>
      <c r="T350" s="2"/>
      <c r="U350" s="2"/>
      <c r="V350" s="2"/>
      <c r="W350" s="2"/>
      <c r="BD350" s="30"/>
      <c r="BE350" s="30"/>
      <c r="BF350" s="30"/>
      <c r="BG350" s="30"/>
    </row>
    <row r="351" spans="8:59" ht="15" customHeight="1">
      <c r="H351" s="30"/>
      <c r="I351" s="30"/>
      <c r="J351" s="30"/>
      <c r="K351" s="30"/>
      <c r="N351" s="2"/>
      <c r="O351" s="2"/>
      <c r="P351" s="2"/>
      <c r="Q351" s="2"/>
      <c r="R351" s="2"/>
      <c r="S351" s="2"/>
      <c r="T351" s="2"/>
      <c r="U351" s="2"/>
      <c r="V351" s="2"/>
      <c r="W351" s="2"/>
      <c r="BD351" s="30"/>
      <c r="BE351" s="30"/>
      <c r="BF351" s="30"/>
      <c r="BG351" s="30"/>
    </row>
    <row r="352" spans="8:59" ht="15" customHeight="1">
      <c r="H352" s="30"/>
      <c r="I352" s="30"/>
      <c r="J352" s="30"/>
      <c r="K352" s="30"/>
      <c r="N352" s="2"/>
      <c r="O352" s="2"/>
      <c r="P352" s="2"/>
      <c r="Q352" s="2"/>
      <c r="R352" s="2"/>
      <c r="S352" s="2"/>
      <c r="T352" s="2"/>
      <c r="U352" s="2"/>
      <c r="V352" s="2"/>
      <c r="W352" s="2"/>
      <c r="BD352" s="30"/>
      <c r="BE352" s="30"/>
      <c r="BF352" s="30"/>
      <c r="BG352" s="30"/>
    </row>
    <row r="353" spans="8:59" ht="15" customHeight="1">
      <c r="H353" s="30"/>
      <c r="I353" s="30"/>
      <c r="J353" s="30"/>
      <c r="K353" s="30"/>
      <c r="N353" s="2"/>
      <c r="O353" s="2"/>
      <c r="P353" s="2"/>
      <c r="Q353" s="2"/>
      <c r="R353" s="2"/>
      <c r="S353" s="2"/>
      <c r="T353" s="2"/>
      <c r="U353" s="2"/>
      <c r="V353" s="2"/>
      <c r="W353" s="2"/>
      <c r="BD353" s="30"/>
      <c r="BE353" s="30"/>
      <c r="BF353" s="30"/>
      <c r="BG353" s="30"/>
    </row>
    <row r="354" spans="8:59" ht="15" customHeight="1">
      <c r="H354" s="30"/>
      <c r="I354" s="30"/>
      <c r="J354" s="30"/>
      <c r="K354" s="30"/>
      <c r="N354" s="2"/>
      <c r="O354" s="2"/>
      <c r="P354" s="2"/>
      <c r="Q354" s="2"/>
      <c r="R354" s="2"/>
      <c r="S354" s="2"/>
      <c r="T354" s="2"/>
      <c r="U354" s="2"/>
      <c r="V354" s="2"/>
      <c r="W354" s="2"/>
      <c r="BD354" s="30"/>
      <c r="BE354" s="30"/>
      <c r="BF354" s="30"/>
      <c r="BG354" s="30"/>
    </row>
    <row r="355" spans="8:59" ht="15" customHeight="1">
      <c r="H355" s="30"/>
      <c r="I355" s="30"/>
      <c r="J355" s="30"/>
      <c r="K355" s="30"/>
      <c r="N355" s="2"/>
      <c r="O355" s="2"/>
      <c r="P355" s="2"/>
      <c r="Q355" s="2"/>
      <c r="R355" s="2"/>
      <c r="S355" s="2"/>
      <c r="T355" s="2"/>
      <c r="U355" s="2"/>
      <c r="V355" s="2"/>
      <c r="W355" s="2"/>
      <c r="BD355" s="30"/>
      <c r="BE355" s="30"/>
      <c r="BF355" s="30"/>
      <c r="BG355" s="30"/>
    </row>
    <row r="356" spans="8:59" ht="15" customHeight="1">
      <c r="H356" s="30"/>
      <c r="I356" s="30"/>
      <c r="J356" s="30"/>
      <c r="K356" s="30"/>
      <c r="BD356" s="30"/>
      <c r="BE356" s="30"/>
      <c r="BF356" s="30"/>
      <c r="BG356" s="30"/>
    </row>
    <row r="357" spans="8:59" ht="15" customHeight="1">
      <c r="BD357" s="30"/>
      <c r="BE357" s="30"/>
      <c r="BF357" s="30"/>
      <c r="BG357" s="30"/>
    </row>
    <row r="358" spans="8:59" ht="15" customHeight="1">
      <c r="BD358" s="30"/>
      <c r="BE358" s="30"/>
      <c r="BF358" s="30"/>
      <c r="BG358" s="30"/>
    </row>
    <row r="359" spans="8:59" ht="15" customHeight="1">
      <c r="BD359" s="30"/>
      <c r="BE359" s="30"/>
      <c r="BF359" s="30"/>
      <c r="BG359" s="30"/>
    </row>
    <row r="360" spans="8:59" ht="15" customHeight="1">
      <c r="BD360" s="30"/>
      <c r="BE360" s="30"/>
      <c r="BF360" s="30"/>
      <c r="BG360" s="30"/>
    </row>
  </sheetData>
  <sheetProtection sheet="1" objects="1" scenarios="1"/>
  <mergeCells count="23">
    <mergeCell ref="B18:C18"/>
    <mergeCell ref="X6:X7"/>
    <mergeCell ref="AV146:AW147"/>
    <mergeCell ref="AT146:AT147"/>
    <mergeCell ref="AH168:AH169"/>
    <mergeCell ref="O168:Q168"/>
    <mergeCell ref="R168:T168"/>
    <mergeCell ref="U168:W168"/>
    <mergeCell ref="X168:Z168"/>
    <mergeCell ref="AA168:AC168"/>
    <mergeCell ref="AD168:AF168"/>
    <mergeCell ref="V125:AG135"/>
    <mergeCell ref="V141:W141"/>
    <mergeCell ref="Y141:Z141"/>
    <mergeCell ref="AG141:AH141"/>
    <mergeCell ref="B7:C7"/>
    <mergeCell ref="B2:P2"/>
    <mergeCell ref="BS7:BY8"/>
    <mergeCell ref="B8:C14"/>
    <mergeCell ref="BS14:CA15"/>
    <mergeCell ref="B15:C17"/>
    <mergeCell ref="W6:W7"/>
    <mergeCell ref="R2:AI2"/>
  </mergeCells>
  <phoneticPr fontId="22" type="noConversion"/>
  <conditionalFormatting sqref="O8:U22">
    <cfRule type="cellIs" dxfId="2143" priority="109" operator="equal">
      <formula>"야"</formula>
    </cfRule>
  </conditionalFormatting>
  <conditionalFormatting sqref="O34:DO34">
    <cfRule type="expression" dxfId="2142" priority="106">
      <formula>OR(O34="일",O34="휴")</formula>
    </cfRule>
    <cfRule type="expression" dxfId="2141" priority="107">
      <formula>O34="토"</formula>
    </cfRule>
  </conditionalFormatting>
  <conditionalFormatting sqref="J8:K17">
    <cfRule type="expression" dxfId="2140" priority="102">
      <formula>$D8=""</formula>
    </cfRule>
  </conditionalFormatting>
  <conditionalFormatting sqref="AQ189:AS205">
    <cfRule type="expression" dxfId="2139" priority="93">
      <formula>AQ$104=""</formula>
    </cfRule>
  </conditionalFormatting>
  <conditionalFormatting sqref="AQ210:AS226">
    <cfRule type="expression" dxfId="2138" priority="90">
      <formula>AQ$104=""</formula>
    </cfRule>
  </conditionalFormatting>
  <conditionalFormatting sqref="AA8:AE22 AH170:AH184 O170:Z184 O212:AS226 O191:AS205 O148:AT162">
    <cfRule type="cellIs" dxfId="2137" priority="89" operator="lessThanOrEqual">
      <formula>0</formula>
    </cfRule>
  </conditionalFormatting>
  <conditionalFormatting sqref="O211:AS211 O190:AS190 O147:AS147">
    <cfRule type="expression" dxfId="2136" priority="100">
      <formula>OR(O147="일",O147="휴")</formula>
    </cfRule>
    <cfRule type="expression" dxfId="2135" priority="101">
      <formula>O147="토"</formula>
    </cfRule>
  </conditionalFormatting>
  <conditionalFormatting sqref="E15:I17 E8:F14 H8:I14">
    <cfRule type="expression" dxfId="2134" priority="86">
      <formula>$D8=""</formula>
    </cfRule>
  </conditionalFormatting>
  <conditionalFormatting sqref="G8:G14">
    <cfRule type="expression" dxfId="2133" priority="85">
      <formula>$D8=""</formula>
    </cfRule>
  </conditionalFormatting>
  <conditionalFormatting sqref="O105:AS105">
    <cfRule type="expression" dxfId="2132" priority="82">
      <formula>OR(O105="일",O105="휴")</formula>
    </cfRule>
    <cfRule type="expression" dxfId="2131" priority="83">
      <formula>O105="토"</formula>
    </cfRule>
  </conditionalFormatting>
  <conditionalFormatting sqref="AQ104:AS120">
    <cfRule type="expression" dxfId="2130" priority="78">
      <formula>AQ$104=""</formula>
    </cfRule>
  </conditionalFormatting>
  <conditionalFormatting sqref="AP104:AS120">
    <cfRule type="expression" dxfId="2129" priority="80">
      <formula>COLUMN()-COLUMN($N$104)&gt;DAY(EOMONTH(DATE($N$101,$O$101,1),0))</formula>
    </cfRule>
    <cfRule type="expression" dxfId="2128" priority="84">
      <formula>COLUMN()-COLUMN($N$104)=DAY(EOMONTH(DATE($N$101,$O$101,1),0))</formula>
    </cfRule>
  </conditionalFormatting>
  <conditionalFormatting sqref="BO106:CS120">
    <cfRule type="cellIs" dxfId="2127" priority="70" operator="equal">
      <formula>"야"</formula>
    </cfRule>
  </conditionalFormatting>
  <conditionalFormatting sqref="BO105:CS105">
    <cfRule type="expression" dxfId="2126" priority="68">
      <formula>OR(BO105="일",BO105="휴")</formula>
    </cfRule>
    <cfRule type="expression" dxfId="2125" priority="69">
      <formula>BO105="토"</formula>
    </cfRule>
  </conditionalFormatting>
  <conditionalFormatting sqref="CP104:CS120">
    <cfRule type="expression" dxfId="2124" priority="66">
      <formula>COLUMN()-COLUMN($BN$104)&gt;DAY(EOMONTH(DATE($N$101,$O$101,1),0))</formula>
    </cfRule>
    <cfRule type="expression" dxfId="2123" priority="71">
      <formula>COLUMN()-COLUMN($BN$104)=DAY(EOMONTH(DATE($N$101,$O$101,1),0))</formula>
    </cfRule>
  </conditionalFormatting>
  <conditionalFormatting sqref="BO148:CS162">
    <cfRule type="cellIs" dxfId="2122" priority="60" operator="lessThanOrEqual">
      <formula>0</formula>
    </cfRule>
  </conditionalFormatting>
  <conditionalFormatting sqref="BO147:CS147">
    <cfRule type="expression" dxfId="2121" priority="63">
      <formula>OR(BO147="일",BO147="휴")</formula>
    </cfRule>
    <cfRule type="expression" dxfId="2120" priority="64">
      <formula>BO147="토"</formula>
    </cfRule>
  </conditionalFormatting>
  <conditionalFormatting sqref="W106:AS120">
    <cfRule type="cellIs" dxfId="2119" priority="111" operator="notEqual">
      <formula>BW106</formula>
    </cfRule>
    <cfRule type="cellIs" dxfId="2118" priority="112" operator="equal">
      <formula>"야"</formula>
    </cfRule>
  </conditionalFormatting>
  <conditionalFormatting sqref="W148:AT162">
    <cfRule type="cellIs" dxfId="2117" priority="113" operator="notEqual">
      <formula>BW148</formula>
    </cfRule>
  </conditionalFormatting>
  <conditionalFormatting sqref="AA170:AC184">
    <cfRule type="cellIs" dxfId="2116" priority="53" operator="lessThanOrEqual">
      <formula>0</formula>
    </cfRule>
  </conditionalFormatting>
  <conditionalFormatting sqref="AD170:AF184">
    <cfRule type="cellIs" dxfId="2115" priority="50" operator="lessThanOrEqual">
      <formula>0</formula>
    </cfRule>
  </conditionalFormatting>
  <conditionalFormatting sqref="O6:U6">
    <cfRule type="cellIs" dxfId="2114" priority="48" operator="equal">
      <formula>"토"</formula>
    </cfRule>
    <cfRule type="cellIs" dxfId="2113" priority="49" operator="equal">
      <formula>"일"</formula>
    </cfRule>
  </conditionalFormatting>
  <conditionalFormatting sqref="V8:X22 G8:H17">
    <cfRule type="cellIs" dxfId="2112" priority="2" operator="equal">
      <formula>0</formula>
    </cfRule>
  </conditionalFormatting>
  <conditionalFormatting sqref="N8:U22">
    <cfRule type="expression" dxfId="2111" priority="171">
      <formula>ROW()-$N$6&gt;ROW($N$7)</formula>
    </cfRule>
    <cfRule type="expression" dxfId="2110" priority="172">
      <formula>ROW()-$N$6=ROW($N$7)</formula>
    </cfRule>
  </conditionalFormatting>
  <conditionalFormatting sqref="N35:DO49">
    <cfRule type="expression" dxfId="2109" priority="173">
      <formula>ROW()-$N$6&gt;ROW($N$34)</formula>
    </cfRule>
    <cfRule type="expression" dxfId="2108" priority="174">
      <formula>ROW()-$N$6=ROW($N$34)</formula>
    </cfRule>
  </conditionalFormatting>
  <conditionalFormatting sqref="AH170:AH184 N170:AF184">
    <cfRule type="expression" dxfId="2107" priority="175">
      <formula>ROW()-$N$6&gt;ROW($N$169)</formula>
    </cfRule>
    <cfRule type="expression" dxfId="2106" priority="176">
      <formula>ROW()-$N$6=ROW($N$169)</formula>
    </cfRule>
  </conditionalFormatting>
  <conditionalFormatting sqref="N191:AS205">
    <cfRule type="expression" dxfId="2105" priority="179">
      <formula>ROW()-$N$6&gt;ROW($N$190)</formula>
    </cfRule>
    <cfRule type="expression" dxfId="2104" priority="180">
      <formula>ROW()-$N$6=ROW($N$190)</formula>
    </cfRule>
  </conditionalFormatting>
  <conditionalFormatting sqref="N212:AS226">
    <cfRule type="expression" dxfId="2103" priority="181">
      <formula>ROW()-$N$6&gt;ROW($N$211)</formula>
    </cfRule>
    <cfRule type="expression" dxfId="2102" priority="182">
      <formula>ROW()-$N$6=ROW($N$211)</formula>
    </cfRule>
  </conditionalFormatting>
  <conditionalFormatting sqref="Z8:AE22">
    <cfRule type="expression" dxfId="2101" priority="183">
      <formula>ROW()-$N$6&gt;ROW($Z$7)</formula>
    </cfRule>
    <cfRule type="expression" dxfId="2100" priority="184">
      <formula>ROW()-$N$6=ROW($Z$7)</formula>
    </cfRule>
  </conditionalFormatting>
  <conditionalFormatting sqref="N106:AS120">
    <cfRule type="expression" dxfId="2099" priority="185">
      <formula>ROW()-$N$6&gt;ROW($N$105)</formula>
    </cfRule>
    <cfRule type="expression" dxfId="2098" priority="186">
      <formula>ROW()-$N$6=ROW($N$105)</formula>
    </cfRule>
  </conditionalFormatting>
  <conditionalFormatting sqref="BN106:CS120">
    <cfRule type="containsErrors" dxfId="2097" priority="187">
      <formula>ISERROR(BN106)</formula>
    </cfRule>
    <cfRule type="expression" dxfId="2096" priority="188">
      <formula>ROW()-$N$6&gt;ROW($N$105)</formula>
    </cfRule>
    <cfRule type="expression" dxfId="2095" priority="189">
      <formula>ROW()-$N$6=ROW($N$105)</formula>
    </cfRule>
  </conditionalFormatting>
  <conditionalFormatting sqref="BN148:CS162 N148:AT162">
    <cfRule type="expression" dxfId="2094" priority="190">
      <formula>ROW()-$N$6&gt;ROW($N$147)</formula>
    </cfRule>
    <cfRule type="expression" dxfId="2093" priority="191">
      <formula>ROW()-$N$6=ROW($N$147)</formula>
    </cfRule>
  </conditionalFormatting>
  <conditionalFormatting sqref="O106:V120">
    <cfRule type="cellIs" dxfId="2092" priority="321" operator="notEqual">
      <formula>BO106</formula>
    </cfRule>
    <cfRule type="cellIs" dxfId="2091" priority="322" operator="equal">
      <formula>"야"</formula>
    </cfRule>
  </conditionalFormatting>
  <conditionalFormatting sqref="O148:V162">
    <cfRule type="cellIs" dxfId="2090" priority="325" operator="notEqual">
      <formula>BO148</formula>
    </cfRule>
  </conditionalFormatting>
  <conditionalFormatting sqref="W8:W22">
    <cfRule type="cellIs" dxfId="2089" priority="3" operator="greaterThan">
      <formula>52</formula>
    </cfRule>
    <cfRule type="cellIs" dxfId="2088" priority="42" operator="lessThan">
      <formula>40</formula>
    </cfRule>
  </conditionalFormatting>
  <conditionalFormatting sqref="X8:X22">
    <cfRule type="cellIs" dxfId="2087" priority="14" operator="greaterThan">
      <formula>12</formula>
    </cfRule>
  </conditionalFormatting>
  <conditionalFormatting sqref="V35:DO49">
    <cfRule type="expression" dxfId="2086" priority="326">
      <formula>COLUMN()-$B$2=COLUMN($BC$34)</formula>
    </cfRule>
  </conditionalFormatting>
  <conditionalFormatting sqref="AH8:AI22">
    <cfRule type="expression" dxfId="2085" priority="9">
      <formula>ROW()-$N$6&gt;ROW($Z$7)</formula>
    </cfRule>
    <cfRule type="expression" dxfId="2084" priority="10">
      <formula>ROW()-$N$6=ROW($Z$7)</formula>
    </cfRule>
  </conditionalFormatting>
  <conditionalFormatting sqref="AI8:AI22">
    <cfRule type="cellIs" dxfId="2083" priority="8" operator="lessThanOrEqual">
      <formula>0</formula>
    </cfRule>
  </conditionalFormatting>
  <conditionalFormatting sqref="AJ8:AJ22">
    <cfRule type="cellIs" dxfId="2082" priority="4" operator="greaterThan">
      <formula>20</formula>
    </cfRule>
    <cfRule type="expression" dxfId="2081" priority="6">
      <formula>ROW()-$N$6&gt;ROW($Z$7)</formula>
    </cfRule>
    <cfRule type="expression" dxfId="2080" priority="7">
      <formula>ROW()-$N$6=ROW($Z$7)</formula>
    </cfRule>
  </conditionalFormatting>
  <conditionalFormatting sqref="AJ8:AJ22">
    <cfRule type="cellIs" dxfId="2079" priority="5" operator="lessThanOrEqual">
      <formula>0</formula>
    </cfRule>
  </conditionalFormatting>
  <conditionalFormatting sqref="V8:V22">
    <cfRule type="cellIs" dxfId="2078" priority="45" operator="notEqual">
      <formula>5</formula>
    </cfRule>
  </conditionalFormatting>
  <conditionalFormatting sqref="AC8:AC22">
    <cfRule type="cellIs" dxfId="2077" priority="1" operator="greaterThan">
      <formula>42</formula>
    </cfRule>
  </conditionalFormatting>
  <dataValidations count="2">
    <dataValidation type="list" allowBlank="1" showInputMessage="1" showErrorMessage="1" errorTitle="입력 오휴" error="근무종류별 표기법에 있는 근무만 입력할 수 있습니다." sqref="O8:U22" xr:uid="{00000000-0002-0000-0400-000000000000}">
      <formula1>$D$8:$D$17</formula1>
    </dataValidation>
    <dataValidation type="whole" allowBlank="1" showInputMessage="1" showErrorMessage="1" errorTitle="숫자" error="1부터 15까지 숫자만 입력할 수 있습니다._x000a_프로그램 수식이 이 셀의 값(인원)을 참조합니다._x000a_16인 이상이면 '16인이상' 시트를 사용하십시오." sqref="N6" xr:uid="{00000000-0002-0000-0400-000001000000}">
      <formula1>1</formula1>
      <formula2>15</formula2>
    </dataValidation>
  </dataValidations>
  <pageMargins left="0.69972223043441772" right="0.69972223043441772" top="0.75" bottom="0.75" header="0.30000001192092896" footer="0.30000001192092896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5828-557E-4F82-806B-A361C55E2A78}">
  <sheetPr>
    <tabColor rgb="FFFFC000"/>
  </sheetPr>
  <dimension ref="A2:HP445"/>
  <sheetViews>
    <sheetView showGridLines="0" showRowColHeaders="0" zoomScaleNormal="100" zoomScaleSheetLayoutView="75" workbookViewId="0">
      <selection activeCell="N6" sqref="N6"/>
    </sheetView>
  </sheetViews>
  <sheetFormatPr defaultColWidth="4.625" defaultRowHeight="15" customHeight="1"/>
  <cols>
    <col min="1" max="1" width="5" style="30" customWidth="1"/>
    <col min="2" max="2" width="4.125" style="30" customWidth="1"/>
    <col min="3" max="3" width="2.25" style="30" customWidth="1"/>
    <col min="4" max="7" width="6.125" style="30" customWidth="1"/>
    <col min="8" max="9" width="6.125" style="2" customWidth="1"/>
    <col min="10" max="10" width="5.5" style="2" customWidth="1"/>
    <col min="11" max="11" width="5.5" style="2" hidden="1" customWidth="1"/>
    <col min="12" max="13" width="5.5" style="30" hidden="1" customWidth="1"/>
    <col min="14" max="15" width="8" style="30" customWidth="1"/>
    <col min="16" max="19" width="8" style="31" customWidth="1"/>
    <col min="20" max="23" width="8" style="30" customWidth="1"/>
    <col min="24" max="24" width="8" style="2" customWidth="1"/>
    <col min="25" max="25" width="6.625" style="2" customWidth="1"/>
    <col min="26" max="26" width="7.125" style="2" customWidth="1"/>
    <col min="27" max="30" width="6.125" style="2" customWidth="1"/>
    <col min="31" max="31" width="6.125" style="30" customWidth="1"/>
    <col min="32" max="33" width="5" style="30" customWidth="1"/>
    <col min="34" max="34" width="7" style="30" customWidth="1"/>
    <col min="35" max="36" width="8.625" style="30" customWidth="1"/>
    <col min="37" max="45" width="5" style="30" customWidth="1"/>
    <col min="46" max="46" width="8.125" style="30" customWidth="1"/>
    <col min="47" max="47" width="4.625" style="30" customWidth="1"/>
    <col min="48" max="48" width="5" style="30" customWidth="1"/>
    <col min="49" max="49" width="10.125" style="30" customWidth="1"/>
    <col min="50" max="52" width="4.625" style="30" customWidth="1"/>
    <col min="53" max="53" width="4.625" style="33" customWidth="1"/>
    <col min="54" max="55" width="4.625" style="30" customWidth="1"/>
    <col min="56" max="59" width="4.625" style="31" customWidth="1"/>
    <col min="60" max="65" width="4.625" style="30" customWidth="1"/>
    <col min="66" max="66" width="6.875" style="30" customWidth="1"/>
    <col min="67" max="79" width="4.625" style="30" customWidth="1"/>
    <col min="80" max="16384" width="4.625" style="30"/>
  </cols>
  <sheetData>
    <row r="2" spans="1:144" ht="152.25" customHeight="1">
      <c r="B2" s="612" t="s">
        <v>775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75"/>
      <c r="R2" s="612" t="s">
        <v>805</v>
      </c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159"/>
      <c r="AK2" s="159"/>
    </row>
    <row r="3" spans="1:144" ht="16.5" hidden="1">
      <c r="B3"/>
      <c r="C3"/>
      <c r="D3"/>
      <c r="E3"/>
      <c r="F3"/>
      <c r="G3"/>
      <c r="H3"/>
      <c r="I3"/>
      <c r="N3" s="160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144" s="2" customFormat="1" ht="15" hidden="1" customHeight="1">
      <c r="A4" s="162"/>
      <c r="B4" s="162"/>
      <c r="C4" s="162"/>
      <c r="D4" s="162"/>
      <c r="E4" s="162"/>
      <c r="F4" s="162"/>
      <c r="G4" s="162"/>
      <c r="L4" s="30"/>
      <c r="M4" s="30"/>
      <c r="N4" s="30"/>
      <c r="O4" s="30"/>
      <c r="P4" s="31"/>
      <c r="Q4" s="31"/>
      <c r="R4" s="31"/>
      <c r="S4" s="31"/>
      <c r="T4" s="30"/>
      <c r="U4" s="30"/>
      <c r="V4" s="30"/>
      <c r="BA4" s="32"/>
    </row>
    <row r="5" spans="1:144" s="2" customFormat="1" ht="20.100000000000001" customHeight="1">
      <c r="A5" s="30"/>
      <c r="C5" s="30"/>
      <c r="D5" s="31"/>
      <c r="E5" s="31"/>
      <c r="F5" s="31"/>
      <c r="G5" s="31"/>
      <c r="H5" s="30"/>
      <c r="I5" s="30"/>
      <c r="J5" s="30"/>
      <c r="K5" s="30"/>
      <c r="L5" s="30"/>
      <c r="M5" s="163"/>
      <c r="N5" s="159" t="s">
        <v>408</v>
      </c>
      <c r="O5" s="37"/>
      <c r="P5" s="38"/>
      <c r="Q5" s="9"/>
      <c r="R5" s="39"/>
      <c r="S5" s="40"/>
      <c r="T5" s="41"/>
      <c r="U5" s="42"/>
      <c r="V5" s="164"/>
      <c r="W5" s="30"/>
      <c r="X5" s="30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6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</row>
    <row r="6" spans="1:144" s="2" customFormat="1" ht="20.100000000000001" customHeight="1">
      <c r="B6" s="159" t="s">
        <v>390</v>
      </c>
      <c r="C6" s="30"/>
      <c r="D6" s="31"/>
      <c r="E6" s="31"/>
      <c r="F6" s="31"/>
      <c r="G6" s="31"/>
      <c r="H6" s="30"/>
      <c r="I6" s="30"/>
      <c r="J6" s="30"/>
      <c r="K6" s="30"/>
      <c r="N6" s="144">
        <v>30</v>
      </c>
      <c r="O6" s="45" t="s">
        <v>96</v>
      </c>
      <c r="P6" s="45" t="s">
        <v>104</v>
      </c>
      <c r="Q6" s="45" t="s">
        <v>82</v>
      </c>
      <c r="R6" s="45" t="s">
        <v>112</v>
      </c>
      <c r="S6" s="45" t="s">
        <v>97</v>
      </c>
      <c r="T6" s="45" t="s">
        <v>117</v>
      </c>
      <c r="U6" s="46" t="s">
        <v>132</v>
      </c>
      <c r="V6" s="116" t="s">
        <v>485</v>
      </c>
      <c r="W6" s="626" t="s">
        <v>486</v>
      </c>
      <c r="X6" s="629" t="s">
        <v>487</v>
      </c>
      <c r="Y6" s="30"/>
      <c r="Z6" s="325" t="s">
        <v>252</v>
      </c>
      <c r="AH6" s="325" t="s">
        <v>778</v>
      </c>
      <c r="BA6" s="32"/>
    </row>
    <row r="7" spans="1:144" s="2" customFormat="1" ht="20.100000000000001" customHeight="1">
      <c r="A7" s="30"/>
      <c r="B7" s="645"/>
      <c r="C7" s="646"/>
      <c r="D7" s="167" t="s">
        <v>136</v>
      </c>
      <c r="E7" s="167" t="s">
        <v>134</v>
      </c>
      <c r="F7" s="167" t="s">
        <v>109</v>
      </c>
      <c r="G7" s="167" t="s">
        <v>131</v>
      </c>
      <c r="H7" s="167" t="s">
        <v>75</v>
      </c>
      <c r="I7" s="168" t="s">
        <v>92</v>
      </c>
      <c r="J7" s="169" t="s">
        <v>388</v>
      </c>
      <c r="K7" s="170" t="s">
        <v>361</v>
      </c>
      <c r="L7" s="30"/>
      <c r="M7" s="30"/>
      <c r="N7" s="405" t="str">
        <f>CONCATENATE(D8,D9,D10,D11,D12,D13,D14,D15,D16,D17)</f>
        <v/>
      </c>
      <c r="O7" s="406" t="str">
        <f>CONCATENATE(IF($D8="","",COUNTIF(O8:O37,$D8)),IF($D9="","",CONCATENATE("·",COUNTIF(O8:O37,$D9))),IF($D$10="","",CONCATENATE("·",COUNTIF(O8:O37,$D10))),IF($D$11="","",CONCATENATE("·",COUNTIF(O8:O37,$D11))),IF($D12="","",CONCATENATE("·",COUNTIF(O8:O37,$D12))),IF($D13="","",CONCATENATE("·",COUNTIF(O8:O37,$D13))),IF($D14="","",CONCATENATE("·",COUNTIF(O8:O37,$D14))),IF($D15="","",CONCATENATE("·",COUNTIF(O8:O37,$D15))),IF($D16="","",CONCATENATE("·",COUNTIF(O8:O37,$D16))),IF($D17="","",CONCATENATE("·",COUNTIF(O8:O37,$D17))))</f>
        <v/>
      </c>
      <c r="P7" s="406" t="str">
        <f t="shared" ref="P7:U7" si="0">CONCATENATE(IF($D8="","",COUNTIF(P8:P37,$D8)),IF($D9="","",CONCATENATE("·",COUNTIF(P8:P37,$D9))),IF($D$10="","",CONCATENATE("·",COUNTIF(P8:P37,$D10))),IF($D$11="","",CONCATENATE("·",COUNTIF(P8:P37,$D11))),IF($D12="","",CONCATENATE("·",COUNTIF(P8:P37,$D12))),IF($D13="","",CONCATENATE("·",COUNTIF(P8:P37,$D13))),IF($D14="","",CONCATENATE("·",COUNTIF(P8:P37,$D14))),IF($D15="","",CONCATENATE("·",COUNTIF(P8:P37,$D15))),IF($D16="","",CONCATENATE("·",COUNTIF(P8:P37,$D16))),IF($D17="","",CONCATENATE("·",COUNTIF(P8:P37,$D17))))</f>
        <v/>
      </c>
      <c r="Q7" s="406" t="str">
        <f t="shared" si="0"/>
        <v/>
      </c>
      <c r="R7" s="406" t="str">
        <f t="shared" si="0"/>
        <v/>
      </c>
      <c r="S7" s="406" t="str">
        <f t="shared" si="0"/>
        <v/>
      </c>
      <c r="T7" s="406" t="str">
        <f t="shared" si="0"/>
        <v/>
      </c>
      <c r="U7" s="407" t="str">
        <f t="shared" si="0"/>
        <v/>
      </c>
      <c r="V7" s="447">
        <f>SUM(V8:V22)/N6</f>
        <v>0</v>
      </c>
      <c r="W7" s="627"/>
      <c r="X7" s="630"/>
      <c r="Y7" s="171"/>
      <c r="Z7" s="153" t="s">
        <v>83</v>
      </c>
      <c r="AA7" s="154" t="s">
        <v>88</v>
      </c>
      <c r="AB7" s="154" t="s">
        <v>92</v>
      </c>
      <c r="AC7" s="293" t="s">
        <v>802</v>
      </c>
      <c r="AD7" s="293" t="s">
        <v>803</v>
      </c>
      <c r="AE7" s="293" t="s">
        <v>804</v>
      </c>
      <c r="AG7" s="100"/>
      <c r="AH7" s="153" t="s">
        <v>83</v>
      </c>
      <c r="AI7" s="154" t="s">
        <v>777</v>
      </c>
      <c r="AJ7" s="155" t="s">
        <v>776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73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613"/>
      <c r="BT7" s="613"/>
      <c r="BU7" s="613"/>
      <c r="BV7" s="613"/>
      <c r="BW7" s="613"/>
      <c r="BX7" s="613"/>
      <c r="BY7" s="613"/>
      <c r="BZ7" s="174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</row>
    <row r="8" spans="1:144" s="2" customFormat="1" ht="20.100000000000001" customHeight="1">
      <c r="A8" s="30"/>
      <c r="B8" s="614" t="s">
        <v>138</v>
      </c>
      <c r="C8" s="615"/>
      <c r="D8" s="175"/>
      <c r="E8" s="176"/>
      <c r="F8" s="176"/>
      <c r="G8" s="576">
        <f t="shared" ref="G8:G15" si="1">IF(OR(D8="",E8=""),0,K8)</f>
        <v>0</v>
      </c>
      <c r="H8" s="177">
        <f t="shared" ref="H8:H17" si="2">IF(OR(D8="",E8=""),0,J8-G8)</f>
        <v>0</v>
      </c>
      <c r="I8" s="178"/>
      <c r="J8" s="179">
        <f t="shared" ref="J8:J14" si="3">IF(D8="-",0,IF(F8&gt;E8,(F8*24-E8*24),(24-E8*24+F8*24)))</f>
        <v>24</v>
      </c>
      <c r="K8" s="180">
        <f t="shared" ref="K8:K17" si="4">IF(D8="-",0,IF($J8&gt;=22.5,2.5,IF($J8&gt;=18,2,IF($J8&gt;=13.5,1.5,IF($J8&gt;=9,1,IF($J8&gt;=4.5,0.5,0))))))</f>
        <v>2.5</v>
      </c>
      <c r="L8" s="181"/>
      <c r="M8" s="30"/>
      <c r="N8" s="182" t="s">
        <v>79</v>
      </c>
      <c r="O8" s="35"/>
      <c r="P8" s="35"/>
      <c r="Q8" s="35"/>
      <c r="R8" s="35"/>
      <c r="S8" s="35"/>
      <c r="T8" s="35"/>
      <c r="U8" s="47"/>
      <c r="V8" s="297">
        <f>COUNTA(O8:U8)</f>
        <v>0</v>
      </c>
      <c r="W8" s="479">
        <f t="shared" ref="W8:W22" si="5">IF(O8="",0,VLOOKUP(O8,$D$8:$H$17,5,FALSE))+IF(P8="",0,VLOOKUP(P8,$D$8:$H$17,5,FALSE))+IF(Q8="",0,VLOOKUP(Q8,$D$8:$H$17,5,FALSE))+IF(R8="",0,VLOOKUP(R8,$D$8:$H$17,5,FALSE))+IF(S8="",0,VLOOKUP(S8,$D$8:$H$17,5,FALSE))+IF(T8="",0,VLOOKUP(T8,$D$8:$H$17,5,FALSE))+IF(U8="",0,VLOOKUP(U8,$D$8:$H$17,5,FALSE))</f>
        <v>0</v>
      </c>
      <c r="X8" s="479">
        <f t="shared" ref="X8:X22" si="6">IF(O8="",0,IF(VLOOKUP(O8,$D$8:$H$17,5,FALSE)&gt;=8,VLOOKUP(O8,$D$8:$H$17,5,FALSE)-8,0))+IF(P8="",0,IF(VLOOKUP(P8,$D$8:$H$17,5,FALSE)&gt;=8,VLOOKUP(P8,$D$8:$H$17,5,FALSE)-8,0))+IF(Q8="",0,IF(VLOOKUP(Q8,$D$8:$H$17,5,FALSE)&gt;=8,VLOOKUP(Q8,$D$8:$H$17,5,FALSE)-8,0))+IF(R8="",0,IF(VLOOKUP(R8,$D$8:$H$17,5,FALSE)&gt;=8,VLOOKUP(R8,$D$8:$H$17,5,FALSE)-8,0))+IF(S8="",0,IF(VLOOKUP(S8,$D$8:$H$17,5,FALSE)&gt;=8,VLOOKUP(S8,$D$8:$H$17,5,FALSE)-8,0))+IF(T8="",0,IF(VLOOKUP(T8,$D$8:$H$17,5,FALSE)&gt;=8,VLOOKUP(T8,$D$8:$H$17,5,FALSE)-8,0))+IF(U8="",0,IF(VLOOKUP(U8,$D$8:$H$17,5,FALSE)&gt;=8,VLOOKUP(U8,$D$8:$H$17,5,FALSE)-8,0))</f>
        <v>0</v>
      </c>
      <c r="Z8" s="257" t="str">
        <f t="shared" ref="Z8:Z22" si="7">N8</f>
        <v>직원1</v>
      </c>
      <c r="AA8" s="434">
        <f t="shared" ref="AA8:AA22" ca="1" si="8">IF(AH210&gt;0,AH210,0)</f>
        <v>0</v>
      </c>
      <c r="AB8" s="434">
        <f t="shared" ref="AB8:AB22" si="9">COUNTIF(O116:AS116,$D$15)*$I$15+COUNTIF(O116:AS116,$D$16)*$I$16+COUNTIF(O116:AS116,$D$17)*$I$17</f>
        <v>0</v>
      </c>
      <c r="AC8" s="434">
        <f ca="1">AA8+AB8/3</f>
        <v>0</v>
      </c>
      <c r="AD8" s="434">
        <f>SUM(O246:AS246)+SUM(O282:AS282)*4/3</f>
        <v>0</v>
      </c>
      <c r="AE8" s="260">
        <f ca="1">AC8+AD8</f>
        <v>0</v>
      </c>
      <c r="AG8" s="100"/>
      <c r="AH8" s="257" t="str">
        <f t="shared" ref="AH8:AH22" si="10">N8</f>
        <v>직원1</v>
      </c>
      <c r="AI8" s="434">
        <f>AT173</f>
        <v>0</v>
      </c>
      <c r="AJ8" s="574">
        <f>COUNTBLANK(O116:AS116)</f>
        <v>31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73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613"/>
      <c r="BT8" s="613"/>
      <c r="BU8" s="613"/>
      <c r="BV8" s="613"/>
      <c r="BW8" s="613"/>
      <c r="BX8" s="613"/>
      <c r="BY8" s="613"/>
      <c r="BZ8" s="174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</row>
    <row r="9" spans="1:144" s="2" customFormat="1" ht="20.100000000000001" customHeight="1">
      <c r="A9" s="30"/>
      <c r="B9" s="616"/>
      <c r="C9" s="617"/>
      <c r="D9" s="184"/>
      <c r="E9" s="185"/>
      <c r="F9" s="185"/>
      <c r="G9" s="577">
        <f t="shared" si="1"/>
        <v>0</v>
      </c>
      <c r="H9" s="186">
        <f t="shared" si="2"/>
        <v>0</v>
      </c>
      <c r="I9" s="178"/>
      <c r="J9" s="179">
        <f t="shared" si="3"/>
        <v>24</v>
      </c>
      <c r="K9" s="180">
        <f t="shared" si="4"/>
        <v>2.5</v>
      </c>
      <c r="L9" s="181"/>
      <c r="M9" s="30"/>
      <c r="N9" s="182" t="s">
        <v>180</v>
      </c>
      <c r="O9" s="35"/>
      <c r="P9" s="35"/>
      <c r="Q9" s="35"/>
      <c r="R9" s="35"/>
      <c r="S9" s="35"/>
      <c r="T9" s="35"/>
      <c r="U9" s="47"/>
      <c r="V9" s="298">
        <f t="shared" ref="V9:V22" si="11">COUNTA(O9:U9)</f>
        <v>0</v>
      </c>
      <c r="W9" s="480">
        <f t="shared" si="5"/>
        <v>0</v>
      </c>
      <c r="X9" s="479">
        <f t="shared" si="6"/>
        <v>0</v>
      </c>
      <c r="Y9" s="187"/>
      <c r="Z9" s="257" t="str">
        <f t="shared" si="7"/>
        <v>직원2</v>
      </c>
      <c r="AA9" s="434">
        <f t="shared" ca="1" si="8"/>
        <v>0</v>
      </c>
      <c r="AB9" s="434">
        <f t="shared" si="9"/>
        <v>0</v>
      </c>
      <c r="AC9" s="434">
        <f t="shared" ref="AC9:AC37" ca="1" si="12">AA9+AB9/3</f>
        <v>0</v>
      </c>
      <c r="AD9" s="434">
        <f t="shared" ref="AD9:AD37" si="13">SUM(O247:AS247)+SUM(O283:AS283)*4/3</f>
        <v>0</v>
      </c>
      <c r="AE9" s="260">
        <f t="shared" ref="AE9:AE37" ca="1" si="14">AC9+AD9</f>
        <v>0</v>
      </c>
      <c r="AG9" s="100"/>
      <c r="AH9" s="257" t="str">
        <f t="shared" si="10"/>
        <v>직원2</v>
      </c>
      <c r="AI9" s="434">
        <f t="shared" ref="AI9:AI22" si="15">AT174</f>
        <v>0</v>
      </c>
      <c r="AJ9" s="574">
        <f t="shared" ref="AJ9:AJ22" si="16">COUNTBLANK(O117:AS117)</f>
        <v>31</v>
      </c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73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</row>
    <row r="10" spans="1:144" s="2" customFormat="1" ht="20.100000000000001" customHeight="1">
      <c r="A10" s="30"/>
      <c r="B10" s="616"/>
      <c r="C10" s="617"/>
      <c r="D10" s="184"/>
      <c r="E10" s="185"/>
      <c r="F10" s="185"/>
      <c r="G10" s="577">
        <f t="shared" si="1"/>
        <v>0</v>
      </c>
      <c r="H10" s="186">
        <f t="shared" si="2"/>
        <v>0</v>
      </c>
      <c r="I10" s="178"/>
      <c r="J10" s="179">
        <f t="shared" si="3"/>
        <v>24</v>
      </c>
      <c r="K10" s="180">
        <f t="shared" si="4"/>
        <v>2.5</v>
      </c>
      <c r="L10" s="181"/>
      <c r="M10" s="30"/>
      <c r="N10" s="182" t="s">
        <v>110</v>
      </c>
      <c r="O10" s="35"/>
      <c r="P10" s="35"/>
      <c r="Q10" s="35"/>
      <c r="R10" s="35"/>
      <c r="S10" s="35"/>
      <c r="T10" s="35"/>
      <c r="U10" s="47"/>
      <c r="V10" s="298">
        <f t="shared" si="11"/>
        <v>0</v>
      </c>
      <c r="W10" s="480">
        <f t="shared" si="5"/>
        <v>0</v>
      </c>
      <c r="X10" s="479">
        <f t="shared" si="6"/>
        <v>0</v>
      </c>
      <c r="Y10" s="187"/>
      <c r="Z10" s="257" t="str">
        <f t="shared" si="7"/>
        <v>직원3</v>
      </c>
      <c r="AA10" s="434">
        <f t="shared" ca="1" si="8"/>
        <v>0</v>
      </c>
      <c r="AB10" s="434">
        <f t="shared" si="9"/>
        <v>0</v>
      </c>
      <c r="AC10" s="434">
        <f t="shared" ca="1" si="12"/>
        <v>0</v>
      </c>
      <c r="AD10" s="434">
        <f t="shared" si="13"/>
        <v>0</v>
      </c>
      <c r="AE10" s="260">
        <f t="shared" ca="1" si="14"/>
        <v>0</v>
      </c>
      <c r="AG10" s="100"/>
      <c r="AH10" s="257" t="str">
        <f t="shared" si="10"/>
        <v>직원3</v>
      </c>
      <c r="AI10" s="434">
        <f t="shared" si="15"/>
        <v>0</v>
      </c>
      <c r="AJ10" s="574">
        <f t="shared" si="16"/>
        <v>31</v>
      </c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73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1"/>
      <c r="BT10" s="174"/>
      <c r="BU10" s="174"/>
      <c r="BV10" s="174"/>
      <c r="BW10" s="174"/>
      <c r="BX10" s="174"/>
      <c r="BY10" s="174"/>
      <c r="BZ10" s="174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</row>
    <row r="11" spans="1:144" s="2" customFormat="1" ht="20.100000000000001" customHeight="1">
      <c r="A11" s="30"/>
      <c r="B11" s="616"/>
      <c r="C11" s="617"/>
      <c r="D11" s="184"/>
      <c r="E11" s="185"/>
      <c r="F11" s="185"/>
      <c r="G11" s="577">
        <f t="shared" si="1"/>
        <v>0</v>
      </c>
      <c r="H11" s="186">
        <f t="shared" si="2"/>
        <v>0</v>
      </c>
      <c r="I11" s="178"/>
      <c r="J11" s="179">
        <f t="shared" si="3"/>
        <v>24</v>
      </c>
      <c r="K11" s="180">
        <f t="shared" si="4"/>
        <v>2.5</v>
      </c>
      <c r="L11" s="181"/>
      <c r="M11" s="30"/>
      <c r="N11" s="182" t="s">
        <v>114</v>
      </c>
      <c r="O11" s="35"/>
      <c r="P11" s="35"/>
      <c r="Q11" s="35"/>
      <c r="R11" s="35"/>
      <c r="S11" s="35"/>
      <c r="T11" s="35"/>
      <c r="U11" s="47"/>
      <c r="V11" s="298">
        <f t="shared" si="11"/>
        <v>0</v>
      </c>
      <c r="W11" s="480">
        <f t="shared" si="5"/>
        <v>0</v>
      </c>
      <c r="X11" s="479">
        <f t="shared" si="6"/>
        <v>0</v>
      </c>
      <c r="Z11" s="257" t="str">
        <f t="shared" si="7"/>
        <v>직원4</v>
      </c>
      <c r="AA11" s="434">
        <f t="shared" ca="1" si="8"/>
        <v>0</v>
      </c>
      <c r="AB11" s="434">
        <f t="shared" si="9"/>
        <v>0</v>
      </c>
      <c r="AC11" s="434">
        <f t="shared" ca="1" si="12"/>
        <v>0</v>
      </c>
      <c r="AD11" s="434">
        <f t="shared" si="13"/>
        <v>0</v>
      </c>
      <c r="AE11" s="260">
        <f t="shared" ca="1" si="14"/>
        <v>0</v>
      </c>
      <c r="AH11" s="257" t="str">
        <f t="shared" si="10"/>
        <v>직원4</v>
      </c>
      <c r="AI11" s="434">
        <f t="shared" si="15"/>
        <v>0</v>
      </c>
      <c r="AJ11" s="574">
        <f t="shared" si="16"/>
        <v>31</v>
      </c>
      <c r="BA11" s="173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30"/>
      <c r="BU11" s="174"/>
      <c r="BV11" s="174"/>
      <c r="BW11" s="174"/>
      <c r="BX11" s="174"/>
      <c r="BY11" s="174"/>
      <c r="BZ11" s="174"/>
    </row>
    <row r="12" spans="1:144" s="2" customFormat="1" ht="20.100000000000001" customHeight="1">
      <c r="A12" s="30"/>
      <c r="B12" s="616"/>
      <c r="C12" s="617"/>
      <c r="D12" s="184"/>
      <c r="E12" s="185"/>
      <c r="F12" s="185"/>
      <c r="G12" s="577">
        <f t="shared" si="1"/>
        <v>0</v>
      </c>
      <c r="H12" s="186">
        <f t="shared" si="2"/>
        <v>0</v>
      </c>
      <c r="I12" s="178"/>
      <c r="J12" s="179">
        <f t="shared" si="3"/>
        <v>24</v>
      </c>
      <c r="K12" s="180">
        <f t="shared" si="4"/>
        <v>2.5</v>
      </c>
      <c r="L12" s="181"/>
      <c r="M12" s="30"/>
      <c r="N12" s="182" t="s">
        <v>127</v>
      </c>
      <c r="O12" s="35"/>
      <c r="P12" s="35"/>
      <c r="Q12" s="35"/>
      <c r="R12" s="35"/>
      <c r="S12" s="35"/>
      <c r="T12" s="35"/>
      <c r="U12" s="47"/>
      <c r="V12" s="298">
        <f t="shared" si="11"/>
        <v>0</v>
      </c>
      <c r="W12" s="480">
        <f t="shared" si="5"/>
        <v>0</v>
      </c>
      <c r="X12" s="479">
        <f t="shared" si="6"/>
        <v>0</v>
      </c>
      <c r="Z12" s="257" t="str">
        <f t="shared" si="7"/>
        <v>직원5</v>
      </c>
      <c r="AA12" s="434">
        <f t="shared" ca="1" si="8"/>
        <v>0</v>
      </c>
      <c r="AB12" s="434">
        <f t="shared" si="9"/>
        <v>0</v>
      </c>
      <c r="AC12" s="434">
        <f t="shared" ca="1" si="12"/>
        <v>0</v>
      </c>
      <c r="AD12" s="434">
        <f t="shared" si="13"/>
        <v>0</v>
      </c>
      <c r="AE12" s="260">
        <f t="shared" ca="1" si="14"/>
        <v>0</v>
      </c>
      <c r="AH12" s="257" t="str">
        <f t="shared" si="10"/>
        <v>직원5</v>
      </c>
      <c r="AI12" s="434">
        <f t="shared" si="15"/>
        <v>0</v>
      </c>
      <c r="AJ12" s="574">
        <f t="shared" si="16"/>
        <v>31</v>
      </c>
      <c r="BA12" s="173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30"/>
      <c r="BT12" s="171"/>
      <c r="CA12" s="30"/>
    </row>
    <row r="13" spans="1:144" s="2" customFormat="1" ht="20.100000000000001" customHeight="1">
      <c r="A13" s="30"/>
      <c r="B13" s="616"/>
      <c r="C13" s="617"/>
      <c r="D13" s="184"/>
      <c r="E13" s="185"/>
      <c r="F13" s="185"/>
      <c r="G13" s="577">
        <f t="shared" si="1"/>
        <v>0</v>
      </c>
      <c r="H13" s="186">
        <f t="shared" si="2"/>
        <v>0</v>
      </c>
      <c r="I13" s="178"/>
      <c r="J13" s="179">
        <f t="shared" si="3"/>
        <v>24</v>
      </c>
      <c r="K13" s="180">
        <f t="shared" si="4"/>
        <v>2.5</v>
      </c>
      <c r="L13" s="181"/>
      <c r="M13" s="30"/>
      <c r="N13" s="182" t="s">
        <v>94</v>
      </c>
      <c r="O13" s="35"/>
      <c r="P13" s="35"/>
      <c r="Q13" s="35"/>
      <c r="R13" s="35"/>
      <c r="S13" s="35"/>
      <c r="T13" s="35"/>
      <c r="U13" s="47"/>
      <c r="V13" s="298">
        <f t="shared" si="11"/>
        <v>0</v>
      </c>
      <c r="W13" s="480">
        <f t="shared" si="5"/>
        <v>0</v>
      </c>
      <c r="X13" s="479">
        <f t="shared" si="6"/>
        <v>0</v>
      </c>
      <c r="Z13" s="257" t="str">
        <f t="shared" si="7"/>
        <v>직원6</v>
      </c>
      <c r="AA13" s="434">
        <f t="shared" ca="1" si="8"/>
        <v>0</v>
      </c>
      <c r="AB13" s="434">
        <f t="shared" si="9"/>
        <v>0</v>
      </c>
      <c r="AC13" s="434">
        <f t="shared" ca="1" si="12"/>
        <v>0</v>
      </c>
      <c r="AD13" s="434">
        <f t="shared" si="13"/>
        <v>0</v>
      </c>
      <c r="AE13" s="260">
        <f t="shared" ca="1" si="14"/>
        <v>0</v>
      </c>
      <c r="AH13" s="257" t="str">
        <f t="shared" si="10"/>
        <v>직원6</v>
      </c>
      <c r="AI13" s="434">
        <f t="shared" si="15"/>
        <v>0</v>
      </c>
      <c r="AJ13" s="574">
        <f t="shared" si="16"/>
        <v>31</v>
      </c>
      <c r="BA13" s="33"/>
      <c r="BB13" s="30"/>
      <c r="BC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144" s="2" customFormat="1" ht="20.100000000000001" customHeight="1">
      <c r="B14" s="618"/>
      <c r="C14" s="619"/>
      <c r="D14" s="408"/>
      <c r="E14" s="409"/>
      <c r="F14" s="409"/>
      <c r="G14" s="578">
        <f t="shared" si="1"/>
        <v>0</v>
      </c>
      <c r="H14" s="188">
        <f t="shared" si="2"/>
        <v>0</v>
      </c>
      <c r="I14" s="189"/>
      <c r="J14" s="179">
        <f t="shared" si="3"/>
        <v>24</v>
      </c>
      <c r="K14" s="180">
        <f t="shared" si="4"/>
        <v>2.5</v>
      </c>
      <c r="L14" s="181"/>
      <c r="M14" s="30"/>
      <c r="N14" s="182" t="s">
        <v>111</v>
      </c>
      <c r="O14" s="35"/>
      <c r="P14" s="35"/>
      <c r="Q14" s="35"/>
      <c r="R14" s="35"/>
      <c r="S14" s="35"/>
      <c r="T14" s="35"/>
      <c r="U14" s="47"/>
      <c r="V14" s="298">
        <f t="shared" si="11"/>
        <v>0</v>
      </c>
      <c r="W14" s="480">
        <f t="shared" si="5"/>
        <v>0</v>
      </c>
      <c r="X14" s="479">
        <f t="shared" si="6"/>
        <v>0</v>
      </c>
      <c r="Z14" s="257" t="str">
        <f t="shared" si="7"/>
        <v>직원7</v>
      </c>
      <c r="AA14" s="434">
        <f t="shared" ca="1" si="8"/>
        <v>0</v>
      </c>
      <c r="AB14" s="434">
        <f t="shared" si="9"/>
        <v>0</v>
      </c>
      <c r="AC14" s="434">
        <f t="shared" ca="1" si="12"/>
        <v>0</v>
      </c>
      <c r="AD14" s="434">
        <f t="shared" si="13"/>
        <v>0</v>
      </c>
      <c r="AE14" s="260">
        <f t="shared" ca="1" si="14"/>
        <v>0</v>
      </c>
      <c r="AH14" s="257" t="str">
        <f t="shared" si="10"/>
        <v>직원7</v>
      </c>
      <c r="AI14" s="434">
        <f t="shared" si="15"/>
        <v>0</v>
      </c>
      <c r="AJ14" s="574">
        <f t="shared" si="16"/>
        <v>31</v>
      </c>
      <c r="BA14" s="33"/>
      <c r="BB14" s="30"/>
      <c r="BC14" s="30"/>
      <c r="BS14" s="620"/>
      <c r="BT14" s="620"/>
      <c r="BU14" s="620"/>
      <c r="BV14" s="620"/>
      <c r="BW14" s="620"/>
      <c r="BX14" s="620"/>
      <c r="BY14" s="620"/>
      <c r="BZ14" s="620"/>
      <c r="CA14" s="620"/>
    </row>
    <row r="15" spans="1:144" s="2" customFormat="1" ht="20.100000000000001" customHeight="1">
      <c r="B15" s="614" t="s">
        <v>92</v>
      </c>
      <c r="C15" s="621"/>
      <c r="D15" s="175"/>
      <c r="E15" s="176"/>
      <c r="F15" s="176"/>
      <c r="G15" s="576">
        <f t="shared" si="1"/>
        <v>0</v>
      </c>
      <c r="H15" s="177">
        <f t="shared" si="2"/>
        <v>0</v>
      </c>
      <c r="I15" s="448">
        <f>IF(D15="",0,IF(J15=0,0,8-G15))</f>
        <v>0</v>
      </c>
      <c r="J15" s="179">
        <f>IF(D15="-",0,24-E15*24+F15*24)</f>
        <v>24</v>
      </c>
      <c r="K15" s="180">
        <f t="shared" si="4"/>
        <v>2.5</v>
      </c>
      <c r="L15" s="181"/>
      <c r="M15" s="30"/>
      <c r="N15" s="182" t="s">
        <v>80</v>
      </c>
      <c r="O15" s="35"/>
      <c r="P15" s="35"/>
      <c r="Q15" s="35"/>
      <c r="R15" s="35"/>
      <c r="S15" s="35"/>
      <c r="T15" s="35"/>
      <c r="U15" s="47"/>
      <c r="V15" s="298">
        <f t="shared" si="11"/>
        <v>0</v>
      </c>
      <c r="W15" s="480">
        <f t="shared" si="5"/>
        <v>0</v>
      </c>
      <c r="X15" s="479">
        <f t="shared" si="6"/>
        <v>0</v>
      </c>
      <c r="Z15" s="257" t="str">
        <f t="shared" si="7"/>
        <v>직원8</v>
      </c>
      <c r="AA15" s="434">
        <f t="shared" ca="1" si="8"/>
        <v>0</v>
      </c>
      <c r="AB15" s="434">
        <f t="shared" si="9"/>
        <v>0</v>
      </c>
      <c r="AC15" s="434">
        <f t="shared" ca="1" si="12"/>
        <v>0</v>
      </c>
      <c r="AD15" s="434">
        <f t="shared" si="13"/>
        <v>0</v>
      </c>
      <c r="AE15" s="260">
        <f t="shared" ca="1" si="14"/>
        <v>0</v>
      </c>
      <c r="AH15" s="257" t="str">
        <f t="shared" si="10"/>
        <v>직원8</v>
      </c>
      <c r="AI15" s="434">
        <f t="shared" si="15"/>
        <v>0</v>
      </c>
      <c r="AJ15" s="574">
        <f t="shared" si="16"/>
        <v>31</v>
      </c>
      <c r="BA15" s="33"/>
      <c r="BB15" s="30"/>
      <c r="BC15" s="30"/>
      <c r="BS15" s="620"/>
      <c r="BT15" s="620"/>
      <c r="BU15" s="620"/>
      <c r="BV15" s="620"/>
      <c r="BW15" s="620"/>
      <c r="BX15" s="620"/>
      <c r="BY15" s="620"/>
      <c r="BZ15" s="620"/>
      <c r="CA15" s="620"/>
    </row>
    <row r="16" spans="1:144" s="2" customFormat="1" ht="20.100000000000001" customHeight="1">
      <c r="B16" s="622"/>
      <c r="C16" s="623"/>
      <c r="D16" s="184"/>
      <c r="E16" s="185"/>
      <c r="F16" s="185"/>
      <c r="G16" s="577">
        <f t="shared" ref="G16:G17" si="17">IF(OR(D16="",E16=""),0,K16)</f>
        <v>0</v>
      </c>
      <c r="H16" s="186">
        <f t="shared" si="2"/>
        <v>0</v>
      </c>
      <c r="I16" s="449">
        <f>IF(D16="",0,IF(J16=0,0,8-G16))</f>
        <v>0</v>
      </c>
      <c r="J16" s="179">
        <f>IF(D16="-",0,24-E16*24+F16*24)</f>
        <v>24</v>
      </c>
      <c r="K16" s="180">
        <f t="shared" si="4"/>
        <v>2.5</v>
      </c>
      <c r="L16" s="181"/>
      <c r="M16" s="30"/>
      <c r="N16" s="182" t="s">
        <v>121</v>
      </c>
      <c r="O16" s="35"/>
      <c r="P16" s="35"/>
      <c r="Q16" s="35"/>
      <c r="R16" s="35"/>
      <c r="S16" s="35"/>
      <c r="T16" s="35"/>
      <c r="U16" s="47"/>
      <c r="V16" s="298">
        <f t="shared" si="11"/>
        <v>0</v>
      </c>
      <c r="W16" s="480">
        <f t="shared" si="5"/>
        <v>0</v>
      </c>
      <c r="X16" s="479">
        <f t="shared" si="6"/>
        <v>0</v>
      </c>
      <c r="Z16" s="257" t="str">
        <f t="shared" si="7"/>
        <v>직원9</v>
      </c>
      <c r="AA16" s="434">
        <f t="shared" ca="1" si="8"/>
        <v>0</v>
      </c>
      <c r="AB16" s="434">
        <f t="shared" si="9"/>
        <v>0</v>
      </c>
      <c r="AC16" s="434">
        <f t="shared" ca="1" si="12"/>
        <v>0</v>
      </c>
      <c r="AD16" s="434">
        <f t="shared" si="13"/>
        <v>0</v>
      </c>
      <c r="AE16" s="260">
        <f t="shared" ca="1" si="14"/>
        <v>0</v>
      </c>
      <c r="AH16" s="257" t="str">
        <f t="shared" si="10"/>
        <v>직원9</v>
      </c>
      <c r="AI16" s="434">
        <f t="shared" si="15"/>
        <v>0</v>
      </c>
      <c r="AJ16" s="574">
        <f t="shared" si="16"/>
        <v>31</v>
      </c>
      <c r="BA16" s="33"/>
      <c r="BB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2:79" s="2" customFormat="1" ht="20.100000000000001" customHeight="1">
      <c r="B17" s="624"/>
      <c r="C17" s="625"/>
      <c r="D17" s="408"/>
      <c r="E17" s="409"/>
      <c r="F17" s="409"/>
      <c r="G17" s="578">
        <f t="shared" si="17"/>
        <v>0</v>
      </c>
      <c r="H17" s="188">
        <f t="shared" si="2"/>
        <v>0</v>
      </c>
      <c r="I17" s="450">
        <f>IF(D17="",0,IF(J17=0,0,8-G17))</f>
        <v>0</v>
      </c>
      <c r="J17" s="179">
        <f>IF(D17="-",0,24-E17*24+F17*24)</f>
        <v>24</v>
      </c>
      <c r="K17" s="180">
        <f t="shared" si="4"/>
        <v>2.5</v>
      </c>
      <c r="L17" s="181"/>
      <c r="M17" s="30"/>
      <c r="N17" s="182" t="s">
        <v>401</v>
      </c>
      <c r="O17" s="35"/>
      <c r="P17" s="35"/>
      <c r="Q17" s="35"/>
      <c r="R17" s="35"/>
      <c r="S17" s="35"/>
      <c r="T17" s="35"/>
      <c r="U17" s="47"/>
      <c r="V17" s="298">
        <f t="shared" si="11"/>
        <v>0</v>
      </c>
      <c r="W17" s="480">
        <f t="shared" si="5"/>
        <v>0</v>
      </c>
      <c r="X17" s="479">
        <f t="shared" si="6"/>
        <v>0</v>
      </c>
      <c r="Z17" s="257" t="str">
        <f t="shared" si="7"/>
        <v>직원10</v>
      </c>
      <c r="AA17" s="434">
        <f t="shared" ca="1" si="8"/>
        <v>0</v>
      </c>
      <c r="AB17" s="434">
        <f t="shared" si="9"/>
        <v>0</v>
      </c>
      <c r="AC17" s="434">
        <f t="shared" ca="1" si="12"/>
        <v>0</v>
      </c>
      <c r="AD17" s="434">
        <f t="shared" si="13"/>
        <v>0</v>
      </c>
      <c r="AE17" s="260">
        <f t="shared" ca="1" si="14"/>
        <v>0</v>
      </c>
      <c r="AH17" s="257" t="str">
        <f t="shared" si="10"/>
        <v>직원10</v>
      </c>
      <c r="AI17" s="434">
        <f t="shared" si="15"/>
        <v>0</v>
      </c>
      <c r="AJ17" s="574">
        <f t="shared" si="16"/>
        <v>31</v>
      </c>
      <c r="BA17" s="33"/>
      <c r="BB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2:79" s="2" customFormat="1" ht="20.100000000000001" customHeight="1">
      <c r="B18" s="628" t="s">
        <v>375</v>
      </c>
      <c r="C18" s="628"/>
      <c r="D18" s="294" t="s">
        <v>205</v>
      </c>
      <c r="E18" s="295"/>
      <c r="F18" s="295"/>
      <c r="G18" s="295"/>
      <c r="H18" s="296">
        <v>8</v>
      </c>
      <c r="I18" s="295"/>
      <c r="J18" s="32"/>
      <c r="K18" s="32"/>
      <c r="L18" s="181"/>
      <c r="M18" s="30"/>
      <c r="N18" s="182" t="s">
        <v>365</v>
      </c>
      <c r="O18" s="35"/>
      <c r="P18" s="35"/>
      <c r="Q18" s="35"/>
      <c r="R18" s="35"/>
      <c r="S18" s="35"/>
      <c r="T18" s="35"/>
      <c r="U18" s="47"/>
      <c r="V18" s="298">
        <f t="shared" si="11"/>
        <v>0</v>
      </c>
      <c r="W18" s="480">
        <f t="shared" si="5"/>
        <v>0</v>
      </c>
      <c r="X18" s="479">
        <f t="shared" si="6"/>
        <v>0</v>
      </c>
      <c r="Z18" s="257" t="str">
        <f t="shared" si="7"/>
        <v>직원11</v>
      </c>
      <c r="AA18" s="434">
        <f t="shared" ca="1" si="8"/>
        <v>0</v>
      </c>
      <c r="AB18" s="434">
        <f t="shared" si="9"/>
        <v>0</v>
      </c>
      <c r="AC18" s="434">
        <f t="shared" ca="1" si="12"/>
        <v>0</v>
      </c>
      <c r="AD18" s="434">
        <f t="shared" si="13"/>
        <v>0</v>
      </c>
      <c r="AE18" s="260">
        <f t="shared" ca="1" si="14"/>
        <v>0</v>
      </c>
      <c r="AH18" s="257" t="str">
        <f t="shared" si="10"/>
        <v>직원11</v>
      </c>
      <c r="AI18" s="434">
        <f t="shared" si="15"/>
        <v>0</v>
      </c>
      <c r="AJ18" s="574">
        <f t="shared" si="16"/>
        <v>31</v>
      </c>
      <c r="BA18" s="32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2:79" s="2" customFormat="1" ht="20.100000000000001" customHeight="1">
      <c r="B19" s="471" t="s">
        <v>37</v>
      </c>
      <c r="L19" s="181"/>
      <c r="M19" s="30"/>
      <c r="N19" s="182" t="s">
        <v>385</v>
      </c>
      <c r="O19" s="35"/>
      <c r="P19" s="35"/>
      <c r="Q19" s="35"/>
      <c r="R19" s="35"/>
      <c r="S19" s="35"/>
      <c r="T19" s="35"/>
      <c r="U19" s="47"/>
      <c r="V19" s="298">
        <f t="shared" si="11"/>
        <v>0</v>
      </c>
      <c r="W19" s="480">
        <f t="shared" si="5"/>
        <v>0</v>
      </c>
      <c r="X19" s="479">
        <f t="shared" si="6"/>
        <v>0</v>
      </c>
      <c r="Z19" s="257" t="str">
        <f t="shared" si="7"/>
        <v>직원12</v>
      </c>
      <c r="AA19" s="434">
        <f t="shared" ca="1" si="8"/>
        <v>0</v>
      </c>
      <c r="AB19" s="434">
        <f t="shared" si="9"/>
        <v>0</v>
      </c>
      <c r="AC19" s="434">
        <f t="shared" ca="1" si="12"/>
        <v>0</v>
      </c>
      <c r="AD19" s="434">
        <f t="shared" si="13"/>
        <v>0</v>
      </c>
      <c r="AE19" s="260">
        <f t="shared" ca="1" si="14"/>
        <v>0</v>
      </c>
      <c r="AH19" s="257" t="str">
        <f t="shared" si="10"/>
        <v>직원12</v>
      </c>
      <c r="AI19" s="434">
        <f t="shared" si="15"/>
        <v>0</v>
      </c>
      <c r="AJ19" s="574">
        <f t="shared" si="16"/>
        <v>31</v>
      </c>
      <c r="BA19" s="32"/>
    </row>
    <row r="20" spans="2:79" s="2" customFormat="1" ht="20.100000000000001" customHeight="1">
      <c r="B20" s="2" t="s">
        <v>455</v>
      </c>
      <c r="L20" s="181"/>
      <c r="M20" s="30"/>
      <c r="N20" s="182" t="s">
        <v>410</v>
      </c>
      <c r="O20" s="35"/>
      <c r="P20" s="35"/>
      <c r="Q20" s="35"/>
      <c r="R20" s="35"/>
      <c r="S20" s="35"/>
      <c r="T20" s="35"/>
      <c r="U20" s="47"/>
      <c r="V20" s="298">
        <f t="shared" si="11"/>
        <v>0</v>
      </c>
      <c r="W20" s="480">
        <f t="shared" si="5"/>
        <v>0</v>
      </c>
      <c r="X20" s="479">
        <f t="shared" si="6"/>
        <v>0</v>
      </c>
      <c r="Y20" s="30"/>
      <c r="Z20" s="257" t="str">
        <f t="shared" si="7"/>
        <v>직원13</v>
      </c>
      <c r="AA20" s="434">
        <f t="shared" ca="1" si="8"/>
        <v>0</v>
      </c>
      <c r="AB20" s="434">
        <f t="shared" si="9"/>
        <v>0</v>
      </c>
      <c r="AC20" s="434">
        <f t="shared" ca="1" si="12"/>
        <v>0</v>
      </c>
      <c r="AD20" s="434">
        <f t="shared" si="13"/>
        <v>0</v>
      </c>
      <c r="AE20" s="260">
        <f t="shared" ca="1" si="14"/>
        <v>0</v>
      </c>
      <c r="AH20" s="257" t="str">
        <f t="shared" si="10"/>
        <v>직원13</v>
      </c>
      <c r="AI20" s="434">
        <f t="shared" si="15"/>
        <v>0</v>
      </c>
      <c r="AJ20" s="574">
        <f t="shared" si="16"/>
        <v>31</v>
      </c>
      <c r="BA20" s="32"/>
    </row>
    <row r="21" spans="2:79" s="2" customFormat="1" ht="20.100000000000001" customHeight="1">
      <c r="B21" s="326" t="s">
        <v>34</v>
      </c>
      <c r="L21" s="181"/>
      <c r="M21" s="30"/>
      <c r="N21" s="182" t="s">
        <v>392</v>
      </c>
      <c r="O21" s="35"/>
      <c r="P21" s="35"/>
      <c r="Q21" s="35"/>
      <c r="R21" s="35"/>
      <c r="S21" s="35"/>
      <c r="T21" s="35"/>
      <c r="U21" s="47"/>
      <c r="V21" s="298">
        <f t="shared" si="11"/>
        <v>0</v>
      </c>
      <c r="W21" s="480">
        <f t="shared" si="5"/>
        <v>0</v>
      </c>
      <c r="X21" s="479">
        <f t="shared" si="6"/>
        <v>0</v>
      </c>
      <c r="Y21" s="174"/>
      <c r="Z21" s="257" t="str">
        <f t="shared" si="7"/>
        <v>직원14</v>
      </c>
      <c r="AA21" s="434">
        <f t="shared" ca="1" si="8"/>
        <v>0</v>
      </c>
      <c r="AB21" s="434">
        <f t="shared" si="9"/>
        <v>0</v>
      </c>
      <c r="AC21" s="434">
        <f t="shared" ca="1" si="12"/>
        <v>0</v>
      </c>
      <c r="AD21" s="434">
        <f t="shared" si="13"/>
        <v>0</v>
      </c>
      <c r="AE21" s="260">
        <f t="shared" ca="1" si="14"/>
        <v>0</v>
      </c>
      <c r="AH21" s="257" t="str">
        <f t="shared" si="10"/>
        <v>직원14</v>
      </c>
      <c r="AI21" s="434">
        <f t="shared" si="15"/>
        <v>0</v>
      </c>
      <c r="AJ21" s="574">
        <f t="shared" si="16"/>
        <v>31</v>
      </c>
      <c r="BA21" s="32"/>
    </row>
    <row r="22" spans="2:79" s="2" customFormat="1" ht="20.100000000000001" customHeight="1">
      <c r="L22" s="181"/>
      <c r="N22" s="182" t="s">
        <v>384</v>
      </c>
      <c r="O22" s="35"/>
      <c r="P22" s="35"/>
      <c r="Q22" s="35"/>
      <c r="R22" s="35"/>
      <c r="S22" s="35"/>
      <c r="T22" s="35"/>
      <c r="U22" s="47"/>
      <c r="V22" s="298">
        <f t="shared" si="11"/>
        <v>0</v>
      </c>
      <c r="W22" s="480">
        <f t="shared" si="5"/>
        <v>0</v>
      </c>
      <c r="X22" s="479">
        <f t="shared" si="6"/>
        <v>0</v>
      </c>
      <c r="Y22" s="193"/>
      <c r="Z22" s="257" t="str">
        <f t="shared" si="7"/>
        <v>직원15</v>
      </c>
      <c r="AA22" s="434">
        <f t="shared" ca="1" si="8"/>
        <v>0</v>
      </c>
      <c r="AB22" s="434">
        <f t="shared" si="9"/>
        <v>0</v>
      </c>
      <c r="AC22" s="434">
        <f t="shared" ca="1" si="12"/>
        <v>0</v>
      </c>
      <c r="AD22" s="434">
        <f t="shared" si="13"/>
        <v>0</v>
      </c>
      <c r="AE22" s="260">
        <f t="shared" ca="1" si="14"/>
        <v>0</v>
      </c>
      <c r="AH22" s="257" t="str">
        <f t="shared" si="10"/>
        <v>직원15</v>
      </c>
      <c r="AI22" s="434">
        <f t="shared" si="15"/>
        <v>0</v>
      </c>
      <c r="AJ22" s="574">
        <f t="shared" si="16"/>
        <v>31</v>
      </c>
      <c r="BA22" s="32"/>
    </row>
    <row r="23" spans="2:79" s="2" customFormat="1" ht="19.5" customHeight="1">
      <c r="B23"/>
      <c r="C23"/>
      <c r="D23"/>
      <c r="E23"/>
      <c r="F23"/>
      <c r="G23"/>
      <c r="H23"/>
      <c r="I23"/>
      <c r="N23" s="182" t="s">
        <v>362</v>
      </c>
      <c r="O23" s="35"/>
      <c r="P23" s="35"/>
      <c r="Q23" s="35"/>
      <c r="R23" s="35"/>
      <c r="S23" s="35"/>
      <c r="T23" s="35"/>
      <c r="U23" s="47"/>
      <c r="V23" s="298">
        <f t="shared" ref="V23:V27" si="18">COUNTA(O23:U23)</f>
        <v>0</v>
      </c>
      <c r="W23" s="480">
        <f t="shared" ref="W23:W27" si="19">IF(O23="",0,VLOOKUP(O23,$D$8:$H$17,5,FALSE))+IF(P23="",0,VLOOKUP(P23,$D$8:$H$17,5,FALSE))+IF(Q23="",0,VLOOKUP(Q23,$D$8:$H$17,5,FALSE))+IF(R23="",0,VLOOKUP(R23,$D$8:$H$17,5,FALSE))+IF(S23="",0,VLOOKUP(S23,$D$8:$H$17,5,FALSE))+IF(T23="",0,VLOOKUP(T23,$D$8:$H$17,5,FALSE))+IF(U23="",0,VLOOKUP(U23,$D$8:$H$17,5,FALSE))</f>
        <v>0</v>
      </c>
      <c r="X23" s="479">
        <f t="shared" ref="X23:X27" si="20">IF(O23="",0,IF(VLOOKUP(O23,$D$8:$H$17,5,FALSE)&gt;=8,VLOOKUP(O23,$D$8:$H$17,5,FALSE)-8,0))+IF(P23="",0,IF(VLOOKUP(P23,$D$8:$H$17,5,FALSE)&gt;=8,VLOOKUP(P23,$D$8:$H$17,5,FALSE)-8,0))+IF(Q23="",0,IF(VLOOKUP(Q23,$D$8:$H$17,5,FALSE)&gt;=8,VLOOKUP(Q23,$D$8:$H$17,5,FALSE)-8,0))+IF(R23="",0,IF(VLOOKUP(R23,$D$8:$H$17,5,FALSE)&gt;=8,VLOOKUP(R23,$D$8:$H$17,5,FALSE)-8,0))+IF(S23="",0,IF(VLOOKUP(S23,$D$8:$H$17,5,FALSE)&gt;=8,VLOOKUP(S23,$D$8:$H$17,5,FALSE)-8,0))+IF(T23="",0,IF(VLOOKUP(T23,$D$8:$H$17,5,FALSE)&gt;=8,VLOOKUP(T23,$D$8:$H$17,5,FALSE)-8,0))+IF(U23="",0,IF(VLOOKUP(U23,$D$8:$H$17,5,FALSE)&gt;=8,VLOOKUP(U23,$D$8:$H$17,5,FALSE)-8,0))</f>
        <v>0</v>
      </c>
      <c r="Z23" s="257" t="str">
        <f t="shared" ref="Z23:Z27" si="21">N23</f>
        <v>직원16</v>
      </c>
      <c r="AA23" s="434">
        <f t="shared" ref="AA23:AA37" ca="1" si="22">IF(AH225&gt;0,AH225,0)</f>
        <v>0</v>
      </c>
      <c r="AB23" s="434">
        <f t="shared" ref="AB23:AB37" si="23">COUNTIF(O131:AS131,$D$15)*$I$15+COUNTIF(O131:AS131,$D$16)*$I$16+COUNTIF(O131:AS131,$D$17)*$I$17</f>
        <v>0</v>
      </c>
      <c r="AC23" s="434">
        <f t="shared" ca="1" si="12"/>
        <v>0</v>
      </c>
      <c r="AD23" s="434">
        <f t="shared" si="13"/>
        <v>0</v>
      </c>
      <c r="AE23" s="260">
        <f t="shared" ca="1" si="14"/>
        <v>0</v>
      </c>
      <c r="AH23" s="257" t="str">
        <f t="shared" ref="AH23:AH37" si="24">N23</f>
        <v>직원16</v>
      </c>
      <c r="AI23" s="434">
        <f t="shared" ref="AI23:AI37" si="25">AT188</f>
        <v>0</v>
      </c>
      <c r="AJ23" s="574">
        <f t="shared" ref="AJ23:AJ37" si="26">COUNTBLANK(O131:AS131)</f>
        <v>31</v>
      </c>
      <c r="BA23" s="32"/>
    </row>
    <row r="24" spans="2:79" s="2" customFormat="1" ht="19.5" customHeight="1">
      <c r="N24" s="182" t="s">
        <v>374</v>
      </c>
      <c r="O24" s="35"/>
      <c r="P24" s="35"/>
      <c r="Q24" s="35"/>
      <c r="R24" s="35"/>
      <c r="S24" s="35"/>
      <c r="T24" s="35"/>
      <c r="U24" s="47"/>
      <c r="V24" s="298">
        <f t="shared" si="18"/>
        <v>0</v>
      </c>
      <c r="W24" s="480">
        <f t="shared" si="19"/>
        <v>0</v>
      </c>
      <c r="X24" s="479">
        <f t="shared" si="20"/>
        <v>0</v>
      </c>
      <c r="Z24" s="257" t="str">
        <f t="shared" si="21"/>
        <v>직원17</v>
      </c>
      <c r="AA24" s="434">
        <f t="shared" ca="1" si="22"/>
        <v>0</v>
      </c>
      <c r="AB24" s="434">
        <f t="shared" si="23"/>
        <v>0</v>
      </c>
      <c r="AC24" s="434">
        <f t="shared" ca="1" si="12"/>
        <v>0</v>
      </c>
      <c r="AD24" s="434">
        <f t="shared" si="13"/>
        <v>0</v>
      </c>
      <c r="AE24" s="260">
        <f t="shared" ca="1" si="14"/>
        <v>0</v>
      </c>
      <c r="AH24" s="257" t="str">
        <f t="shared" si="24"/>
        <v>직원17</v>
      </c>
      <c r="AI24" s="434">
        <f t="shared" si="25"/>
        <v>0</v>
      </c>
      <c r="AJ24" s="574">
        <f t="shared" si="26"/>
        <v>31</v>
      </c>
      <c r="BA24" s="32"/>
    </row>
    <row r="25" spans="2:79" s="2" customFormat="1" ht="19.5" customHeight="1">
      <c r="N25" s="182" t="s">
        <v>379</v>
      </c>
      <c r="O25" s="35"/>
      <c r="P25" s="35"/>
      <c r="Q25" s="35"/>
      <c r="R25" s="35"/>
      <c r="S25" s="35"/>
      <c r="T25" s="35"/>
      <c r="U25" s="47"/>
      <c r="V25" s="298">
        <f t="shared" si="18"/>
        <v>0</v>
      </c>
      <c r="W25" s="480">
        <f t="shared" si="19"/>
        <v>0</v>
      </c>
      <c r="X25" s="479">
        <f t="shared" si="20"/>
        <v>0</v>
      </c>
      <c r="Z25" s="257" t="str">
        <f t="shared" si="21"/>
        <v>직원18</v>
      </c>
      <c r="AA25" s="434">
        <f t="shared" ca="1" si="22"/>
        <v>0</v>
      </c>
      <c r="AB25" s="434">
        <f t="shared" si="23"/>
        <v>0</v>
      </c>
      <c r="AC25" s="434">
        <f t="shared" ca="1" si="12"/>
        <v>0</v>
      </c>
      <c r="AD25" s="434">
        <f t="shared" si="13"/>
        <v>0</v>
      </c>
      <c r="AE25" s="260">
        <f t="shared" ca="1" si="14"/>
        <v>0</v>
      </c>
      <c r="AH25" s="257" t="str">
        <f t="shared" si="24"/>
        <v>직원18</v>
      </c>
      <c r="AI25" s="434">
        <f t="shared" si="25"/>
        <v>0</v>
      </c>
      <c r="AJ25" s="574">
        <f t="shared" si="26"/>
        <v>31</v>
      </c>
      <c r="BA25" s="32"/>
    </row>
    <row r="26" spans="2:79" s="2" customFormat="1" ht="19.5" customHeight="1">
      <c r="N26" s="182" t="s">
        <v>364</v>
      </c>
      <c r="O26" s="35"/>
      <c r="P26" s="35"/>
      <c r="Q26" s="35"/>
      <c r="R26" s="35"/>
      <c r="S26" s="35"/>
      <c r="T26" s="35"/>
      <c r="U26" s="47"/>
      <c r="V26" s="298">
        <f t="shared" si="18"/>
        <v>0</v>
      </c>
      <c r="W26" s="480">
        <f t="shared" si="19"/>
        <v>0</v>
      </c>
      <c r="X26" s="479">
        <f t="shared" si="20"/>
        <v>0</v>
      </c>
      <c r="Z26" s="257" t="str">
        <f t="shared" si="21"/>
        <v>직원19</v>
      </c>
      <c r="AA26" s="434">
        <f t="shared" ca="1" si="22"/>
        <v>0</v>
      </c>
      <c r="AB26" s="434">
        <f t="shared" si="23"/>
        <v>0</v>
      </c>
      <c r="AC26" s="434">
        <f t="shared" ca="1" si="12"/>
        <v>0</v>
      </c>
      <c r="AD26" s="434">
        <f t="shared" si="13"/>
        <v>0</v>
      </c>
      <c r="AE26" s="260">
        <f t="shared" ca="1" si="14"/>
        <v>0</v>
      </c>
      <c r="AH26" s="257" t="str">
        <f t="shared" si="24"/>
        <v>직원19</v>
      </c>
      <c r="AI26" s="434">
        <f t="shared" si="25"/>
        <v>0</v>
      </c>
      <c r="AJ26" s="574">
        <f t="shared" si="26"/>
        <v>31</v>
      </c>
      <c r="BA26" s="32"/>
    </row>
    <row r="27" spans="2:79" ht="19.5" customHeight="1">
      <c r="H27" s="30"/>
      <c r="I27" s="30"/>
      <c r="J27" s="30"/>
      <c r="K27" s="30"/>
      <c r="M27" s="31"/>
      <c r="N27" s="182" t="s">
        <v>372</v>
      </c>
      <c r="O27" s="35"/>
      <c r="P27" s="35"/>
      <c r="Q27" s="35"/>
      <c r="R27" s="35"/>
      <c r="S27" s="35"/>
      <c r="T27" s="35"/>
      <c r="U27" s="47"/>
      <c r="V27" s="298">
        <f t="shared" si="18"/>
        <v>0</v>
      </c>
      <c r="W27" s="480">
        <f t="shared" si="19"/>
        <v>0</v>
      </c>
      <c r="X27" s="479">
        <f t="shared" si="20"/>
        <v>0</v>
      </c>
      <c r="Z27" s="257" t="str">
        <f t="shared" si="21"/>
        <v>직원20</v>
      </c>
      <c r="AA27" s="434">
        <f t="shared" ca="1" si="22"/>
        <v>0</v>
      </c>
      <c r="AB27" s="434">
        <f t="shared" si="23"/>
        <v>0</v>
      </c>
      <c r="AC27" s="434">
        <f t="shared" ca="1" si="12"/>
        <v>0</v>
      </c>
      <c r="AD27" s="434">
        <f t="shared" si="13"/>
        <v>0</v>
      </c>
      <c r="AE27" s="260">
        <f t="shared" ca="1" si="14"/>
        <v>0</v>
      </c>
      <c r="AH27" s="257" t="str">
        <f t="shared" si="24"/>
        <v>직원20</v>
      </c>
      <c r="AI27" s="434">
        <f t="shared" si="25"/>
        <v>0</v>
      </c>
      <c r="AJ27" s="574">
        <f t="shared" si="26"/>
        <v>31</v>
      </c>
      <c r="BA27" s="34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9" s="2" customFormat="1" ht="19.5" customHeight="1">
      <c r="B28"/>
      <c r="C28"/>
      <c r="D28"/>
      <c r="E28"/>
      <c r="F28"/>
      <c r="G28"/>
      <c r="H28"/>
      <c r="I28"/>
      <c r="N28" s="182" t="s">
        <v>381</v>
      </c>
      <c r="O28" s="35"/>
      <c r="P28" s="35"/>
      <c r="Q28" s="35"/>
      <c r="R28" s="35"/>
      <c r="S28" s="35"/>
      <c r="T28" s="35"/>
      <c r="U28" s="47"/>
      <c r="V28" s="298">
        <f t="shared" ref="V28:V37" si="27">COUNTA(O28:U28)</f>
        <v>0</v>
      </c>
      <c r="W28" s="480">
        <f t="shared" ref="W28:W37" si="28">IF(O28="",0,VLOOKUP(O28,$D$8:$H$17,5,FALSE))+IF(P28="",0,VLOOKUP(P28,$D$8:$H$17,5,FALSE))+IF(Q28="",0,VLOOKUP(Q28,$D$8:$H$17,5,FALSE))+IF(R28="",0,VLOOKUP(R28,$D$8:$H$17,5,FALSE))+IF(S28="",0,VLOOKUP(S28,$D$8:$H$17,5,FALSE))+IF(T28="",0,VLOOKUP(T28,$D$8:$H$17,5,FALSE))+IF(U28="",0,VLOOKUP(U28,$D$8:$H$17,5,FALSE))</f>
        <v>0</v>
      </c>
      <c r="X28" s="479">
        <f t="shared" ref="X28:X37" si="29">IF(O28="",0,IF(VLOOKUP(O28,$D$8:$H$17,5,FALSE)&gt;=8,VLOOKUP(O28,$D$8:$H$17,5,FALSE)-8,0))+IF(P28="",0,IF(VLOOKUP(P28,$D$8:$H$17,5,FALSE)&gt;=8,VLOOKUP(P28,$D$8:$H$17,5,FALSE)-8,0))+IF(Q28="",0,IF(VLOOKUP(Q28,$D$8:$H$17,5,FALSE)&gt;=8,VLOOKUP(Q28,$D$8:$H$17,5,FALSE)-8,0))+IF(R28="",0,IF(VLOOKUP(R28,$D$8:$H$17,5,FALSE)&gt;=8,VLOOKUP(R28,$D$8:$H$17,5,FALSE)-8,0))+IF(S28="",0,IF(VLOOKUP(S28,$D$8:$H$17,5,FALSE)&gt;=8,VLOOKUP(S28,$D$8:$H$17,5,FALSE)-8,0))+IF(T28="",0,IF(VLOOKUP(T28,$D$8:$H$17,5,FALSE)&gt;=8,VLOOKUP(T28,$D$8:$H$17,5,FALSE)-8,0))+IF(U28="",0,IF(VLOOKUP(U28,$D$8:$H$17,5,FALSE)&gt;=8,VLOOKUP(U28,$D$8:$H$17,5,FALSE)-8,0))</f>
        <v>0</v>
      </c>
      <c r="Z28" s="257" t="str">
        <f t="shared" ref="Z28:Z37" si="30">N28</f>
        <v>직원21</v>
      </c>
      <c r="AA28" s="434">
        <f t="shared" ca="1" si="22"/>
        <v>0</v>
      </c>
      <c r="AB28" s="434">
        <f t="shared" si="23"/>
        <v>0</v>
      </c>
      <c r="AC28" s="434">
        <f t="shared" ca="1" si="12"/>
        <v>0</v>
      </c>
      <c r="AD28" s="434">
        <f t="shared" si="13"/>
        <v>0</v>
      </c>
      <c r="AE28" s="260">
        <f t="shared" ca="1" si="14"/>
        <v>0</v>
      </c>
      <c r="AH28" s="257" t="str">
        <f t="shared" si="24"/>
        <v>직원21</v>
      </c>
      <c r="AI28" s="434">
        <f t="shared" si="25"/>
        <v>0</v>
      </c>
      <c r="AJ28" s="574">
        <f t="shared" si="26"/>
        <v>31</v>
      </c>
      <c r="BA28" s="32"/>
    </row>
    <row r="29" spans="2:79" s="2" customFormat="1" ht="19.5" customHeight="1">
      <c r="N29" s="182" t="s">
        <v>380</v>
      </c>
      <c r="O29" s="35"/>
      <c r="P29" s="35"/>
      <c r="Q29" s="35"/>
      <c r="R29" s="35"/>
      <c r="S29" s="35"/>
      <c r="T29" s="35"/>
      <c r="U29" s="47"/>
      <c r="V29" s="298">
        <f t="shared" si="27"/>
        <v>0</v>
      </c>
      <c r="W29" s="480">
        <f t="shared" si="28"/>
        <v>0</v>
      </c>
      <c r="X29" s="479">
        <f t="shared" si="29"/>
        <v>0</v>
      </c>
      <c r="Z29" s="257" t="str">
        <f t="shared" si="30"/>
        <v>직원22</v>
      </c>
      <c r="AA29" s="434">
        <f t="shared" ca="1" si="22"/>
        <v>0</v>
      </c>
      <c r="AB29" s="434">
        <f t="shared" si="23"/>
        <v>0</v>
      </c>
      <c r="AC29" s="434">
        <f t="shared" ca="1" si="12"/>
        <v>0</v>
      </c>
      <c r="AD29" s="434">
        <f t="shared" si="13"/>
        <v>0</v>
      </c>
      <c r="AE29" s="260">
        <f t="shared" ca="1" si="14"/>
        <v>0</v>
      </c>
      <c r="AH29" s="257" t="str">
        <f t="shared" si="24"/>
        <v>직원22</v>
      </c>
      <c r="AI29" s="434">
        <f t="shared" si="25"/>
        <v>0</v>
      </c>
      <c r="AJ29" s="574">
        <f t="shared" si="26"/>
        <v>31</v>
      </c>
      <c r="BA29" s="32"/>
    </row>
    <row r="30" spans="2:79" s="2" customFormat="1" ht="19.5" customHeight="1">
      <c r="N30" s="182" t="s">
        <v>411</v>
      </c>
      <c r="O30" s="35"/>
      <c r="P30" s="35"/>
      <c r="Q30" s="35"/>
      <c r="R30" s="35"/>
      <c r="S30" s="35"/>
      <c r="T30" s="35"/>
      <c r="U30" s="47"/>
      <c r="V30" s="298">
        <f t="shared" si="27"/>
        <v>0</v>
      </c>
      <c r="W30" s="480">
        <f t="shared" si="28"/>
        <v>0</v>
      </c>
      <c r="X30" s="479">
        <f t="shared" si="29"/>
        <v>0</v>
      </c>
      <c r="Z30" s="257" t="str">
        <f t="shared" si="30"/>
        <v>직원23</v>
      </c>
      <c r="AA30" s="434">
        <f t="shared" ca="1" si="22"/>
        <v>0</v>
      </c>
      <c r="AB30" s="434">
        <f t="shared" si="23"/>
        <v>0</v>
      </c>
      <c r="AC30" s="434">
        <f t="shared" ca="1" si="12"/>
        <v>0</v>
      </c>
      <c r="AD30" s="434">
        <f t="shared" si="13"/>
        <v>0</v>
      </c>
      <c r="AE30" s="260">
        <f t="shared" ca="1" si="14"/>
        <v>0</v>
      </c>
      <c r="AH30" s="257" t="str">
        <f t="shared" si="24"/>
        <v>직원23</v>
      </c>
      <c r="AI30" s="434">
        <f t="shared" si="25"/>
        <v>0</v>
      </c>
      <c r="AJ30" s="574">
        <f t="shared" si="26"/>
        <v>31</v>
      </c>
      <c r="BA30" s="32"/>
    </row>
    <row r="31" spans="2:79" s="2" customFormat="1" ht="19.5" customHeight="1">
      <c r="N31" s="182" t="s">
        <v>386</v>
      </c>
      <c r="O31" s="35"/>
      <c r="P31" s="35"/>
      <c r="Q31" s="35"/>
      <c r="R31" s="35"/>
      <c r="S31" s="35"/>
      <c r="T31" s="35"/>
      <c r="U31" s="47"/>
      <c r="V31" s="298">
        <f t="shared" si="27"/>
        <v>0</v>
      </c>
      <c r="W31" s="480">
        <f t="shared" si="28"/>
        <v>0</v>
      </c>
      <c r="X31" s="479">
        <f t="shared" si="29"/>
        <v>0</v>
      </c>
      <c r="Z31" s="257" t="str">
        <f t="shared" si="30"/>
        <v>직원24</v>
      </c>
      <c r="AA31" s="434">
        <f t="shared" ca="1" si="22"/>
        <v>0</v>
      </c>
      <c r="AB31" s="434">
        <f t="shared" si="23"/>
        <v>0</v>
      </c>
      <c r="AC31" s="434">
        <f t="shared" ca="1" si="12"/>
        <v>0</v>
      </c>
      <c r="AD31" s="434">
        <f t="shared" si="13"/>
        <v>0</v>
      </c>
      <c r="AE31" s="260">
        <f t="shared" ca="1" si="14"/>
        <v>0</v>
      </c>
      <c r="AH31" s="257" t="str">
        <f t="shared" si="24"/>
        <v>직원24</v>
      </c>
      <c r="AI31" s="434">
        <f t="shared" si="25"/>
        <v>0</v>
      </c>
      <c r="AJ31" s="574">
        <f t="shared" si="26"/>
        <v>31</v>
      </c>
      <c r="BA31" s="32"/>
    </row>
    <row r="32" spans="2:79" ht="19.5" customHeight="1">
      <c r="H32" s="30"/>
      <c r="I32" s="30"/>
      <c r="J32" s="30"/>
      <c r="K32" s="30"/>
      <c r="M32" s="31"/>
      <c r="N32" s="182" t="s">
        <v>395</v>
      </c>
      <c r="O32" s="35"/>
      <c r="P32" s="35"/>
      <c r="Q32" s="35"/>
      <c r="R32" s="35"/>
      <c r="S32" s="35"/>
      <c r="T32" s="35"/>
      <c r="U32" s="47"/>
      <c r="V32" s="298">
        <f t="shared" si="27"/>
        <v>0</v>
      </c>
      <c r="W32" s="480">
        <f t="shared" si="28"/>
        <v>0</v>
      </c>
      <c r="X32" s="479">
        <f t="shared" si="29"/>
        <v>0</v>
      </c>
      <c r="Z32" s="257" t="str">
        <f t="shared" si="30"/>
        <v>직원25</v>
      </c>
      <c r="AA32" s="434">
        <f t="shared" ca="1" si="22"/>
        <v>0</v>
      </c>
      <c r="AB32" s="434">
        <f t="shared" si="23"/>
        <v>0</v>
      </c>
      <c r="AC32" s="434">
        <f t="shared" ca="1" si="12"/>
        <v>0</v>
      </c>
      <c r="AD32" s="434">
        <f t="shared" si="13"/>
        <v>0</v>
      </c>
      <c r="AE32" s="260">
        <f t="shared" ca="1" si="14"/>
        <v>0</v>
      </c>
      <c r="AH32" s="257" t="str">
        <f t="shared" si="24"/>
        <v>직원25</v>
      </c>
      <c r="AI32" s="434">
        <f t="shared" si="25"/>
        <v>0</v>
      </c>
      <c r="AJ32" s="574">
        <f t="shared" si="26"/>
        <v>31</v>
      </c>
      <c r="BA32" s="34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224" s="2" customFormat="1" ht="19.5" customHeight="1">
      <c r="B33"/>
      <c r="C33"/>
      <c r="D33"/>
      <c r="E33"/>
      <c r="F33"/>
      <c r="G33"/>
      <c r="H33"/>
      <c r="I33"/>
      <c r="N33" s="182" t="s">
        <v>373</v>
      </c>
      <c r="O33" s="35"/>
      <c r="P33" s="35"/>
      <c r="Q33" s="35"/>
      <c r="R33" s="35"/>
      <c r="S33" s="35"/>
      <c r="T33" s="35"/>
      <c r="U33" s="47"/>
      <c r="V33" s="298">
        <f t="shared" si="27"/>
        <v>0</v>
      </c>
      <c r="W33" s="480">
        <f t="shared" si="28"/>
        <v>0</v>
      </c>
      <c r="X33" s="479">
        <f t="shared" si="29"/>
        <v>0</v>
      </c>
      <c r="Z33" s="257" t="str">
        <f t="shared" si="30"/>
        <v>직원26</v>
      </c>
      <c r="AA33" s="434">
        <f t="shared" ca="1" si="22"/>
        <v>0</v>
      </c>
      <c r="AB33" s="434">
        <f t="shared" si="23"/>
        <v>0</v>
      </c>
      <c r="AC33" s="434">
        <f t="shared" ca="1" si="12"/>
        <v>0</v>
      </c>
      <c r="AD33" s="434">
        <f t="shared" si="13"/>
        <v>0</v>
      </c>
      <c r="AE33" s="260">
        <f t="shared" ca="1" si="14"/>
        <v>0</v>
      </c>
      <c r="AH33" s="257" t="str">
        <f t="shared" si="24"/>
        <v>직원26</v>
      </c>
      <c r="AI33" s="434">
        <f t="shared" si="25"/>
        <v>0</v>
      </c>
      <c r="AJ33" s="574">
        <f t="shared" si="26"/>
        <v>31</v>
      </c>
      <c r="BA33" s="32"/>
    </row>
    <row r="34" spans="2:224" s="2" customFormat="1" ht="19.5" customHeight="1">
      <c r="N34" s="182" t="s">
        <v>387</v>
      </c>
      <c r="O34" s="35"/>
      <c r="P34" s="35"/>
      <c r="Q34" s="35"/>
      <c r="R34" s="35"/>
      <c r="S34" s="35"/>
      <c r="T34" s="35"/>
      <c r="U34" s="47"/>
      <c r="V34" s="298">
        <f t="shared" si="27"/>
        <v>0</v>
      </c>
      <c r="W34" s="480">
        <f t="shared" si="28"/>
        <v>0</v>
      </c>
      <c r="X34" s="479">
        <f t="shared" si="29"/>
        <v>0</v>
      </c>
      <c r="Z34" s="257" t="str">
        <f t="shared" si="30"/>
        <v>직원27</v>
      </c>
      <c r="AA34" s="434">
        <f t="shared" ca="1" si="22"/>
        <v>0</v>
      </c>
      <c r="AB34" s="434">
        <f t="shared" si="23"/>
        <v>0</v>
      </c>
      <c r="AC34" s="434">
        <f t="shared" ca="1" si="12"/>
        <v>0</v>
      </c>
      <c r="AD34" s="434">
        <f t="shared" si="13"/>
        <v>0</v>
      </c>
      <c r="AE34" s="260">
        <f t="shared" ca="1" si="14"/>
        <v>0</v>
      </c>
      <c r="AH34" s="257" t="str">
        <f t="shared" si="24"/>
        <v>직원27</v>
      </c>
      <c r="AI34" s="434">
        <f t="shared" si="25"/>
        <v>0</v>
      </c>
      <c r="AJ34" s="574">
        <f t="shared" si="26"/>
        <v>31</v>
      </c>
      <c r="BA34" s="32"/>
    </row>
    <row r="35" spans="2:224" s="2" customFormat="1" ht="19.5" customHeight="1">
      <c r="N35" s="182" t="s">
        <v>377</v>
      </c>
      <c r="O35" s="35"/>
      <c r="P35" s="35"/>
      <c r="Q35" s="35"/>
      <c r="R35" s="35"/>
      <c r="S35" s="35"/>
      <c r="T35" s="35"/>
      <c r="U35" s="47"/>
      <c r="V35" s="298">
        <f t="shared" si="27"/>
        <v>0</v>
      </c>
      <c r="W35" s="480">
        <f t="shared" si="28"/>
        <v>0</v>
      </c>
      <c r="X35" s="479">
        <f t="shared" si="29"/>
        <v>0</v>
      </c>
      <c r="Z35" s="257" t="str">
        <f t="shared" si="30"/>
        <v>직원28</v>
      </c>
      <c r="AA35" s="434">
        <f t="shared" ca="1" si="22"/>
        <v>0</v>
      </c>
      <c r="AB35" s="434">
        <f t="shared" si="23"/>
        <v>0</v>
      </c>
      <c r="AC35" s="434">
        <f t="shared" ca="1" si="12"/>
        <v>0</v>
      </c>
      <c r="AD35" s="434">
        <f t="shared" si="13"/>
        <v>0</v>
      </c>
      <c r="AE35" s="260">
        <f t="shared" ca="1" si="14"/>
        <v>0</v>
      </c>
      <c r="AH35" s="257" t="str">
        <f t="shared" si="24"/>
        <v>직원28</v>
      </c>
      <c r="AI35" s="434">
        <f t="shared" si="25"/>
        <v>0</v>
      </c>
      <c r="AJ35" s="574">
        <f t="shared" si="26"/>
        <v>31</v>
      </c>
      <c r="BA35" s="32"/>
    </row>
    <row r="36" spans="2:224" s="2" customFormat="1" ht="19.5" customHeight="1">
      <c r="N36" s="182" t="s">
        <v>382</v>
      </c>
      <c r="O36" s="35"/>
      <c r="P36" s="35"/>
      <c r="Q36" s="35"/>
      <c r="R36" s="35"/>
      <c r="S36" s="35"/>
      <c r="T36" s="35"/>
      <c r="U36" s="47"/>
      <c r="V36" s="298">
        <f t="shared" si="27"/>
        <v>0</v>
      </c>
      <c r="W36" s="480">
        <f t="shared" si="28"/>
        <v>0</v>
      </c>
      <c r="X36" s="479">
        <f t="shared" si="29"/>
        <v>0</v>
      </c>
      <c r="Z36" s="257" t="str">
        <f t="shared" si="30"/>
        <v>직원29</v>
      </c>
      <c r="AA36" s="434">
        <f t="shared" ca="1" si="22"/>
        <v>0</v>
      </c>
      <c r="AB36" s="434">
        <f t="shared" si="23"/>
        <v>0</v>
      </c>
      <c r="AC36" s="434">
        <f t="shared" ca="1" si="12"/>
        <v>0</v>
      </c>
      <c r="AD36" s="434">
        <f t="shared" si="13"/>
        <v>0</v>
      </c>
      <c r="AE36" s="260">
        <f t="shared" ca="1" si="14"/>
        <v>0</v>
      </c>
      <c r="AH36" s="257" t="str">
        <f t="shared" si="24"/>
        <v>직원29</v>
      </c>
      <c r="AI36" s="434">
        <f t="shared" si="25"/>
        <v>0</v>
      </c>
      <c r="AJ36" s="574">
        <f t="shared" si="26"/>
        <v>31</v>
      </c>
      <c r="BA36" s="32"/>
    </row>
    <row r="37" spans="2:224" ht="19.5" customHeight="1">
      <c r="H37" s="30"/>
      <c r="I37" s="30"/>
      <c r="J37" s="30"/>
      <c r="K37" s="30"/>
      <c r="M37" s="31"/>
      <c r="N37" s="182" t="s">
        <v>376</v>
      </c>
      <c r="O37" s="103"/>
      <c r="P37" s="103"/>
      <c r="Q37" s="103"/>
      <c r="R37" s="103"/>
      <c r="S37" s="103"/>
      <c r="T37" s="103"/>
      <c r="U37" s="104"/>
      <c r="V37" s="298">
        <f t="shared" si="27"/>
        <v>0</v>
      </c>
      <c r="W37" s="480">
        <f t="shared" si="28"/>
        <v>0</v>
      </c>
      <c r="X37" s="479">
        <f t="shared" si="29"/>
        <v>0</v>
      </c>
      <c r="Z37" s="272" t="str">
        <f t="shared" si="30"/>
        <v>직원30</v>
      </c>
      <c r="AA37" s="435">
        <f t="shared" ca="1" si="22"/>
        <v>0</v>
      </c>
      <c r="AB37" s="435">
        <f t="shared" si="23"/>
        <v>0</v>
      </c>
      <c r="AC37" s="435">
        <f t="shared" ca="1" si="12"/>
        <v>0</v>
      </c>
      <c r="AD37" s="435">
        <f t="shared" si="13"/>
        <v>0</v>
      </c>
      <c r="AE37" s="275">
        <f t="shared" ca="1" si="14"/>
        <v>0</v>
      </c>
      <c r="AH37" s="272" t="str">
        <f t="shared" si="24"/>
        <v>직원30</v>
      </c>
      <c r="AI37" s="435">
        <f t="shared" si="25"/>
        <v>0</v>
      </c>
      <c r="AJ37" s="575">
        <f t="shared" si="26"/>
        <v>31</v>
      </c>
      <c r="BA37" s="34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2:224" ht="15" customHeight="1">
      <c r="H38" s="30"/>
      <c r="I38" s="30"/>
      <c r="J38" s="30"/>
      <c r="K38" s="30"/>
      <c r="M38" s="31"/>
      <c r="N38" s="2"/>
      <c r="O38" s="2"/>
      <c r="P38" s="2"/>
      <c r="Q38" s="2"/>
      <c r="R38" s="2"/>
      <c r="S38" s="2"/>
      <c r="T38" s="2"/>
      <c r="U38" s="2"/>
      <c r="V38" s="2"/>
      <c r="W38" s="2"/>
      <c r="BA38" s="34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224" ht="15" customHeight="1">
      <c r="H39" s="30"/>
      <c r="I39" s="30"/>
      <c r="J39" s="30"/>
      <c r="K39" s="30"/>
      <c r="M39" s="31"/>
      <c r="N39" s="2"/>
      <c r="O39" s="2"/>
      <c r="P39" s="2"/>
      <c r="Q39" s="2"/>
      <c r="R39" s="2"/>
      <c r="S39" s="2"/>
      <c r="T39" s="2"/>
      <c r="U39" s="2"/>
      <c r="V39" s="2"/>
      <c r="W39" s="2"/>
      <c r="BA39" s="34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2:224" ht="15" hidden="1" customHeight="1">
      <c r="H40" s="30"/>
      <c r="I40" s="30"/>
      <c r="J40" s="30"/>
      <c r="K40" s="30"/>
      <c r="M40" s="31"/>
      <c r="N40" s="2"/>
      <c r="O40" s="2"/>
      <c r="P40" s="2"/>
      <c r="Q40" s="2"/>
      <c r="R40" s="2"/>
      <c r="S40" s="2"/>
      <c r="T40" s="2"/>
      <c r="U40" s="2"/>
      <c r="V40" s="2"/>
      <c r="W40" s="2"/>
      <c r="BA40" s="34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224" s="2" customFormat="1" ht="15" hidden="1" customHeight="1">
      <c r="N41" s="195">
        <v>2017</v>
      </c>
      <c r="O41" s="196">
        <v>1</v>
      </c>
      <c r="P41" s="197" t="s">
        <v>178</v>
      </c>
      <c r="BA41" s="32"/>
      <c r="BC41" s="30"/>
    </row>
    <row r="42" spans="2:224" s="2" customFormat="1" ht="15" hidden="1" customHeight="1">
      <c r="O42" s="34">
        <f t="shared" ref="O42:BZ42" si="31">IF(COLUMN()-COLUMN($N$42)&gt;$N$6*7,"",MOD(O43,$N$6*7))</f>
        <v>106</v>
      </c>
      <c r="P42" s="34">
        <f t="shared" si="31"/>
        <v>107</v>
      </c>
      <c r="Q42" s="34">
        <f t="shared" si="31"/>
        <v>108</v>
      </c>
      <c r="R42" s="34">
        <f t="shared" si="31"/>
        <v>109</v>
      </c>
      <c r="S42" s="34">
        <f t="shared" si="31"/>
        <v>110</v>
      </c>
      <c r="T42" s="34">
        <f t="shared" si="31"/>
        <v>111</v>
      </c>
      <c r="U42" s="34">
        <f t="shared" si="31"/>
        <v>112</v>
      </c>
      <c r="V42" s="34">
        <f t="shared" si="31"/>
        <v>113</v>
      </c>
      <c r="W42" s="34">
        <f t="shared" si="31"/>
        <v>114</v>
      </c>
      <c r="X42" s="34">
        <f t="shared" si="31"/>
        <v>115</v>
      </c>
      <c r="Y42" s="34">
        <f t="shared" si="31"/>
        <v>116</v>
      </c>
      <c r="Z42" s="34">
        <f t="shared" si="31"/>
        <v>117</v>
      </c>
      <c r="AA42" s="34">
        <f t="shared" si="31"/>
        <v>118</v>
      </c>
      <c r="AB42" s="34">
        <f t="shared" si="31"/>
        <v>119</v>
      </c>
      <c r="AC42" s="34">
        <f t="shared" si="31"/>
        <v>120</v>
      </c>
      <c r="AD42" s="34">
        <f t="shared" si="31"/>
        <v>121</v>
      </c>
      <c r="AE42" s="34">
        <f t="shared" si="31"/>
        <v>122</v>
      </c>
      <c r="AF42" s="34">
        <f t="shared" si="31"/>
        <v>123</v>
      </c>
      <c r="AG42" s="34">
        <f t="shared" si="31"/>
        <v>124</v>
      </c>
      <c r="AH42" s="34">
        <f t="shared" si="31"/>
        <v>125</v>
      </c>
      <c r="AI42" s="34">
        <f t="shared" si="31"/>
        <v>126</v>
      </c>
      <c r="AJ42" s="34">
        <f t="shared" si="31"/>
        <v>127</v>
      </c>
      <c r="AK42" s="34">
        <f t="shared" si="31"/>
        <v>128</v>
      </c>
      <c r="AL42" s="34">
        <f t="shared" si="31"/>
        <v>129</v>
      </c>
      <c r="AM42" s="34">
        <f t="shared" si="31"/>
        <v>130</v>
      </c>
      <c r="AN42" s="34">
        <f t="shared" si="31"/>
        <v>131</v>
      </c>
      <c r="AO42" s="34">
        <f t="shared" si="31"/>
        <v>132</v>
      </c>
      <c r="AP42" s="34">
        <f t="shared" si="31"/>
        <v>133</v>
      </c>
      <c r="AQ42" s="34">
        <f t="shared" si="31"/>
        <v>134</v>
      </c>
      <c r="AR42" s="34">
        <f t="shared" si="31"/>
        <v>135</v>
      </c>
      <c r="AS42" s="34">
        <f t="shared" si="31"/>
        <v>136</v>
      </c>
      <c r="AT42" s="34">
        <f t="shared" si="31"/>
        <v>137</v>
      </c>
      <c r="AU42" s="34">
        <f t="shared" si="31"/>
        <v>138</v>
      </c>
      <c r="AV42" s="34">
        <f t="shared" si="31"/>
        <v>139</v>
      </c>
      <c r="AW42" s="34">
        <f t="shared" si="31"/>
        <v>140</v>
      </c>
      <c r="AX42" s="34">
        <f t="shared" si="31"/>
        <v>141</v>
      </c>
      <c r="AY42" s="34">
        <f t="shared" si="31"/>
        <v>142</v>
      </c>
      <c r="AZ42" s="34">
        <f t="shared" si="31"/>
        <v>143</v>
      </c>
      <c r="BA42" s="34">
        <f t="shared" si="31"/>
        <v>144</v>
      </c>
      <c r="BB42" s="34">
        <f t="shared" si="31"/>
        <v>145</v>
      </c>
      <c r="BC42" s="34">
        <f t="shared" si="31"/>
        <v>146</v>
      </c>
      <c r="BD42" s="34">
        <f t="shared" si="31"/>
        <v>147</v>
      </c>
      <c r="BE42" s="34">
        <f t="shared" si="31"/>
        <v>148</v>
      </c>
      <c r="BF42" s="34">
        <f t="shared" si="31"/>
        <v>149</v>
      </c>
      <c r="BG42" s="34">
        <f t="shared" si="31"/>
        <v>150</v>
      </c>
      <c r="BH42" s="34">
        <f t="shared" si="31"/>
        <v>151</v>
      </c>
      <c r="BI42" s="34">
        <f t="shared" si="31"/>
        <v>152</v>
      </c>
      <c r="BJ42" s="34">
        <f t="shared" si="31"/>
        <v>153</v>
      </c>
      <c r="BK42" s="34">
        <f t="shared" si="31"/>
        <v>154</v>
      </c>
      <c r="BL42" s="34">
        <f t="shared" si="31"/>
        <v>155</v>
      </c>
      <c r="BM42" s="34">
        <f t="shared" si="31"/>
        <v>156</v>
      </c>
      <c r="BN42" s="34">
        <f t="shared" si="31"/>
        <v>157</v>
      </c>
      <c r="BO42" s="34">
        <f t="shared" si="31"/>
        <v>158</v>
      </c>
      <c r="BP42" s="34">
        <f t="shared" si="31"/>
        <v>159</v>
      </c>
      <c r="BQ42" s="34">
        <f t="shared" si="31"/>
        <v>160</v>
      </c>
      <c r="BR42" s="34">
        <f t="shared" si="31"/>
        <v>161</v>
      </c>
      <c r="BS42" s="34">
        <f t="shared" si="31"/>
        <v>162</v>
      </c>
      <c r="BT42" s="34">
        <f t="shared" si="31"/>
        <v>163</v>
      </c>
      <c r="BU42" s="34">
        <f t="shared" si="31"/>
        <v>164</v>
      </c>
      <c r="BV42" s="34">
        <f t="shared" si="31"/>
        <v>165</v>
      </c>
      <c r="BW42" s="34">
        <f t="shared" si="31"/>
        <v>166</v>
      </c>
      <c r="BX42" s="34">
        <f t="shared" si="31"/>
        <v>167</v>
      </c>
      <c r="BY42" s="34">
        <f t="shared" si="31"/>
        <v>168</v>
      </c>
      <c r="BZ42" s="34">
        <f t="shared" si="31"/>
        <v>169</v>
      </c>
      <c r="CA42" s="34">
        <f t="shared" ref="CA42:EL42" si="32">IF(COLUMN()-COLUMN($N$42)&gt;$N$6*7,"",MOD(CA43,$N$6*7))</f>
        <v>170</v>
      </c>
      <c r="CB42" s="34">
        <f t="shared" si="32"/>
        <v>171</v>
      </c>
      <c r="CC42" s="34">
        <f t="shared" si="32"/>
        <v>172</v>
      </c>
      <c r="CD42" s="34">
        <f t="shared" si="32"/>
        <v>173</v>
      </c>
      <c r="CE42" s="34">
        <f t="shared" si="32"/>
        <v>174</v>
      </c>
      <c r="CF42" s="34">
        <f t="shared" si="32"/>
        <v>175</v>
      </c>
      <c r="CG42" s="34">
        <f t="shared" si="32"/>
        <v>176</v>
      </c>
      <c r="CH42" s="34">
        <f t="shared" si="32"/>
        <v>177</v>
      </c>
      <c r="CI42" s="34">
        <f t="shared" si="32"/>
        <v>178</v>
      </c>
      <c r="CJ42" s="34">
        <f t="shared" si="32"/>
        <v>179</v>
      </c>
      <c r="CK42" s="34">
        <f t="shared" si="32"/>
        <v>180</v>
      </c>
      <c r="CL42" s="34">
        <f t="shared" si="32"/>
        <v>181</v>
      </c>
      <c r="CM42" s="34">
        <f t="shared" si="32"/>
        <v>182</v>
      </c>
      <c r="CN42" s="34">
        <f t="shared" si="32"/>
        <v>183</v>
      </c>
      <c r="CO42" s="34">
        <f t="shared" si="32"/>
        <v>184</v>
      </c>
      <c r="CP42" s="34">
        <f t="shared" si="32"/>
        <v>185</v>
      </c>
      <c r="CQ42" s="34">
        <f t="shared" si="32"/>
        <v>186</v>
      </c>
      <c r="CR42" s="34">
        <f t="shared" si="32"/>
        <v>187</v>
      </c>
      <c r="CS42" s="34">
        <f t="shared" si="32"/>
        <v>188</v>
      </c>
      <c r="CT42" s="34">
        <f t="shared" si="32"/>
        <v>189</v>
      </c>
      <c r="CU42" s="34">
        <f t="shared" si="32"/>
        <v>190</v>
      </c>
      <c r="CV42" s="34">
        <f t="shared" si="32"/>
        <v>191</v>
      </c>
      <c r="CW42" s="34">
        <f t="shared" si="32"/>
        <v>192</v>
      </c>
      <c r="CX42" s="34">
        <f t="shared" si="32"/>
        <v>193</v>
      </c>
      <c r="CY42" s="34">
        <f t="shared" si="32"/>
        <v>194</v>
      </c>
      <c r="CZ42" s="34">
        <f t="shared" si="32"/>
        <v>195</v>
      </c>
      <c r="DA42" s="34">
        <f t="shared" si="32"/>
        <v>196</v>
      </c>
      <c r="DB42" s="34">
        <f t="shared" si="32"/>
        <v>197</v>
      </c>
      <c r="DC42" s="34">
        <f t="shared" si="32"/>
        <v>198</v>
      </c>
      <c r="DD42" s="34">
        <f t="shared" si="32"/>
        <v>199</v>
      </c>
      <c r="DE42" s="34">
        <f t="shared" si="32"/>
        <v>200</v>
      </c>
      <c r="DF42" s="34">
        <f t="shared" si="32"/>
        <v>201</v>
      </c>
      <c r="DG42" s="34">
        <f t="shared" si="32"/>
        <v>202</v>
      </c>
      <c r="DH42" s="34">
        <f t="shared" si="32"/>
        <v>203</v>
      </c>
      <c r="DI42" s="34">
        <f t="shared" si="32"/>
        <v>204</v>
      </c>
      <c r="DJ42" s="34">
        <f t="shared" si="32"/>
        <v>205</v>
      </c>
      <c r="DK42" s="34">
        <f t="shared" si="32"/>
        <v>206</v>
      </c>
      <c r="DL42" s="34">
        <f t="shared" si="32"/>
        <v>207</v>
      </c>
      <c r="DM42" s="34">
        <f t="shared" si="32"/>
        <v>208</v>
      </c>
      <c r="DN42" s="34">
        <f t="shared" si="32"/>
        <v>209</v>
      </c>
      <c r="DO42" s="34">
        <f t="shared" si="32"/>
        <v>0</v>
      </c>
      <c r="DP42" s="34">
        <f t="shared" si="32"/>
        <v>1</v>
      </c>
      <c r="DQ42" s="34">
        <f t="shared" si="32"/>
        <v>2</v>
      </c>
      <c r="DR42" s="34">
        <f t="shared" si="32"/>
        <v>3</v>
      </c>
      <c r="DS42" s="34">
        <f t="shared" si="32"/>
        <v>4</v>
      </c>
      <c r="DT42" s="34">
        <f t="shared" si="32"/>
        <v>5</v>
      </c>
      <c r="DU42" s="34">
        <f t="shared" si="32"/>
        <v>6</v>
      </c>
      <c r="DV42" s="34">
        <f t="shared" si="32"/>
        <v>7</v>
      </c>
      <c r="DW42" s="34">
        <f t="shared" si="32"/>
        <v>8</v>
      </c>
      <c r="DX42" s="34">
        <f t="shared" si="32"/>
        <v>9</v>
      </c>
      <c r="DY42" s="34">
        <f t="shared" si="32"/>
        <v>10</v>
      </c>
      <c r="DZ42" s="34">
        <f t="shared" si="32"/>
        <v>11</v>
      </c>
      <c r="EA42" s="34">
        <f t="shared" si="32"/>
        <v>12</v>
      </c>
      <c r="EB42" s="34">
        <f t="shared" si="32"/>
        <v>13</v>
      </c>
      <c r="EC42" s="34">
        <f t="shared" si="32"/>
        <v>14</v>
      </c>
      <c r="ED42" s="34">
        <f t="shared" si="32"/>
        <v>15</v>
      </c>
      <c r="EE42" s="34">
        <f t="shared" si="32"/>
        <v>16</v>
      </c>
      <c r="EF42" s="34">
        <f t="shared" si="32"/>
        <v>17</v>
      </c>
      <c r="EG42" s="34">
        <f t="shared" si="32"/>
        <v>18</v>
      </c>
      <c r="EH42" s="34">
        <f t="shared" si="32"/>
        <v>19</v>
      </c>
      <c r="EI42" s="34">
        <f t="shared" si="32"/>
        <v>20</v>
      </c>
      <c r="EJ42" s="34">
        <f t="shared" si="32"/>
        <v>21</v>
      </c>
      <c r="EK42" s="34">
        <f t="shared" si="32"/>
        <v>22</v>
      </c>
      <c r="EL42" s="34">
        <f t="shared" si="32"/>
        <v>23</v>
      </c>
      <c r="EM42" s="34">
        <f t="shared" ref="EM42:GX42" si="33">IF(COLUMN()-COLUMN($N$42)&gt;$N$6*7,"",MOD(EM43,$N$6*7))</f>
        <v>24</v>
      </c>
      <c r="EN42" s="34">
        <f t="shared" si="33"/>
        <v>25</v>
      </c>
      <c r="EO42" s="34">
        <f t="shared" si="33"/>
        <v>26</v>
      </c>
      <c r="EP42" s="34">
        <f t="shared" si="33"/>
        <v>27</v>
      </c>
      <c r="EQ42" s="34">
        <f t="shared" si="33"/>
        <v>28</v>
      </c>
      <c r="ER42" s="34">
        <f t="shared" si="33"/>
        <v>29</v>
      </c>
      <c r="ES42" s="34">
        <f t="shared" si="33"/>
        <v>30</v>
      </c>
      <c r="ET42" s="34">
        <f t="shared" si="33"/>
        <v>31</v>
      </c>
      <c r="EU42" s="34">
        <f t="shared" si="33"/>
        <v>32</v>
      </c>
      <c r="EV42" s="34">
        <f t="shared" si="33"/>
        <v>33</v>
      </c>
      <c r="EW42" s="34">
        <f t="shared" si="33"/>
        <v>34</v>
      </c>
      <c r="EX42" s="34">
        <f t="shared" si="33"/>
        <v>35</v>
      </c>
      <c r="EY42" s="34">
        <f t="shared" si="33"/>
        <v>36</v>
      </c>
      <c r="EZ42" s="34">
        <f t="shared" si="33"/>
        <v>37</v>
      </c>
      <c r="FA42" s="34">
        <f t="shared" si="33"/>
        <v>38</v>
      </c>
      <c r="FB42" s="34">
        <f t="shared" si="33"/>
        <v>39</v>
      </c>
      <c r="FC42" s="34">
        <f t="shared" si="33"/>
        <v>40</v>
      </c>
      <c r="FD42" s="34">
        <f t="shared" si="33"/>
        <v>41</v>
      </c>
      <c r="FE42" s="34">
        <f t="shared" si="33"/>
        <v>42</v>
      </c>
      <c r="FF42" s="34">
        <f t="shared" si="33"/>
        <v>43</v>
      </c>
      <c r="FG42" s="34">
        <f t="shared" si="33"/>
        <v>44</v>
      </c>
      <c r="FH42" s="34">
        <f t="shared" si="33"/>
        <v>45</v>
      </c>
      <c r="FI42" s="34">
        <f t="shared" si="33"/>
        <v>46</v>
      </c>
      <c r="FJ42" s="34">
        <f t="shared" si="33"/>
        <v>47</v>
      </c>
      <c r="FK42" s="34">
        <f t="shared" si="33"/>
        <v>48</v>
      </c>
      <c r="FL42" s="34">
        <f t="shared" si="33"/>
        <v>49</v>
      </c>
      <c r="FM42" s="34">
        <f t="shared" si="33"/>
        <v>50</v>
      </c>
      <c r="FN42" s="34">
        <f t="shared" si="33"/>
        <v>51</v>
      </c>
      <c r="FO42" s="34">
        <f t="shared" si="33"/>
        <v>52</v>
      </c>
      <c r="FP42" s="34">
        <f t="shared" si="33"/>
        <v>53</v>
      </c>
      <c r="FQ42" s="34">
        <f t="shared" si="33"/>
        <v>54</v>
      </c>
      <c r="FR42" s="34">
        <f t="shared" si="33"/>
        <v>55</v>
      </c>
      <c r="FS42" s="34">
        <f t="shared" si="33"/>
        <v>56</v>
      </c>
      <c r="FT42" s="34">
        <f t="shared" si="33"/>
        <v>57</v>
      </c>
      <c r="FU42" s="34">
        <f t="shared" si="33"/>
        <v>58</v>
      </c>
      <c r="FV42" s="34">
        <f t="shared" si="33"/>
        <v>59</v>
      </c>
      <c r="FW42" s="34">
        <f t="shared" si="33"/>
        <v>60</v>
      </c>
      <c r="FX42" s="34">
        <f t="shared" si="33"/>
        <v>61</v>
      </c>
      <c r="FY42" s="34">
        <f t="shared" si="33"/>
        <v>62</v>
      </c>
      <c r="FZ42" s="34">
        <f t="shared" si="33"/>
        <v>63</v>
      </c>
      <c r="GA42" s="34">
        <f t="shared" si="33"/>
        <v>64</v>
      </c>
      <c r="GB42" s="34">
        <f t="shared" si="33"/>
        <v>65</v>
      </c>
      <c r="GC42" s="34">
        <f t="shared" si="33"/>
        <v>66</v>
      </c>
      <c r="GD42" s="34">
        <f t="shared" si="33"/>
        <v>67</v>
      </c>
      <c r="GE42" s="34">
        <f t="shared" si="33"/>
        <v>68</v>
      </c>
      <c r="GF42" s="34">
        <f t="shared" si="33"/>
        <v>69</v>
      </c>
      <c r="GG42" s="34">
        <f t="shared" si="33"/>
        <v>70</v>
      </c>
      <c r="GH42" s="34">
        <f t="shared" si="33"/>
        <v>71</v>
      </c>
      <c r="GI42" s="34">
        <f t="shared" si="33"/>
        <v>72</v>
      </c>
      <c r="GJ42" s="34">
        <f t="shared" si="33"/>
        <v>73</v>
      </c>
      <c r="GK42" s="34">
        <f t="shared" si="33"/>
        <v>74</v>
      </c>
      <c r="GL42" s="34">
        <f t="shared" si="33"/>
        <v>75</v>
      </c>
      <c r="GM42" s="34">
        <f t="shared" si="33"/>
        <v>76</v>
      </c>
      <c r="GN42" s="34">
        <f t="shared" si="33"/>
        <v>77</v>
      </c>
      <c r="GO42" s="34">
        <f t="shared" si="33"/>
        <v>78</v>
      </c>
      <c r="GP42" s="34">
        <f t="shared" si="33"/>
        <v>79</v>
      </c>
      <c r="GQ42" s="34">
        <f t="shared" si="33"/>
        <v>80</v>
      </c>
      <c r="GR42" s="34">
        <f t="shared" si="33"/>
        <v>81</v>
      </c>
      <c r="GS42" s="34">
        <f t="shared" si="33"/>
        <v>82</v>
      </c>
      <c r="GT42" s="34">
        <f t="shared" si="33"/>
        <v>83</v>
      </c>
      <c r="GU42" s="34">
        <f t="shared" si="33"/>
        <v>84</v>
      </c>
      <c r="GV42" s="34">
        <f t="shared" si="33"/>
        <v>85</v>
      </c>
      <c r="GW42" s="34">
        <f t="shared" si="33"/>
        <v>86</v>
      </c>
      <c r="GX42" s="34">
        <f t="shared" si="33"/>
        <v>87</v>
      </c>
      <c r="GY42" s="34">
        <f t="shared" ref="GY42:HP42" si="34">IF(COLUMN()-COLUMN($N$42)&gt;$N$6*7,"",MOD(GY43,$N$6*7))</f>
        <v>88</v>
      </c>
      <c r="GZ42" s="34">
        <f t="shared" si="34"/>
        <v>89</v>
      </c>
      <c r="HA42" s="34">
        <f t="shared" si="34"/>
        <v>90</v>
      </c>
      <c r="HB42" s="34">
        <f t="shared" si="34"/>
        <v>91</v>
      </c>
      <c r="HC42" s="34">
        <f t="shared" si="34"/>
        <v>92</v>
      </c>
      <c r="HD42" s="34">
        <f t="shared" si="34"/>
        <v>93</v>
      </c>
      <c r="HE42" s="34">
        <f t="shared" si="34"/>
        <v>94</v>
      </c>
      <c r="HF42" s="34">
        <f t="shared" si="34"/>
        <v>95</v>
      </c>
      <c r="HG42" s="34">
        <f t="shared" si="34"/>
        <v>96</v>
      </c>
      <c r="HH42" s="34">
        <f t="shared" si="34"/>
        <v>97</v>
      </c>
      <c r="HI42" s="34">
        <f t="shared" si="34"/>
        <v>98</v>
      </c>
      <c r="HJ42" s="34">
        <f t="shared" si="34"/>
        <v>99</v>
      </c>
      <c r="HK42" s="34">
        <f t="shared" si="34"/>
        <v>100</v>
      </c>
      <c r="HL42" s="34">
        <f t="shared" si="34"/>
        <v>101</v>
      </c>
      <c r="HM42" s="34">
        <f t="shared" si="34"/>
        <v>102</v>
      </c>
      <c r="HN42" s="34">
        <f t="shared" si="34"/>
        <v>103</v>
      </c>
      <c r="HO42" s="34">
        <f t="shared" si="34"/>
        <v>104</v>
      </c>
      <c r="HP42" s="34">
        <f t="shared" si="34"/>
        <v>105</v>
      </c>
    </row>
    <row r="43" spans="2:224" s="2" customFormat="1" ht="15" hidden="1" customHeight="1">
      <c r="N43" s="140" t="s">
        <v>125</v>
      </c>
      <c r="O43" s="198">
        <f>DATE($N$41,$O$41,1)</f>
        <v>42736</v>
      </c>
      <c r="P43" s="199">
        <f>O43+1</f>
        <v>42737</v>
      </c>
      <c r="Q43" s="199">
        <f t="shared" ref="Q43:CB43" si="35">P43+1</f>
        <v>42738</v>
      </c>
      <c r="R43" s="199">
        <f t="shared" si="35"/>
        <v>42739</v>
      </c>
      <c r="S43" s="199">
        <f t="shared" si="35"/>
        <v>42740</v>
      </c>
      <c r="T43" s="199">
        <f t="shared" si="35"/>
        <v>42741</v>
      </c>
      <c r="U43" s="199">
        <f t="shared" si="35"/>
        <v>42742</v>
      </c>
      <c r="V43" s="199">
        <f t="shared" si="35"/>
        <v>42743</v>
      </c>
      <c r="W43" s="199">
        <f>V43+1</f>
        <v>42744</v>
      </c>
      <c r="X43" s="199">
        <f t="shared" si="35"/>
        <v>42745</v>
      </c>
      <c r="Y43" s="199">
        <f t="shared" si="35"/>
        <v>42746</v>
      </c>
      <c r="Z43" s="199">
        <f>Y43+1</f>
        <v>42747</v>
      </c>
      <c r="AA43" s="199">
        <f t="shared" si="35"/>
        <v>42748</v>
      </c>
      <c r="AB43" s="199">
        <f t="shared" si="35"/>
        <v>42749</v>
      </c>
      <c r="AC43" s="199">
        <f t="shared" si="35"/>
        <v>42750</v>
      </c>
      <c r="AD43" s="199">
        <f t="shared" si="35"/>
        <v>42751</v>
      </c>
      <c r="AE43" s="199">
        <f t="shared" si="35"/>
        <v>42752</v>
      </c>
      <c r="AF43" s="199">
        <f>AE43+1</f>
        <v>42753</v>
      </c>
      <c r="AG43" s="199">
        <f t="shared" si="35"/>
        <v>42754</v>
      </c>
      <c r="AH43" s="199">
        <f t="shared" si="35"/>
        <v>42755</v>
      </c>
      <c r="AI43" s="199">
        <f t="shared" si="35"/>
        <v>42756</v>
      </c>
      <c r="AJ43" s="199">
        <f t="shared" si="35"/>
        <v>42757</v>
      </c>
      <c r="AK43" s="199">
        <f t="shared" si="35"/>
        <v>42758</v>
      </c>
      <c r="AL43" s="199">
        <f t="shared" si="35"/>
        <v>42759</v>
      </c>
      <c r="AM43" s="199">
        <f t="shared" si="35"/>
        <v>42760</v>
      </c>
      <c r="AN43" s="199">
        <f t="shared" si="35"/>
        <v>42761</v>
      </c>
      <c r="AO43" s="199">
        <f t="shared" si="35"/>
        <v>42762</v>
      </c>
      <c r="AP43" s="199">
        <f t="shared" si="35"/>
        <v>42763</v>
      </c>
      <c r="AQ43" s="199">
        <f t="shared" si="35"/>
        <v>42764</v>
      </c>
      <c r="AR43" s="199">
        <f t="shared" si="35"/>
        <v>42765</v>
      </c>
      <c r="AS43" s="199">
        <f t="shared" si="35"/>
        <v>42766</v>
      </c>
      <c r="AT43" s="199">
        <f t="shared" si="35"/>
        <v>42767</v>
      </c>
      <c r="AU43" s="199">
        <f t="shared" si="35"/>
        <v>42768</v>
      </c>
      <c r="AV43" s="199">
        <f>AU43+1</f>
        <v>42769</v>
      </c>
      <c r="AW43" s="199">
        <f t="shared" si="35"/>
        <v>42770</v>
      </c>
      <c r="AX43" s="199">
        <f t="shared" si="35"/>
        <v>42771</v>
      </c>
      <c r="AY43" s="199">
        <f t="shared" si="35"/>
        <v>42772</v>
      </c>
      <c r="AZ43" s="199">
        <f t="shared" si="35"/>
        <v>42773</v>
      </c>
      <c r="BA43" s="199">
        <f t="shared" si="35"/>
        <v>42774</v>
      </c>
      <c r="BB43" s="199">
        <f t="shared" si="35"/>
        <v>42775</v>
      </c>
      <c r="BC43" s="199">
        <f t="shared" si="35"/>
        <v>42776</v>
      </c>
      <c r="BD43" s="199">
        <f t="shared" si="35"/>
        <v>42777</v>
      </c>
      <c r="BE43" s="199">
        <f t="shared" si="35"/>
        <v>42778</v>
      </c>
      <c r="BF43" s="199">
        <f t="shared" si="35"/>
        <v>42779</v>
      </c>
      <c r="BG43" s="199">
        <f t="shared" si="35"/>
        <v>42780</v>
      </c>
      <c r="BH43" s="199">
        <f t="shared" si="35"/>
        <v>42781</v>
      </c>
      <c r="BI43" s="199">
        <f t="shared" si="35"/>
        <v>42782</v>
      </c>
      <c r="BJ43" s="199">
        <f t="shared" si="35"/>
        <v>42783</v>
      </c>
      <c r="BK43" s="199">
        <f t="shared" si="35"/>
        <v>42784</v>
      </c>
      <c r="BL43" s="199">
        <f t="shared" si="35"/>
        <v>42785</v>
      </c>
      <c r="BM43" s="199">
        <f t="shared" si="35"/>
        <v>42786</v>
      </c>
      <c r="BN43" s="199">
        <f t="shared" si="35"/>
        <v>42787</v>
      </c>
      <c r="BO43" s="199">
        <f t="shared" si="35"/>
        <v>42788</v>
      </c>
      <c r="BP43" s="199">
        <f t="shared" si="35"/>
        <v>42789</v>
      </c>
      <c r="BQ43" s="199">
        <f t="shared" si="35"/>
        <v>42790</v>
      </c>
      <c r="BR43" s="199">
        <f t="shared" si="35"/>
        <v>42791</v>
      </c>
      <c r="BS43" s="199">
        <f t="shared" si="35"/>
        <v>42792</v>
      </c>
      <c r="BT43" s="199">
        <f t="shared" si="35"/>
        <v>42793</v>
      </c>
      <c r="BU43" s="199">
        <f t="shared" si="35"/>
        <v>42794</v>
      </c>
      <c r="BV43" s="199">
        <f t="shared" si="35"/>
        <v>42795</v>
      </c>
      <c r="BW43" s="199">
        <f t="shared" si="35"/>
        <v>42796</v>
      </c>
      <c r="BX43" s="199">
        <f t="shared" si="35"/>
        <v>42797</v>
      </c>
      <c r="BY43" s="199">
        <f t="shared" si="35"/>
        <v>42798</v>
      </c>
      <c r="BZ43" s="199">
        <f t="shared" si="35"/>
        <v>42799</v>
      </c>
      <c r="CA43" s="199">
        <f t="shared" si="35"/>
        <v>42800</v>
      </c>
      <c r="CB43" s="199">
        <f t="shared" si="35"/>
        <v>42801</v>
      </c>
      <c r="CC43" s="199">
        <f t="shared" ref="CC43:DO43" si="36">CB43+1</f>
        <v>42802</v>
      </c>
      <c r="CD43" s="199">
        <f t="shared" si="36"/>
        <v>42803</v>
      </c>
      <c r="CE43" s="199">
        <f t="shared" si="36"/>
        <v>42804</v>
      </c>
      <c r="CF43" s="199">
        <f t="shared" si="36"/>
        <v>42805</v>
      </c>
      <c r="CG43" s="199">
        <f t="shared" si="36"/>
        <v>42806</v>
      </c>
      <c r="CH43" s="199">
        <f t="shared" si="36"/>
        <v>42807</v>
      </c>
      <c r="CI43" s="199">
        <f t="shared" si="36"/>
        <v>42808</v>
      </c>
      <c r="CJ43" s="199">
        <f t="shared" si="36"/>
        <v>42809</v>
      </c>
      <c r="CK43" s="199">
        <f t="shared" si="36"/>
        <v>42810</v>
      </c>
      <c r="CL43" s="199">
        <f t="shared" si="36"/>
        <v>42811</v>
      </c>
      <c r="CM43" s="199">
        <f t="shared" si="36"/>
        <v>42812</v>
      </c>
      <c r="CN43" s="199">
        <f t="shared" si="36"/>
        <v>42813</v>
      </c>
      <c r="CO43" s="199">
        <f t="shared" si="36"/>
        <v>42814</v>
      </c>
      <c r="CP43" s="199">
        <f t="shared" si="36"/>
        <v>42815</v>
      </c>
      <c r="CQ43" s="199">
        <f t="shared" si="36"/>
        <v>42816</v>
      </c>
      <c r="CR43" s="199">
        <f t="shared" si="36"/>
        <v>42817</v>
      </c>
      <c r="CS43" s="199">
        <f t="shared" si="36"/>
        <v>42818</v>
      </c>
      <c r="CT43" s="199">
        <f t="shared" si="36"/>
        <v>42819</v>
      </c>
      <c r="CU43" s="199">
        <f t="shared" si="36"/>
        <v>42820</v>
      </c>
      <c r="CV43" s="199">
        <f t="shared" si="36"/>
        <v>42821</v>
      </c>
      <c r="CW43" s="199">
        <f t="shared" si="36"/>
        <v>42822</v>
      </c>
      <c r="CX43" s="199">
        <f t="shared" si="36"/>
        <v>42823</v>
      </c>
      <c r="CY43" s="199">
        <f t="shared" si="36"/>
        <v>42824</v>
      </c>
      <c r="CZ43" s="199">
        <f t="shared" si="36"/>
        <v>42825</v>
      </c>
      <c r="DA43" s="199">
        <f t="shared" si="36"/>
        <v>42826</v>
      </c>
      <c r="DB43" s="199">
        <f t="shared" si="36"/>
        <v>42827</v>
      </c>
      <c r="DC43" s="199">
        <f t="shared" si="36"/>
        <v>42828</v>
      </c>
      <c r="DD43" s="199">
        <f t="shared" si="36"/>
        <v>42829</v>
      </c>
      <c r="DE43" s="199">
        <f t="shared" si="36"/>
        <v>42830</v>
      </c>
      <c r="DF43" s="199">
        <f t="shared" si="36"/>
        <v>42831</v>
      </c>
      <c r="DG43" s="199">
        <f t="shared" si="36"/>
        <v>42832</v>
      </c>
      <c r="DH43" s="199">
        <f t="shared" si="36"/>
        <v>42833</v>
      </c>
      <c r="DI43" s="199">
        <f t="shared" si="36"/>
        <v>42834</v>
      </c>
      <c r="DJ43" s="199">
        <f t="shared" si="36"/>
        <v>42835</v>
      </c>
      <c r="DK43" s="199">
        <f t="shared" si="36"/>
        <v>42836</v>
      </c>
      <c r="DL43" s="199">
        <f t="shared" si="36"/>
        <v>42837</v>
      </c>
      <c r="DM43" s="199">
        <f t="shared" si="36"/>
        <v>42838</v>
      </c>
      <c r="DN43" s="199">
        <f t="shared" si="36"/>
        <v>42839</v>
      </c>
      <c r="DO43" s="200">
        <f t="shared" si="36"/>
        <v>42840</v>
      </c>
      <c r="DP43" s="200">
        <f t="shared" ref="DP43" si="37">DO43+1</f>
        <v>42841</v>
      </c>
      <c r="DQ43" s="200">
        <f t="shared" ref="DQ43" si="38">DP43+1</f>
        <v>42842</v>
      </c>
      <c r="DR43" s="200">
        <f t="shared" ref="DR43" si="39">DQ43+1</f>
        <v>42843</v>
      </c>
      <c r="DS43" s="200">
        <f t="shared" ref="DS43" si="40">DR43+1</f>
        <v>42844</v>
      </c>
      <c r="DT43" s="200">
        <f t="shared" ref="DT43" si="41">DS43+1</f>
        <v>42845</v>
      </c>
      <c r="DU43" s="200">
        <f t="shared" ref="DU43" si="42">DT43+1</f>
        <v>42846</v>
      </c>
      <c r="DV43" s="200">
        <f t="shared" ref="DV43" si="43">DU43+1</f>
        <v>42847</v>
      </c>
      <c r="DW43" s="200">
        <f t="shared" ref="DW43" si="44">DV43+1</f>
        <v>42848</v>
      </c>
      <c r="DX43" s="200">
        <f t="shared" ref="DX43" si="45">DW43+1</f>
        <v>42849</v>
      </c>
      <c r="DY43" s="200">
        <f t="shared" ref="DY43" si="46">DX43+1</f>
        <v>42850</v>
      </c>
      <c r="DZ43" s="200">
        <f t="shared" ref="DZ43" si="47">DY43+1</f>
        <v>42851</v>
      </c>
      <c r="EA43" s="200">
        <f t="shared" ref="EA43" si="48">DZ43+1</f>
        <v>42852</v>
      </c>
      <c r="EB43" s="200">
        <f t="shared" ref="EB43" si="49">EA43+1</f>
        <v>42853</v>
      </c>
      <c r="EC43" s="200">
        <f t="shared" ref="EC43" si="50">EB43+1</f>
        <v>42854</v>
      </c>
      <c r="ED43" s="200">
        <f t="shared" ref="ED43" si="51">EC43+1</f>
        <v>42855</v>
      </c>
      <c r="EE43" s="200">
        <f t="shared" ref="EE43" si="52">ED43+1</f>
        <v>42856</v>
      </c>
      <c r="EF43" s="200">
        <f t="shared" ref="EF43" si="53">EE43+1</f>
        <v>42857</v>
      </c>
      <c r="EG43" s="200">
        <f t="shared" ref="EG43" si="54">EF43+1</f>
        <v>42858</v>
      </c>
      <c r="EH43" s="200">
        <f t="shared" ref="EH43" si="55">EG43+1</f>
        <v>42859</v>
      </c>
      <c r="EI43" s="200">
        <f t="shared" ref="EI43" si="56">EH43+1</f>
        <v>42860</v>
      </c>
      <c r="EJ43" s="200">
        <f t="shared" ref="EJ43" si="57">EI43+1</f>
        <v>42861</v>
      </c>
      <c r="EK43" s="200">
        <f t="shared" ref="EK43" si="58">EJ43+1</f>
        <v>42862</v>
      </c>
      <c r="EL43" s="200">
        <f t="shared" ref="EL43" si="59">EK43+1</f>
        <v>42863</v>
      </c>
      <c r="EM43" s="200">
        <f t="shared" ref="EM43" si="60">EL43+1</f>
        <v>42864</v>
      </c>
      <c r="EN43" s="200">
        <f t="shared" ref="EN43" si="61">EM43+1</f>
        <v>42865</v>
      </c>
      <c r="EO43" s="200">
        <f t="shared" ref="EO43" si="62">EN43+1</f>
        <v>42866</v>
      </c>
      <c r="EP43" s="200">
        <f t="shared" ref="EP43" si="63">EO43+1</f>
        <v>42867</v>
      </c>
      <c r="EQ43" s="200">
        <f t="shared" ref="EQ43" si="64">EP43+1</f>
        <v>42868</v>
      </c>
      <c r="ER43" s="200">
        <f t="shared" ref="ER43" si="65">EQ43+1</f>
        <v>42869</v>
      </c>
      <c r="ES43" s="200">
        <f t="shared" ref="ES43" si="66">ER43+1</f>
        <v>42870</v>
      </c>
      <c r="ET43" s="200">
        <f t="shared" ref="ET43" si="67">ES43+1</f>
        <v>42871</v>
      </c>
      <c r="EU43" s="200">
        <f t="shared" ref="EU43" si="68">ET43+1</f>
        <v>42872</v>
      </c>
      <c r="EV43" s="200">
        <f t="shared" ref="EV43" si="69">EU43+1</f>
        <v>42873</v>
      </c>
      <c r="EW43" s="200">
        <f t="shared" ref="EW43" si="70">EV43+1</f>
        <v>42874</v>
      </c>
      <c r="EX43" s="200">
        <f t="shared" ref="EX43" si="71">EW43+1</f>
        <v>42875</v>
      </c>
      <c r="EY43" s="200">
        <f t="shared" ref="EY43" si="72">EX43+1</f>
        <v>42876</v>
      </c>
      <c r="EZ43" s="200">
        <f t="shared" ref="EZ43" si="73">EY43+1</f>
        <v>42877</v>
      </c>
      <c r="FA43" s="200">
        <f t="shared" ref="FA43" si="74">EZ43+1</f>
        <v>42878</v>
      </c>
      <c r="FB43" s="200">
        <f t="shared" ref="FB43" si="75">FA43+1</f>
        <v>42879</v>
      </c>
      <c r="FC43" s="200">
        <f t="shared" ref="FC43" si="76">FB43+1</f>
        <v>42880</v>
      </c>
      <c r="FD43" s="200">
        <f t="shared" ref="FD43" si="77">FC43+1</f>
        <v>42881</v>
      </c>
      <c r="FE43" s="200">
        <f t="shared" ref="FE43" si="78">FD43+1</f>
        <v>42882</v>
      </c>
      <c r="FF43" s="200">
        <f t="shared" ref="FF43" si="79">FE43+1</f>
        <v>42883</v>
      </c>
      <c r="FG43" s="200">
        <f t="shared" ref="FG43" si="80">FF43+1</f>
        <v>42884</v>
      </c>
      <c r="FH43" s="200">
        <f t="shared" ref="FH43" si="81">FG43+1</f>
        <v>42885</v>
      </c>
      <c r="FI43" s="200">
        <f t="shared" ref="FI43" si="82">FH43+1</f>
        <v>42886</v>
      </c>
      <c r="FJ43" s="200">
        <f t="shared" ref="FJ43" si="83">FI43+1</f>
        <v>42887</v>
      </c>
      <c r="FK43" s="200">
        <f t="shared" ref="FK43" si="84">FJ43+1</f>
        <v>42888</v>
      </c>
      <c r="FL43" s="200">
        <f t="shared" ref="FL43" si="85">FK43+1</f>
        <v>42889</v>
      </c>
      <c r="FM43" s="200">
        <f t="shared" ref="FM43" si="86">FL43+1</f>
        <v>42890</v>
      </c>
      <c r="FN43" s="200">
        <f t="shared" ref="FN43" si="87">FM43+1</f>
        <v>42891</v>
      </c>
      <c r="FO43" s="200">
        <f t="shared" ref="FO43" si="88">FN43+1</f>
        <v>42892</v>
      </c>
      <c r="FP43" s="200">
        <f t="shared" ref="FP43" si="89">FO43+1</f>
        <v>42893</v>
      </c>
      <c r="FQ43" s="200">
        <f t="shared" ref="FQ43" si="90">FP43+1</f>
        <v>42894</v>
      </c>
      <c r="FR43" s="200">
        <f t="shared" ref="FR43" si="91">FQ43+1</f>
        <v>42895</v>
      </c>
      <c r="FS43" s="200">
        <f t="shared" ref="FS43" si="92">FR43+1</f>
        <v>42896</v>
      </c>
      <c r="FT43" s="200">
        <f t="shared" ref="FT43" si="93">FS43+1</f>
        <v>42897</v>
      </c>
      <c r="FU43" s="200">
        <f t="shared" ref="FU43" si="94">FT43+1</f>
        <v>42898</v>
      </c>
      <c r="FV43" s="200">
        <f t="shared" ref="FV43" si="95">FU43+1</f>
        <v>42899</v>
      </c>
      <c r="FW43" s="200">
        <f t="shared" ref="FW43" si="96">FV43+1</f>
        <v>42900</v>
      </c>
      <c r="FX43" s="200">
        <f t="shared" ref="FX43" si="97">FW43+1</f>
        <v>42901</v>
      </c>
      <c r="FY43" s="200">
        <f t="shared" ref="FY43" si="98">FX43+1</f>
        <v>42902</v>
      </c>
      <c r="FZ43" s="200">
        <f t="shared" ref="FZ43" si="99">FY43+1</f>
        <v>42903</v>
      </c>
      <c r="GA43" s="200">
        <f t="shared" ref="GA43" si="100">FZ43+1</f>
        <v>42904</v>
      </c>
      <c r="GB43" s="200">
        <f t="shared" ref="GB43" si="101">GA43+1</f>
        <v>42905</v>
      </c>
      <c r="GC43" s="200">
        <f t="shared" ref="GC43" si="102">GB43+1</f>
        <v>42906</v>
      </c>
      <c r="GD43" s="200">
        <f t="shared" ref="GD43" si="103">GC43+1</f>
        <v>42907</v>
      </c>
      <c r="GE43" s="200">
        <f t="shared" ref="GE43" si="104">GD43+1</f>
        <v>42908</v>
      </c>
      <c r="GF43" s="200">
        <f t="shared" ref="GF43" si="105">GE43+1</f>
        <v>42909</v>
      </c>
      <c r="GG43" s="200">
        <f t="shared" ref="GG43" si="106">GF43+1</f>
        <v>42910</v>
      </c>
      <c r="GH43" s="200">
        <f t="shared" ref="GH43" si="107">GG43+1</f>
        <v>42911</v>
      </c>
      <c r="GI43" s="200">
        <f t="shared" ref="GI43" si="108">GH43+1</f>
        <v>42912</v>
      </c>
      <c r="GJ43" s="200">
        <f t="shared" ref="GJ43" si="109">GI43+1</f>
        <v>42913</v>
      </c>
      <c r="GK43" s="200">
        <f t="shared" ref="GK43" si="110">GJ43+1</f>
        <v>42914</v>
      </c>
      <c r="GL43" s="200">
        <f t="shared" ref="GL43" si="111">GK43+1</f>
        <v>42915</v>
      </c>
      <c r="GM43" s="200">
        <f t="shared" ref="GM43" si="112">GL43+1</f>
        <v>42916</v>
      </c>
      <c r="GN43" s="200">
        <f t="shared" ref="GN43" si="113">GM43+1</f>
        <v>42917</v>
      </c>
      <c r="GO43" s="200">
        <f t="shared" ref="GO43" si="114">GN43+1</f>
        <v>42918</v>
      </c>
      <c r="GP43" s="200">
        <f t="shared" ref="GP43" si="115">GO43+1</f>
        <v>42919</v>
      </c>
      <c r="GQ43" s="200">
        <f t="shared" ref="GQ43" si="116">GP43+1</f>
        <v>42920</v>
      </c>
      <c r="GR43" s="200">
        <f t="shared" ref="GR43" si="117">GQ43+1</f>
        <v>42921</v>
      </c>
      <c r="GS43" s="200">
        <f t="shared" ref="GS43" si="118">GR43+1</f>
        <v>42922</v>
      </c>
      <c r="GT43" s="200">
        <f t="shared" ref="GT43" si="119">GS43+1</f>
        <v>42923</v>
      </c>
      <c r="GU43" s="200">
        <f t="shared" ref="GU43" si="120">GT43+1</f>
        <v>42924</v>
      </c>
      <c r="GV43" s="200">
        <f t="shared" ref="GV43" si="121">GU43+1</f>
        <v>42925</v>
      </c>
      <c r="GW43" s="200">
        <f t="shared" ref="GW43" si="122">GV43+1</f>
        <v>42926</v>
      </c>
      <c r="GX43" s="200">
        <f t="shared" ref="GX43" si="123">GW43+1</f>
        <v>42927</v>
      </c>
      <c r="GY43" s="200">
        <f t="shared" ref="GY43" si="124">GX43+1</f>
        <v>42928</v>
      </c>
      <c r="GZ43" s="200">
        <f t="shared" ref="GZ43" si="125">GY43+1</f>
        <v>42929</v>
      </c>
      <c r="HA43" s="200">
        <f t="shared" ref="HA43" si="126">GZ43+1</f>
        <v>42930</v>
      </c>
      <c r="HB43" s="200">
        <f t="shared" ref="HB43" si="127">HA43+1</f>
        <v>42931</v>
      </c>
      <c r="HC43" s="200">
        <f t="shared" ref="HC43" si="128">HB43+1</f>
        <v>42932</v>
      </c>
      <c r="HD43" s="200">
        <f t="shared" ref="HD43" si="129">HC43+1</f>
        <v>42933</v>
      </c>
      <c r="HE43" s="200">
        <f t="shared" ref="HE43" si="130">HD43+1</f>
        <v>42934</v>
      </c>
      <c r="HF43" s="200">
        <f t="shared" ref="HF43" si="131">HE43+1</f>
        <v>42935</v>
      </c>
      <c r="HG43" s="200">
        <f t="shared" ref="HG43" si="132">HF43+1</f>
        <v>42936</v>
      </c>
      <c r="HH43" s="200">
        <f t="shared" ref="HH43" si="133">HG43+1</f>
        <v>42937</v>
      </c>
      <c r="HI43" s="200">
        <f t="shared" ref="HI43" si="134">HH43+1</f>
        <v>42938</v>
      </c>
      <c r="HJ43" s="200">
        <f t="shared" ref="HJ43" si="135">HI43+1</f>
        <v>42939</v>
      </c>
      <c r="HK43" s="200">
        <f t="shared" ref="HK43" si="136">HJ43+1</f>
        <v>42940</v>
      </c>
      <c r="HL43" s="200">
        <f t="shared" ref="HL43" si="137">HK43+1</f>
        <v>42941</v>
      </c>
      <c r="HM43" s="200">
        <f t="shared" ref="HM43" si="138">HL43+1</f>
        <v>42942</v>
      </c>
      <c r="HN43" s="200">
        <f t="shared" ref="HN43" si="139">HM43+1</f>
        <v>42943</v>
      </c>
      <c r="HO43" s="200">
        <f t="shared" ref="HO43" si="140">HN43+1</f>
        <v>42944</v>
      </c>
      <c r="HP43" s="200">
        <f t="shared" ref="HP43" si="141">HO43+1</f>
        <v>42945</v>
      </c>
    </row>
    <row r="44" spans="2:224" s="2" customFormat="1" ht="15" hidden="1" customHeight="1">
      <c r="N44" s="141" t="s">
        <v>101</v>
      </c>
      <c r="O44" s="202" t="str">
        <f>CHOOSE(WEEKDAY(O43,1),"일","월","화","수","목","금","토")</f>
        <v>일</v>
      </c>
      <c r="P44" s="203" t="str">
        <f t="shared" ref="P44:CA44" si="142">CHOOSE(WEEKDAY(P43,1),"일","월","화","수","목","금","토")</f>
        <v>월</v>
      </c>
      <c r="Q44" s="203" t="str">
        <f t="shared" si="142"/>
        <v>화</v>
      </c>
      <c r="R44" s="203" t="str">
        <f t="shared" si="142"/>
        <v>수</v>
      </c>
      <c r="S44" s="203" t="str">
        <f t="shared" si="142"/>
        <v>목</v>
      </c>
      <c r="T44" s="203" t="str">
        <f t="shared" si="142"/>
        <v>금</v>
      </c>
      <c r="U44" s="203" t="str">
        <f t="shared" si="142"/>
        <v>토</v>
      </c>
      <c r="V44" s="203" t="str">
        <f t="shared" si="142"/>
        <v>일</v>
      </c>
      <c r="W44" s="203" t="str">
        <f t="shared" si="142"/>
        <v>월</v>
      </c>
      <c r="X44" s="203" t="str">
        <f t="shared" si="142"/>
        <v>화</v>
      </c>
      <c r="Y44" s="203" t="str">
        <f t="shared" si="142"/>
        <v>수</v>
      </c>
      <c r="Z44" s="203" t="str">
        <f t="shared" si="142"/>
        <v>목</v>
      </c>
      <c r="AA44" s="203" t="str">
        <f t="shared" si="142"/>
        <v>금</v>
      </c>
      <c r="AB44" s="203" t="str">
        <f t="shared" si="142"/>
        <v>토</v>
      </c>
      <c r="AC44" s="203" t="str">
        <f t="shared" si="142"/>
        <v>일</v>
      </c>
      <c r="AD44" s="203" t="str">
        <f t="shared" si="142"/>
        <v>월</v>
      </c>
      <c r="AE44" s="203" t="str">
        <f t="shared" si="142"/>
        <v>화</v>
      </c>
      <c r="AF44" s="203" t="str">
        <f t="shared" si="142"/>
        <v>수</v>
      </c>
      <c r="AG44" s="203" t="str">
        <f t="shared" si="142"/>
        <v>목</v>
      </c>
      <c r="AH44" s="203" t="str">
        <f t="shared" si="142"/>
        <v>금</v>
      </c>
      <c r="AI44" s="203" t="str">
        <f t="shared" si="142"/>
        <v>토</v>
      </c>
      <c r="AJ44" s="203" t="str">
        <f t="shared" si="142"/>
        <v>일</v>
      </c>
      <c r="AK44" s="203" t="str">
        <f t="shared" si="142"/>
        <v>월</v>
      </c>
      <c r="AL44" s="203" t="str">
        <f t="shared" si="142"/>
        <v>화</v>
      </c>
      <c r="AM44" s="203" t="str">
        <f t="shared" si="142"/>
        <v>수</v>
      </c>
      <c r="AN44" s="203" t="str">
        <f t="shared" si="142"/>
        <v>목</v>
      </c>
      <c r="AO44" s="203" t="str">
        <f t="shared" si="142"/>
        <v>금</v>
      </c>
      <c r="AP44" s="203" t="str">
        <f t="shared" si="142"/>
        <v>토</v>
      </c>
      <c r="AQ44" s="203" t="str">
        <f t="shared" si="142"/>
        <v>일</v>
      </c>
      <c r="AR44" s="203" t="str">
        <f t="shared" si="142"/>
        <v>월</v>
      </c>
      <c r="AS44" s="203" t="str">
        <f t="shared" si="142"/>
        <v>화</v>
      </c>
      <c r="AT44" s="203" t="str">
        <f t="shared" si="142"/>
        <v>수</v>
      </c>
      <c r="AU44" s="203" t="str">
        <f t="shared" si="142"/>
        <v>목</v>
      </c>
      <c r="AV44" s="203" t="str">
        <f t="shared" si="142"/>
        <v>금</v>
      </c>
      <c r="AW44" s="203" t="str">
        <f t="shared" si="142"/>
        <v>토</v>
      </c>
      <c r="AX44" s="203" t="str">
        <f t="shared" si="142"/>
        <v>일</v>
      </c>
      <c r="AY44" s="203" t="str">
        <f t="shared" si="142"/>
        <v>월</v>
      </c>
      <c r="AZ44" s="203" t="str">
        <f t="shared" si="142"/>
        <v>화</v>
      </c>
      <c r="BA44" s="203" t="str">
        <f t="shared" si="142"/>
        <v>수</v>
      </c>
      <c r="BB44" s="203" t="str">
        <f t="shared" si="142"/>
        <v>목</v>
      </c>
      <c r="BC44" s="203" t="str">
        <f t="shared" si="142"/>
        <v>금</v>
      </c>
      <c r="BD44" s="203" t="str">
        <f t="shared" si="142"/>
        <v>토</v>
      </c>
      <c r="BE44" s="203" t="str">
        <f t="shared" si="142"/>
        <v>일</v>
      </c>
      <c r="BF44" s="203" t="str">
        <f t="shared" si="142"/>
        <v>월</v>
      </c>
      <c r="BG44" s="203" t="str">
        <f t="shared" si="142"/>
        <v>화</v>
      </c>
      <c r="BH44" s="203" t="str">
        <f t="shared" si="142"/>
        <v>수</v>
      </c>
      <c r="BI44" s="203" t="str">
        <f t="shared" si="142"/>
        <v>목</v>
      </c>
      <c r="BJ44" s="203" t="str">
        <f t="shared" si="142"/>
        <v>금</v>
      </c>
      <c r="BK44" s="203" t="str">
        <f t="shared" si="142"/>
        <v>토</v>
      </c>
      <c r="BL44" s="203" t="str">
        <f t="shared" si="142"/>
        <v>일</v>
      </c>
      <c r="BM44" s="203" t="str">
        <f t="shared" si="142"/>
        <v>월</v>
      </c>
      <c r="BN44" s="203" t="str">
        <f t="shared" si="142"/>
        <v>화</v>
      </c>
      <c r="BO44" s="203" t="str">
        <f t="shared" si="142"/>
        <v>수</v>
      </c>
      <c r="BP44" s="203" t="str">
        <f t="shared" si="142"/>
        <v>목</v>
      </c>
      <c r="BQ44" s="203" t="str">
        <f t="shared" si="142"/>
        <v>금</v>
      </c>
      <c r="BR44" s="203" t="str">
        <f t="shared" si="142"/>
        <v>토</v>
      </c>
      <c r="BS44" s="203" t="str">
        <f t="shared" si="142"/>
        <v>일</v>
      </c>
      <c r="BT44" s="203" t="str">
        <f t="shared" si="142"/>
        <v>월</v>
      </c>
      <c r="BU44" s="203" t="str">
        <f t="shared" si="142"/>
        <v>화</v>
      </c>
      <c r="BV44" s="203" t="str">
        <f t="shared" si="142"/>
        <v>수</v>
      </c>
      <c r="BW44" s="203" t="str">
        <f t="shared" si="142"/>
        <v>목</v>
      </c>
      <c r="BX44" s="203" t="str">
        <f t="shared" si="142"/>
        <v>금</v>
      </c>
      <c r="BY44" s="203" t="str">
        <f t="shared" si="142"/>
        <v>토</v>
      </c>
      <c r="BZ44" s="203" t="str">
        <f t="shared" si="142"/>
        <v>일</v>
      </c>
      <c r="CA44" s="203" t="str">
        <f t="shared" si="142"/>
        <v>월</v>
      </c>
      <c r="CB44" s="203" t="str">
        <f t="shared" ref="CB44:DO44" si="143">CHOOSE(WEEKDAY(CB43,1),"일","월","화","수","목","금","토")</f>
        <v>화</v>
      </c>
      <c r="CC44" s="203" t="str">
        <f t="shared" si="143"/>
        <v>수</v>
      </c>
      <c r="CD44" s="203" t="str">
        <f t="shared" si="143"/>
        <v>목</v>
      </c>
      <c r="CE44" s="203" t="str">
        <f t="shared" si="143"/>
        <v>금</v>
      </c>
      <c r="CF44" s="203" t="str">
        <f t="shared" si="143"/>
        <v>토</v>
      </c>
      <c r="CG44" s="203" t="str">
        <f t="shared" si="143"/>
        <v>일</v>
      </c>
      <c r="CH44" s="203" t="str">
        <f t="shared" si="143"/>
        <v>월</v>
      </c>
      <c r="CI44" s="203" t="str">
        <f t="shared" si="143"/>
        <v>화</v>
      </c>
      <c r="CJ44" s="203" t="str">
        <f t="shared" si="143"/>
        <v>수</v>
      </c>
      <c r="CK44" s="203" t="str">
        <f t="shared" si="143"/>
        <v>목</v>
      </c>
      <c r="CL44" s="203" t="str">
        <f t="shared" si="143"/>
        <v>금</v>
      </c>
      <c r="CM44" s="203" t="str">
        <f t="shared" si="143"/>
        <v>토</v>
      </c>
      <c r="CN44" s="203" t="str">
        <f t="shared" si="143"/>
        <v>일</v>
      </c>
      <c r="CO44" s="203" t="str">
        <f t="shared" si="143"/>
        <v>월</v>
      </c>
      <c r="CP44" s="203" t="str">
        <f t="shared" si="143"/>
        <v>화</v>
      </c>
      <c r="CQ44" s="203" t="str">
        <f t="shared" si="143"/>
        <v>수</v>
      </c>
      <c r="CR44" s="203" t="str">
        <f t="shared" si="143"/>
        <v>목</v>
      </c>
      <c r="CS44" s="203" t="str">
        <f t="shared" si="143"/>
        <v>금</v>
      </c>
      <c r="CT44" s="203" t="str">
        <f t="shared" si="143"/>
        <v>토</v>
      </c>
      <c r="CU44" s="203" t="str">
        <f t="shared" si="143"/>
        <v>일</v>
      </c>
      <c r="CV44" s="203" t="str">
        <f t="shared" si="143"/>
        <v>월</v>
      </c>
      <c r="CW44" s="203" t="str">
        <f t="shared" si="143"/>
        <v>화</v>
      </c>
      <c r="CX44" s="203" t="str">
        <f t="shared" si="143"/>
        <v>수</v>
      </c>
      <c r="CY44" s="203" t="str">
        <f t="shared" si="143"/>
        <v>목</v>
      </c>
      <c r="CZ44" s="203" t="str">
        <f t="shared" si="143"/>
        <v>금</v>
      </c>
      <c r="DA44" s="203" t="str">
        <f t="shared" si="143"/>
        <v>토</v>
      </c>
      <c r="DB44" s="203" t="str">
        <f t="shared" si="143"/>
        <v>일</v>
      </c>
      <c r="DC44" s="203" t="str">
        <f t="shared" si="143"/>
        <v>월</v>
      </c>
      <c r="DD44" s="203" t="str">
        <f t="shared" si="143"/>
        <v>화</v>
      </c>
      <c r="DE44" s="203" t="str">
        <f t="shared" si="143"/>
        <v>수</v>
      </c>
      <c r="DF44" s="203" t="str">
        <f t="shared" si="143"/>
        <v>목</v>
      </c>
      <c r="DG44" s="203" t="str">
        <f t="shared" si="143"/>
        <v>금</v>
      </c>
      <c r="DH44" s="203" t="str">
        <f t="shared" si="143"/>
        <v>토</v>
      </c>
      <c r="DI44" s="203" t="str">
        <f t="shared" si="143"/>
        <v>일</v>
      </c>
      <c r="DJ44" s="203" t="str">
        <f t="shared" si="143"/>
        <v>월</v>
      </c>
      <c r="DK44" s="203" t="str">
        <f t="shared" si="143"/>
        <v>화</v>
      </c>
      <c r="DL44" s="203" t="str">
        <f t="shared" si="143"/>
        <v>수</v>
      </c>
      <c r="DM44" s="203" t="str">
        <f t="shared" si="143"/>
        <v>목</v>
      </c>
      <c r="DN44" s="203" t="str">
        <f t="shared" si="143"/>
        <v>금</v>
      </c>
      <c r="DO44" s="204" t="str">
        <f t="shared" si="143"/>
        <v>토</v>
      </c>
      <c r="DP44" s="204" t="str">
        <f t="shared" ref="DP44:GA44" si="144">CHOOSE(WEEKDAY(DP43,1),"일","월","화","수","목","금","토")</f>
        <v>일</v>
      </c>
      <c r="DQ44" s="204" t="str">
        <f t="shared" si="144"/>
        <v>월</v>
      </c>
      <c r="DR44" s="204" t="str">
        <f t="shared" si="144"/>
        <v>화</v>
      </c>
      <c r="DS44" s="204" t="str">
        <f t="shared" si="144"/>
        <v>수</v>
      </c>
      <c r="DT44" s="204" t="str">
        <f t="shared" si="144"/>
        <v>목</v>
      </c>
      <c r="DU44" s="204" t="str">
        <f t="shared" si="144"/>
        <v>금</v>
      </c>
      <c r="DV44" s="204" t="str">
        <f t="shared" si="144"/>
        <v>토</v>
      </c>
      <c r="DW44" s="204" t="str">
        <f t="shared" si="144"/>
        <v>일</v>
      </c>
      <c r="DX44" s="204" t="str">
        <f t="shared" si="144"/>
        <v>월</v>
      </c>
      <c r="DY44" s="204" t="str">
        <f t="shared" si="144"/>
        <v>화</v>
      </c>
      <c r="DZ44" s="204" t="str">
        <f t="shared" si="144"/>
        <v>수</v>
      </c>
      <c r="EA44" s="204" t="str">
        <f t="shared" si="144"/>
        <v>목</v>
      </c>
      <c r="EB44" s="204" t="str">
        <f t="shared" si="144"/>
        <v>금</v>
      </c>
      <c r="EC44" s="204" t="str">
        <f t="shared" si="144"/>
        <v>토</v>
      </c>
      <c r="ED44" s="204" t="str">
        <f t="shared" si="144"/>
        <v>일</v>
      </c>
      <c r="EE44" s="204" t="str">
        <f t="shared" si="144"/>
        <v>월</v>
      </c>
      <c r="EF44" s="204" t="str">
        <f t="shared" si="144"/>
        <v>화</v>
      </c>
      <c r="EG44" s="204" t="str">
        <f t="shared" si="144"/>
        <v>수</v>
      </c>
      <c r="EH44" s="204" t="str">
        <f t="shared" si="144"/>
        <v>목</v>
      </c>
      <c r="EI44" s="204" t="str">
        <f t="shared" si="144"/>
        <v>금</v>
      </c>
      <c r="EJ44" s="204" t="str">
        <f t="shared" si="144"/>
        <v>토</v>
      </c>
      <c r="EK44" s="204" t="str">
        <f t="shared" si="144"/>
        <v>일</v>
      </c>
      <c r="EL44" s="204" t="str">
        <f t="shared" si="144"/>
        <v>월</v>
      </c>
      <c r="EM44" s="204" t="str">
        <f t="shared" si="144"/>
        <v>화</v>
      </c>
      <c r="EN44" s="204" t="str">
        <f t="shared" si="144"/>
        <v>수</v>
      </c>
      <c r="EO44" s="204" t="str">
        <f t="shared" si="144"/>
        <v>목</v>
      </c>
      <c r="EP44" s="204" t="str">
        <f t="shared" si="144"/>
        <v>금</v>
      </c>
      <c r="EQ44" s="204" t="str">
        <f t="shared" si="144"/>
        <v>토</v>
      </c>
      <c r="ER44" s="204" t="str">
        <f t="shared" si="144"/>
        <v>일</v>
      </c>
      <c r="ES44" s="204" t="str">
        <f t="shared" si="144"/>
        <v>월</v>
      </c>
      <c r="ET44" s="204" t="str">
        <f t="shared" si="144"/>
        <v>화</v>
      </c>
      <c r="EU44" s="204" t="str">
        <f t="shared" si="144"/>
        <v>수</v>
      </c>
      <c r="EV44" s="204" t="str">
        <f t="shared" si="144"/>
        <v>목</v>
      </c>
      <c r="EW44" s="204" t="str">
        <f t="shared" si="144"/>
        <v>금</v>
      </c>
      <c r="EX44" s="204" t="str">
        <f t="shared" si="144"/>
        <v>토</v>
      </c>
      <c r="EY44" s="204" t="str">
        <f t="shared" si="144"/>
        <v>일</v>
      </c>
      <c r="EZ44" s="204" t="str">
        <f t="shared" si="144"/>
        <v>월</v>
      </c>
      <c r="FA44" s="204" t="str">
        <f t="shared" si="144"/>
        <v>화</v>
      </c>
      <c r="FB44" s="204" t="str">
        <f t="shared" si="144"/>
        <v>수</v>
      </c>
      <c r="FC44" s="204" t="str">
        <f t="shared" si="144"/>
        <v>목</v>
      </c>
      <c r="FD44" s="204" t="str">
        <f t="shared" si="144"/>
        <v>금</v>
      </c>
      <c r="FE44" s="204" t="str">
        <f t="shared" si="144"/>
        <v>토</v>
      </c>
      <c r="FF44" s="204" t="str">
        <f t="shared" si="144"/>
        <v>일</v>
      </c>
      <c r="FG44" s="204" t="str">
        <f t="shared" si="144"/>
        <v>월</v>
      </c>
      <c r="FH44" s="204" t="str">
        <f t="shared" si="144"/>
        <v>화</v>
      </c>
      <c r="FI44" s="204" t="str">
        <f t="shared" si="144"/>
        <v>수</v>
      </c>
      <c r="FJ44" s="204" t="str">
        <f t="shared" si="144"/>
        <v>목</v>
      </c>
      <c r="FK44" s="204" t="str">
        <f t="shared" si="144"/>
        <v>금</v>
      </c>
      <c r="FL44" s="204" t="str">
        <f t="shared" si="144"/>
        <v>토</v>
      </c>
      <c r="FM44" s="204" t="str">
        <f t="shared" si="144"/>
        <v>일</v>
      </c>
      <c r="FN44" s="204" t="str">
        <f t="shared" si="144"/>
        <v>월</v>
      </c>
      <c r="FO44" s="204" t="str">
        <f t="shared" si="144"/>
        <v>화</v>
      </c>
      <c r="FP44" s="204" t="str">
        <f t="shared" si="144"/>
        <v>수</v>
      </c>
      <c r="FQ44" s="204" t="str">
        <f t="shared" si="144"/>
        <v>목</v>
      </c>
      <c r="FR44" s="204" t="str">
        <f t="shared" si="144"/>
        <v>금</v>
      </c>
      <c r="FS44" s="204" t="str">
        <f t="shared" si="144"/>
        <v>토</v>
      </c>
      <c r="FT44" s="204" t="str">
        <f t="shared" si="144"/>
        <v>일</v>
      </c>
      <c r="FU44" s="204" t="str">
        <f t="shared" si="144"/>
        <v>월</v>
      </c>
      <c r="FV44" s="204" t="str">
        <f t="shared" si="144"/>
        <v>화</v>
      </c>
      <c r="FW44" s="204" t="str">
        <f t="shared" si="144"/>
        <v>수</v>
      </c>
      <c r="FX44" s="204" t="str">
        <f t="shared" si="144"/>
        <v>목</v>
      </c>
      <c r="FY44" s="204" t="str">
        <f t="shared" si="144"/>
        <v>금</v>
      </c>
      <c r="FZ44" s="204" t="str">
        <f t="shared" si="144"/>
        <v>토</v>
      </c>
      <c r="GA44" s="204" t="str">
        <f t="shared" si="144"/>
        <v>일</v>
      </c>
      <c r="GB44" s="204" t="str">
        <f t="shared" ref="GB44:HP44" si="145">CHOOSE(WEEKDAY(GB43,1),"일","월","화","수","목","금","토")</f>
        <v>월</v>
      </c>
      <c r="GC44" s="204" t="str">
        <f t="shared" si="145"/>
        <v>화</v>
      </c>
      <c r="GD44" s="204" t="str">
        <f t="shared" si="145"/>
        <v>수</v>
      </c>
      <c r="GE44" s="204" t="str">
        <f t="shared" si="145"/>
        <v>목</v>
      </c>
      <c r="GF44" s="204" t="str">
        <f t="shared" si="145"/>
        <v>금</v>
      </c>
      <c r="GG44" s="204" t="str">
        <f t="shared" si="145"/>
        <v>토</v>
      </c>
      <c r="GH44" s="204" t="str">
        <f t="shared" si="145"/>
        <v>일</v>
      </c>
      <c r="GI44" s="204" t="str">
        <f t="shared" si="145"/>
        <v>월</v>
      </c>
      <c r="GJ44" s="204" t="str">
        <f t="shared" si="145"/>
        <v>화</v>
      </c>
      <c r="GK44" s="204" t="str">
        <f t="shared" si="145"/>
        <v>수</v>
      </c>
      <c r="GL44" s="204" t="str">
        <f t="shared" si="145"/>
        <v>목</v>
      </c>
      <c r="GM44" s="204" t="str">
        <f t="shared" si="145"/>
        <v>금</v>
      </c>
      <c r="GN44" s="204" t="str">
        <f t="shared" si="145"/>
        <v>토</v>
      </c>
      <c r="GO44" s="204" t="str">
        <f t="shared" si="145"/>
        <v>일</v>
      </c>
      <c r="GP44" s="204" t="str">
        <f t="shared" si="145"/>
        <v>월</v>
      </c>
      <c r="GQ44" s="204" t="str">
        <f t="shared" si="145"/>
        <v>화</v>
      </c>
      <c r="GR44" s="204" t="str">
        <f t="shared" si="145"/>
        <v>수</v>
      </c>
      <c r="GS44" s="204" t="str">
        <f t="shared" si="145"/>
        <v>목</v>
      </c>
      <c r="GT44" s="204" t="str">
        <f t="shared" si="145"/>
        <v>금</v>
      </c>
      <c r="GU44" s="204" t="str">
        <f t="shared" si="145"/>
        <v>토</v>
      </c>
      <c r="GV44" s="204" t="str">
        <f t="shared" si="145"/>
        <v>일</v>
      </c>
      <c r="GW44" s="204" t="str">
        <f t="shared" si="145"/>
        <v>월</v>
      </c>
      <c r="GX44" s="204" t="str">
        <f t="shared" si="145"/>
        <v>화</v>
      </c>
      <c r="GY44" s="204" t="str">
        <f t="shared" si="145"/>
        <v>수</v>
      </c>
      <c r="GZ44" s="204" t="str">
        <f t="shared" si="145"/>
        <v>목</v>
      </c>
      <c r="HA44" s="204" t="str">
        <f t="shared" si="145"/>
        <v>금</v>
      </c>
      <c r="HB44" s="204" t="str">
        <f t="shared" si="145"/>
        <v>토</v>
      </c>
      <c r="HC44" s="204" t="str">
        <f t="shared" si="145"/>
        <v>일</v>
      </c>
      <c r="HD44" s="204" t="str">
        <f t="shared" si="145"/>
        <v>월</v>
      </c>
      <c r="HE44" s="204" t="str">
        <f t="shared" si="145"/>
        <v>화</v>
      </c>
      <c r="HF44" s="204" t="str">
        <f t="shared" si="145"/>
        <v>수</v>
      </c>
      <c r="HG44" s="204" t="str">
        <f t="shared" si="145"/>
        <v>목</v>
      </c>
      <c r="HH44" s="204" t="str">
        <f t="shared" si="145"/>
        <v>금</v>
      </c>
      <c r="HI44" s="204" t="str">
        <f t="shared" si="145"/>
        <v>토</v>
      </c>
      <c r="HJ44" s="204" t="str">
        <f t="shared" si="145"/>
        <v>일</v>
      </c>
      <c r="HK44" s="204" t="str">
        <f t="shared" si="145"/>
        <v>월</v>
      </c>
      <c r="HL44" s="204" t="str">
        <f t="shared" si="145"/>
        <v>화</v>
      </c>
      <c r="HM44" s="204" t="str">
        <f t="shared" si="145"/>
        <v>수</v>
      </c>
      <c r="HN44" s="204" t="str">
        <f t="shared" si="145"/>
        <v>목</v>
      </c>
      <c r="HO44" s="204" t="str">
        <f t="shared" si="145"/>
        <v>금</v>
      </c>
      <c r="HP44" s="204" t="str">
        <f t="shared" si="145"/>
        <v>토</v>
      </c>
    </row>
    <row r="45" spans="2:224" ht="15" hidden="1" customHeight="1">
      <c r="H45" s="205"/>
      <c r="L45" s="2"/>
      <c r="M45" s="2"/>
      <c r="N45" s="206" t="str">
        <f t="shared" ref="N45:N74" si="146">N8</f>
        <v>직원1</v>
      </c>
      <c r="O45" s="207" t="str">
        <f t="shared" ref="O45:U54" si="147">IF(O8="","",O8)</f>
        <v/>
      </c>
      <c r="P45" s="208" t="str">
        <f t="shared" si="147"/>
        <v/>
      </c>
      <c r="Q45" s="208" t="str">
        <f t="shared" si="147"/>
        <v/>
      </c>
      <c r="R45" s="208" t="str">
        <f t="shared" si="147"/>
        <v/>
      </c>
      <c r="S45" s="208" t="str">
        <f t="shared" si="147"/>
        <v/>
      </c>
      <c r="T45" s="208" t="str">
        <f t="shared" si="147"/>
        <v/>
      </c>
      <c r="U45" s="208" t="str">
        <f t="shared" si="147"/>
        <v/>
      </c>
      <c r="V45" s="209" t="str">
        <f t="shared" ref="V45:V74" si="148">IF(ROW()-ROW($N$44)&lt;$N$6,O46,IF(ROW()-ROW($N$44)=$N$6,O$45,""))</f>
        <v/>
      </c>
      <c r="W45" s="209" t="str">
        <f t="shared" ref="W45:W74" si="149">IF(ROW()-ROW($N$44)&lt;$N$6,P46,IF(ROW()-ROW($N$44)=$N$6,P$45,""))</f>
        <v/>
      </c>
      <c r="X45" s="209" t="str">
        <f t="shared" ref="X45:X74" si="150">IF(ROW()-ROW($N$44)&lt;$N$6,Q46,IF(ROW()-ROW($N$44)=$N$6,Q$45,""))</f>
        <v/>
      </c>
      <c r="Y45" s="209" t="str">
        <f t="shared" ref="Y45:Y74" si="151">IF(ROW()-ROW($N$44)&lt;$N$6,R46,IF(ROW()-ROW($N$44)=$N$6,R$45,""))</f>
        <v/>
      </c>
      <c r="Z45" s="209" t="str">
        <f t="shared" ref="Z45:Z74" si="152">IF(ROW()-ROW($N$44)&lt;$N$6,S46,IF(ROW()-ROW($N$44)=$N$6,S$45,""))</f>
        <v/>
      </c>
      <c r="AA45" s="209" t="str">
        <f t="shared" ref="AA45:AA74" si="153">IF(ROW()-ROW($N$44)&lt;$N$6,T46,IF(ROW()-ROW($N$44)=$N$6,T$45,""))</f>
        <v/>
      </c>
      <c r="AB45" s="209" t="str">
        <f t="shared" ref="AB45:AB74" si="154">IF(ROW()-ROW($N$44)&lt;$N$6,U46,IF(ROW()-ROW($N$44)=$N$6,U$45,""))</f>
        <v/>
      </c>
      <c r="AC45" s="209" t="str">
        <f t="shared" ref="AC45:AC74" si="155">IF(ROW()-ROW($N$44)&lt;$N$6,V46,IF(ROW()-ROW($N$44)=$N$6,V$45,""))</f>
        <v/>
      </c>
      <c r="AD45" s="209" t="str">
        <f t="shared" ref="AD45:AD74" si="156">IF(ROW()-ROW($N$44)&lt;$N$6,W46,IF(ROW()-ROW($N$44)=$N$6,W$45,""))</f>
        <v/>
      </c>
      <c r="AE45" s="209" t="str">
        <f t="shared" ref="AE45:AE74" si="157">IF(ROW()-ROW($N$44)&lt;$N$6,X46,IF(ROW()-ROW($N$44)=$N$6,X$45,""))</f>
        <v/>
      </c>
      <c r="AF45" s="209" t="str">
        <f t="shared" ref="AF45:AF74" si="158">IF(ROW()-ROW($N$44)&lt;$N$6,Y46,IF(ROW()-ROW($N$44)=$N$6,Y$45,""))</f>
        <v/>
      </c>
      <c r="AG45" s="209" t="str">
        <f t="shared" ref="AG45:AG74" si="159">IF(ROW()-ROW($N$44)&lt;$N$6,Z46,IF(ROW()-ROW($N$44)=$N$6,Z$45,""))</f>
        <v/>
      </c>
      <c r="AH45" s="209" t="str">
        <f t="shared" ref="AH45:AH74" si="160">IF(ROW()-ROW($N$44)&lt;$N$6,AA46,IF(ROW()-ROW($N$44)=$N$6,AA$45,""))</f>
        <v/>
      </c>
      <c r="AI45" s="209" t="str">
        <f t="shared" ref="AI45:AI74" si="161">IF(ROW()-ROW($N$44)&lt;$N$6,AB46,IF(ROW()-ROW($N$44)=$N$6,AB$45,""))</f>
        <v/>
      </c>
      <c r="AJ45" s="209" t="str">
        <f t="shared" ref="AJ45:AJ74" si="162">IF(ROW()-ROW($N$44)&lt;$N$6,AC46,IF(ROW()-ROW($N$44)=$N$6,AC$45,""))</f>
        <v/>
      </c>
      <c r="AK45" s="209" t="str">
        <f t="shared" ref="AK45:AK74" si="163">IF(ROW()-ROW($N$44)&lt;$N$6,AD46,IF(ROW()-ROW($N$44)=$N$6,AD$45,""))</f>
        <v/>
      </c>
      <c r="AL45" s="209" t="str">
        <f t="shared" ref="AL45:AL74" si="164">IF(ROW()-ROW($N$44)&lt;$N$6,AE46,IF(ROW()-ROW($N$44)=$N$6,AE$45,""))</f>
        <v/>
      </c>
      <c r="AM45" s="209" t="str">
        <f t="shared" ref="AM45:AM74" si="165">IF(ROW()-ROW($N$44)&lt;$N$6,AF46,IF(ROW()-ROW($N$44)=$N$6,AF$45,""))</f>
        <v/>
      </c>
      <c r="AN45" s="209" t="str">
        <f t="shared" ref="AN45:AN74" si="166">IF(ROW()-ROW($N$44)&lt;$N$6,AG46,IF(ROW()-ROW($N$44)=$N$6,AG$45,""))</f>
        <v/>
      </c>
      <c r="AO45" s="209" t="str">
        <f t="shared" ref="AO45:AO74" si="167">IF(ROW()-ROW($N$44)&lt;$N$6,AH46,IF(ROW()-ROW($N$44)=$N$6,AH$45,""))</f>
        <v/>
      </c>
      <c r="AP45" s="209" t="str">
        <f t="shared" ref="AP45:AP74" si="168">IF(ROW()-ROW($N$44)&lt;$N$6,AI46,IF(ROW()-ROW($N$44)=$N$6,AI$45,""))</f>
        <v/>
      </c>
      <c r="AQ45" s="209" t="str">
        <f t="shared" ref="AQ45:AQ74" si="169">IF(ROW()-ROW($N$44)&lt;$N$6,AJ46,IF(ROW()-ROW($N$44)=$N$6,AJ$45,""))</f>
        <v/>
      </c>
      <c r="AR45" s="209" t="str">
        <f t="shared" ref="AR45:AR74" si="170">IF(ROW()-ROW($N$44)&lt;$N$6,AK46,IF(ROW()-ROW($N$44)=$N$6,AK$45,""))</f>
        <v/>
      </c>
      <c r="AS45" s="209" t="str">
        <f t="shared" ref="AS45:AS74" si="171">IF(ROW()-ROW($N$44)&lt;$N$6,AL46,IF(ROW()-ROW($N$44)=$N$6,AL$45,""))</f>
        <v/>
      </c>
      <c r="AT45" s="209" t="str">
        <f t="shared" ref="AT45:AT74" si="172">IF(ROW()-ROW($N$44)&lt;$N$6,AM46,IF(ROW()-ROW($N$44)=$N$6,AM$45,""))</f>
        <v/>
      </c>
      <c r="AU45" s="209" t="str">
        <f t="shared" ref="AU45:AU74" si="173">IF(ROW()-ROW($N$44)&lt;$N$6,AN46,IF(ROW()-ROW($N$44)=$N$6,AN$45,""))</f>
        <v/>
      </c>
      <c r="AV45" s="209" t="str">
        <f t="shared" ref="AV45:AV74" si="174">IF(ROW()-ROW($N$44)&lt;$N$6,AO46,IF(ROW()-ROW($N$44)=$N$6,AO$45,""))</f>
        <v/>
      </c>
      <c r="AW45" s="209" t="str">
        <f t="shared" ref="AW45:AW74" si="175">IF(ROW()-ROW($N$44)&lt;$N$6,AP46,IF(ROW()-ROW($N$44)=$N$6,AP$45,""))</f>
        <v/>
      </c>
      <c r="AX45" s="209" t="str">
        <f t="shared" ref="AX45:AX74" si="176">IF(ROW()-ROW($N$44)&lt;$N$6,AQ46,IF(ROW()-ROW($N$44)=$N$6,AQ$45,""))</f>
        <v/>
      </c>
      <c r="AY45" s="209" t="str">
        <f t="shared" ref="AY45:AY74" si="177">IF(ROW()-ROW($N$44)&lt;$N$6,AR46,IF(ROW()-ROW($N$44)=$N$6,AR$45,""))</f>
        <v/>
      </c>
      <c r="AZ45" s="209" t="str">
        <f t="shared" ref="AZ45:AZ74" si="178">IF(ROW()-ROW($N$44)&lt;$N$6,AS46,IF(ROW()-ROW($N$44)=$N$6,AS$45,""))</f>
        <v/>
      </c>
      <c r="BA45" s="209" t="str">
        <f t="shared" ref="BA45:BA74" si="179">IF(ROW()-ROW($N$44)&lt;$N$6,AT46,IF(ROW()-ROW($N$44)=$N$6,AT$45,""))</f>
        <v/>
      </c>
      <c r="BB45" s="209" t="str">
        <f t="shared" ref="BB45:BB74" si="180">IF(ROW()-ROW($N$44)&lt;$N$6,AU46,IF(ROW()-ROW($N$44)=$N$6,AU$45,""))</f>
        <v/>
      </c>
      <c r="BC45" s="209" t="str">
        <f t="shared" ref="BC45:BC74" si="181">IF(ROW()-ROW($N$44)&lt;$N$6,AV46,IF(ROW()-ROW($N$44)=$N$6,AV$45,""))</f>
        <v/>
      </c>
      <c r="BD45" s="209" t="str">
        <f t="shared" ref="BD45:BD74" si="182">IF(ROW()-ROW($N$44)&lt;$N$6,AW46,IF(ROW()-ROW($N$44)=$N$6,AW$45,""))</f>
        <v/>
      </c>
      <c r="BE45" s="209" t="str">
        <f t="shared" ref="BE45:BE74" si="183">IF(ROW()-ROW($N$44)&lt;$N$6,AX46,IF(ROW()-ROW($N$44)=$N$6,AX$45,""))</f>
        <v/>
      </c>
      <c r="BF45" s="209" t="str">
        <f t="shared" ref="BF45:BF74" si="184">IF(ROW()-ROW($N$44)&lt;$N$6,AY46,IF(ROW()-ROW($N$44)=$N$6,AY$45,""))</f>
        <v/>
      </c>
      <c r="BG45" s="209" t="str">
        <f t="shared" ref="BG45:BG74" si="185">IF(ROW()-ROW($N$44)&lt;$N$6,AZ46,IF(ROW()-ROW($N$44)=$N$6,AZ$45,""))</f>
        <v/>
      </c>
      <c r="BH45" s="209" t="str">
        <f t="shared" ref="BH45:BH74" si="186">IF(ROW()-ROW($N$44)&lt;$N$6,BA46,IF(ROW()-ROW($N$44)=$N$6,BA$45,""))</f>
        <v/>
      </c>
      <c r="BI45" s="209" t="str">
        <f t="shared" ref="BI45:BI74" si="187">IF(ROW()-ROW($N$44)&lt;$N$6,BB46,IF(ROW()-ROW($N$44)=$N$6,BB$45,""))</f>
        <v/>
      </c>
      <c r="BJ45" s="209" t="str">
        <f t="shared" ref="BJ45:BJ74" si="188">IF(ROW()-ROW($N$44)&lt;$N$6,BC46,IF(ROW()-ROW($N$44)=$N$6,BC$45,""))</f>
        <v/>
      </c>
      <c r="BK45" s="209" t="str">
        <f t="shared" ref="BK45:BK74" si="189">IF(ROW()-ROW($N$44)&lt;$N$6,BD46,IF(ROW()-ROW($N$44)=$N$6,BD$45,""))</f>
        <v/>
      </c>
      <c r="BL45" s="209" t="str">
        <f t="shared" ref="BL45:BL74" si="190">IF(ROW()-ROW($N$44)&lt;$N$6,BE46,IF(ROW()-ROW($N$44)=$N$6,BE$45,""))</f>
        <v/>
      </c>
      <c r="BM45" s="209" t="str">
        <f t="shared" ref="BM45:BM74" si="191">IF(ROW()-ROW($N$44)&lt;$N$6,BF46,IF(ROW()-ROW($N$44)=$N$6,BF$45,""))</f>
        <v/>
      </c>
      <c r="BN45" s="209" t="str">
        <f t="shared" ref="BN45:BN74" si="192">IF(ROW()-ROW($N$44)&lt;$N$6,BG46,IF(ROW()-ROW($N$44)=$N$6,BG$45,""))</f>
        <v/>
      </c>
      <c r="BO45" s="209" t="str">
        <f t="shared" ref="BO45:BO74" si="193">IF(ROW()-ROW($N$44)&lt;$N$6,BH46,IF(ROW()-ROW($N$44)=$N$6,BH$45,""))</f>
        <v/>
      </c>
      <c r="BP45" s="209" t="str">
        <f t="shared" ref="BP45:BP74" si="194">IF(ROW()-ROW($N$44)&lt;$N$6,BI46,IF(ROW()-ROW($N$44)=$N$6,BI$45,""))</f>
        <v/>
      </c>
      <c r="BQ45" s="209" t="str">
        <f t="shared" ref="BQ45:BQ74" si="195">IF(ROW()-ROW($N$44)&lt;$N$6,BJ46,IF(ROW()-ROW($N$44)=$N$6,BJ$45,""))</f>
        <v/>
      </c>
      <c r="BR45" s="209" t="str">
        <f t="shared" ref="BR45:BR74" si="196">IF(ROW()-ROW($N$44)&lt;$N$6,BK46,IF(ROW()-ROW($N$44)=$N$6,BK$45,""))</f>
        <v/>
      </c>
      <c r="BS45" s="209" t="str">
        <f t="shared" ref="BS45:BS74" si="197">IF(ROW()-ROW($N$44)&lt;$N$6,BL46,IF(ROW()-ROW($N$44)=$N$6,BL$45,""))</f>
        <v/>
      </c>
      <c r="BT45" s="209" t="str">
        <f t="shared" ref="BT45:BT74" si="198">IF(ROW()-ROW($N$44)&lt;$N$6,BM46,IF(ROW()-ROW($N$44)=$N$6,BM$45,""))</f>
        <v/>
      </c>
      <c r="BU45" s="209" t="str">
        <f t="shared" ref="BU45:BU74" si="199">IF(ROW()-ROW($N$44)&lt;$N$6,BN46,IF(ROW()-ROW($N$44)=$N$6,BN$45,""))</f>
        <v/>
      </c>
      <c r="BV45" s="209" t="str">
        <f t="shared" ref="BV45:BV74" si="200">IF(ROW()-ROW($N$44)&lt;$N$6,BO46,IF(ROW()-ROW($N$44)=$N$6,BO$45,""))</f>
        <v/>
      </c>
      <c r="BW45" s="209" t="str">
        <f t="shared" ref="BW45:BW74" si="201">IF(ROW()-ROW($N$44)&lt;$N$6,BP46,IF(ROW()-ROW($N$44)=$N$6,BP$45,""))</f>
        <v/>
      </c>
      <c r="BX45" s="209" t="str">
        <f t="shared" ref="BX45:BX74" si="202">IF(ROW()-ROW($N$44)&lt;$N$6,BQ46,IF(ROW()-ROW($N$44)=$N$6,BQ$45,""))</f>
        <v/>
      </c>
      <c r="BY45" s="209" t="str">
        <f t="shared" ref="BY45:BY74" si="203">IF(ROW()-ROW($N$44)&lt;$N$6,BR46,IF(ROW()-ROW($N$44)=$N$6,BR$45,""))</f>
        <v/>
      </c>
      <c r="BZ45" s="209" t="str">
        <f t="shared" ref="BZ45:BZ74" si="204">IF(ROW()-ROW($N$44)&lt;$N$6,BS46,IF(ROW()-ROW($N$44)=$N$6,BS$45,""))</f>
        <v/>
      </c>
      <c r="CA45" s="209" t="str">
        <f t="shared" ref="CA45:CA74" si="205">IF(ROW()-ROW($N$44)&lt;$N$6,BT46,IF(ROW()-ROW($N$44)=$N$6,BT$45,""))</f>
        <v/>
      </c>
      <c r="CB45" s="209" t="str">
        <f t="shared" ref="CB45:CB74" si="206">IF(ROW()-ROW($N$44)&lt;$N$6,BU46,IF(ROW()-ROW($N$44)=$N$6,BU$45,""))</f>
        <v/>
      </c>
      <c r="CC45" s="209" t="str">
        <f t="shared" ref="CC45:CC74" si="207">IF(ROW()-ROW($N$44)&lt;$N$6,BV46,IF(ROW()-ROW($N$44)=$N$6,BV$45,""))</f>
        <v/>
      </c>
      <c r="CD45" s="209" t="str">
        <f t="shared" ref="CD45:CD74" si="208">IF(ROW()-ROW($N$44)&lt;$N$6,BW46,IF(ROW()-ROW($N$44)=$N$6,BW$45,""))</f>
        <v/>
      </c>
      <c r="CE45" s="209" t="str">
        <f t="shared" ref="CE45:CE74" si="209">IF(ROW()-ROW($N$44)&lt;$N$6,BX46,IF(ROW()-ROW($N$44)=$N$6,BX$45,""))</f>
        <v/>
      </c>
      <c r="CF45" s="209" t="str">
        <f t="shared" ref="CF45:CF74" si="210">IF(ROW()-ROW($N$44)&lt;$N$6,BY46,IF(ROW()-ROW($N$44)=$N$6,BY$45,""))</f>
        <v/>
      </c>
      <c r="CG45" s="209" t="str">
        <f t="shared" ref="CG45:CG74" si="211">IF(ROW()-ROW($N$44)&lt;$N$6,BZ46,IF(ROW()-ROW($N$44)=$N$6,BZ$45,""))</f>
        <v/>
      </c>
      <c r="CH45" s="209" t="str">
        <f t="shared" ref="CH45:CH74" si="212">IF(ROW()-ROW($N$44)&lt;$N$6,CA46,IF(ROW()-ROW($N$44)=$N$6,CA$45,""))</f>
        <v/>
      </c>
      <c r="CI45" s="209" t="str">
        <f t="shared" ref="CI45:CI74" si="213">IF(ROW()-ROW($N$44)&lt;$N$6,CB46,IF(ROW()-ROW($N$44)=$N$6,CB$45,""))</f>
        <v/>
      </c>
      <c r="CJ45" s="209" t="str">
        <f t="shared" ref="CJ45:CJ74" si="214">IF(ROW()-ROW($N$44)&lt;$N$6,CC46,IF(ROW()-ROW($N$44)=$N$6,CC$45,""))</f>
        <v/>
      </c>
      <c r="CK45" s="209" t="str">
        <f t="shared" ref="CK45:CK74" si="215">IF(ROW()-ROW($N$44)&lt;$N$6,CD46,IF(ROW()-ROW($N$44)=$N$6,CD$45,""))</f>
        <v/>
      </c>
      <c r="CL45" s="209" t="str">
        <f t="shared" ref="CL45:CL74" si="216">IF(ROW()-ROW($N$44)&lt;$N$6,CE46,IF(ROW()-ROW($N$44)=$N$6,CE$45,""))</f>
        <v/>
      </c>
      <c r="CM45" s="209" t="str">
        <f t="shared" ref="CM45:CM74" si="217">IF(ROW()-ROW($N$44)&lt;$N$6,CF46,IF(ROW()-ROW($N$44)=$N$6,CF$45,""))</f>
        <v/>
      </c>
      <c r="CN45" s="209" t="str">
        <f t="shared" ref="CN45:CN74" si="218">IF(ROW()-ROW($N$44)&lt;$N$6,CG46,IF(ROW()-ROW($N$44)=$N$6,CG$45,""))</f>
        <v/>
      </c>
      <c r="CO45" s="209" t="str">
        <f t="shared" ref="CO45:CO74" si="219">IF(ROW()-ROW($N$44)&lt;$N$6,CH46,IF(ROW()-ROW($N$44)=$N$6,CH$45,""))</f>
        <v/>
      </c>
      <c r="CP45" s="209" t="str">
        <f t="shared" ref="CP45:CP74" si="220">IF(ROW()-ROW($N$44)&lt;$N$6,CI46,IF(ROW()-ROW($N$44)=$N$6,CI$45,""))</f>
        <v/>
      </c>
      <c r="CQ45" s="209" t="str">
        <f t="shared" ref="CQ45:CQ74" si="221">IF(ROW()-ROW($N$44)&lt;$N$6,CJ46,IF(ROW()-ROW($N$44)=$N$6,CJ$45,""))</f>
        <v/>
      </c>
      <c r="CR45" s="209" t="str">
        <f t="shared" ref="CR45:CR74" si="222">IF(ROW()-ROW($N$44)&lt;$N$6,CK46,IF(ROW()-ROW($N$44)=$N$6,CK$45,""))</f>
        <v/>
      </c>
      <c r="CS45" s="209" t="str">
        <f t="shared" ref="CS45:CS74" si="223">IF(ROW()-ROW($N$44)&lt;$N$6,CL46,IF(ROW()-ROW($N$44)=$N$6,CL$45,""))</f>
        <v/>
      </c>
      <c r="CT45" s="209" t="str">
        <f t="shared" ref="CT45:CT74" si="224">IF(ROW()-ROW($N$44)&lt;$N$6,CM46,IF(ROW()-ROW($N$44)=$N$6,CM$45,""))</f>
        <v/>
      </c>
      <c r="CU45" s="209" t="str">
        <f t="shared" ref="CU45:CU74" si="225">IF(ROW()-ROW($N$44)&lt;$N$6,CN46,IF(ROW()-ROW($N$44)=$N$6,CN$45,""))</f>
        <v/>
      </c>
      <c r="CV45" s="209" t="str">
        <f t="shared" ref="CV45:CV74" si="226">IF(ROW()-ROW($N$44)&lt;$N$6,CO46,IF(ROW()-ROW($N$44)=$N$6,CO$45,""))</f>
        <v/>
      </c>
      <c r="CW45" s="209" t="str">
        <f t="shared" ref="CW45:CW74" si="227">IF(ROW()-ROW($N$44)&lt;$N$6,CP46,IF(ROW()-ROW($N$44)=$N$6,CP$45,""))</f>
        <v/>
      </c>
      <c r="CX45" s="209" t="str">
        <f t="shared" ref="CX45:CX74" si="228">IF(ROW()-ROW($N$44)&lt;$N$6,CQ46,IF(ROW()-ROW($N$44)=$N$6,CQ$45,""))</f>
        <v/>
      </c>
      <c r="CY45" s="209" t="str">
        <f t="shared" ref="CY45:CY74" si="229">IF(ROW()-ROW($N$44)&lt;$N$6,CR46,IF(ROW()-ROW($N$44)=$N$6,CR$45,""))</f>
        <v/>
      </c>
      <c r="CZ45" s="209" t="str">
        <f t="shared" ref="CZ45:CZ74" si="230">IF(ROW()-ROW($N$44)&lt;$N$6,CS46,IF(ROW()-ROW($N$44)=$N$6,CS$45,""))</f>
        <v/>
      </c>
      <c r="DA45" s="209" t="str">
        <f t="shared" ref="DA45:DA74" si="231">IF(ROW()-ROW($N$44)&lt;$N$6,CT46,IF(ROW()-ROW($N$44)=$N$6,CT$45,""))</f>
        <v/>
      </c>
      <c r="DB45" s="209" t="str">
        <f t="shared" ref="DB45:DB74" si="232">IF(ROW()-ROW($N$44)&lt;$N$6,CU46,IF(ROW()-ROW($N$44)=$N$6,CU$45,""))</f>
        <v/>
      </c>
      <c r="DC45" s="209" t="str">
        <f t="shared" ref="DC45:DC74" si="233">IF(ROW()-ROW($N$44)&lt;$N$6,CV46,IF(ROW()-ROW($N$44)=$N$6,CV$45,""))</f>
        <v/>
      </c>
      <c r="DD45" s="209" t="str">
        <f t="shared" ref="DD45:DD74" si="234">IF(ROW()-ROW($N$44)&lt;$N$6,CW46,IF(ROW()-ROW($N$44)=$N$6,CW$45,""))</f>
        <v/>
      </c>
      <c r="DE45" s="209" t="str">
        <f t="shared" ref="DE45:DE74" si="235">IF(ROW()-ROW($N$44)&lt;$N$6,CX46,IF(ROW()-ROW($N$44)=$N$6,CX$45,""))</f>
        <v/>
      </c>
      <c r="DF45" s="209" t="str">
        <f t="shared" ref="DF45:DF74" si="236">IF(ROW()-ROW($N$44)&lt;$N$6,CY46,IF(ROW()-ROW($N$44)=$N$6,CY$45,""))</f>
        <v/>
      </c>
      <c r="DG45" s="209" t="str">
        <f t="shared" ref="DG45:DG74" si="237">IF(ROW()-ROW($N$44)&lt;$N$6,CZ46,IF(ROW()-ROW($N$44)=$N$6,CZ$45,""))</f>
        <v/>
      </c>
      <c r="DH45" s="209" t="str">
        <f t="shared" ref="DH45:DH74" si="238">IF(ROW()-ROW($N$44)&lt;$N$6,DA46,IF(ROW()-ROW($N$44)=$N$6,DA$45,""))</f>
        <v/>
      </c>
      <c r="DI45" s="209" t="str">
        <f t="shared" ref="DI45:DI74" si="239">IF(ROW()-ROW($N$44)&lt;$N$6,DB46,IF(ROW()-ROW($N$44)=$N$6,DB$45,""))</f>
        <v/>
      </c>
      <c r="DJ45" s="209" t="str">
        <f t="shared" ref="DJ45:DJ74" si="240">IF(ROW()-ROW($N$44)&lt;$N$6,DC46,IF(ROW()-ROW($N$44)=$N$6,DC$45,""))</f>
        <v/>
      </c>
      <c r="DK45" s="209" t="str">
        <f t="shared" ref="DK45:DK74" si="241">IF(ROW()-ROW($N$44)&lt;$N$6,DD46,IF(ROW()-ROW($N$44)=$N$6,DD$45,""))</f>
        <v/>
      </c>
      <c r="DL45" s="209" t="str">
        <f t="shared" ref="DL45:DL74" si="242">IF(ROW()-ROW($N$44)&lt;$N$6,DE46,IF(ROW()-ROW($N$44)=$N$6,DE$45,""))</f>
        <v/>
      </c>
      <c r="DM45" s="209" t="str">
        <f t="shared" ref="DM45:DM74" si="243">IF(ROW()-ROW($N$44)&lt;$N$6,DF46,IF(ROW()-ROW($N$44)=$N$6,DF$45,""))</f>
        <v/>
      </c>
      <c r="DN45" s="209" t="str">
        <f t="shared" ref="DN45:DN74" si="244">IF(ROW()-ROW($N$44)&lt;$N$6,DG46,IF(ROW()-ROW($N$44)=$N$6,DG$45,""))</f>
        <v/>
      </c>
      <c r="DO45" s="210" t="str">
        <f t="shared" ref="DO45:DO74" si="245">IF(ROW()-ROW($N$44)&lt;$N$6,DH46,IF(ROW()-ROW($N$44)=$N$6,DH$45,""))</f>
        <v/>
      </c>
      <c r="DP45" s="210" t="str">
        <f t="shared" ref="DP45:GA48" si="246">IF(ROW()-ROW($N$44)&lt;$N$6,DI46,IF(ROW()-ROW($N$44)=$N$6,DI$45,""))</f>
        <v/>
      </c>
      <c r="DQ45" s="210" t="str">
        <f t="shared" si="246"/>
        <v/>
      </c>
      <c r="DR45" s="210" t="str">
        <f t="shared" si="246"/>
        <v/>
      </c>
      <c r="DS45" s="210" t="str">
        <f t="shared" si="246"/>
        <v/>
      </c>
      <c r="DT45" s="210" t="str">
        <f t="shared" si="246"/>
        <v/>
      </c>
      <c r="DU45" s="210" t="str">
        <f t="shared" si="246"/>
        <v/>
      </c>
      <c r="DV45" s="210" t="str">
        <f t="shared" si="246"/>
        <v/>
      </c>
      <c r="DW45" s="210" t="str">
        <f t="shared" si="246"/>
        <v/>
      </c>
      <c r="DX45" s="210" t="str">
        <f t="shared" si="246"/>
        <v/>
      </c>
      <c r="DY45" s="210" t="str">
        <f t="shared" si="246"/>
        <v/>
      </c>
      <c r="DZ45" s="210" t="str">
        <f t="shared" si="246"/>
        <v/>
      </c>
      <c r="EA45" s="210" t="str">
        <f t="shared" si="246"/>
        <v/>
      </c>
      <c r="EB45" s="210" t="str">
        <f t="shared" si="246"/>
        <v/>
      </c>
      <c r="EC45" s="210" t="str">
        <f t="shared" si="246"/>
        <v/>
      </c>
      <c r="ED45" s="210" t="str">
        <f t="shared" si="246"/>
        <v/>
      </c>
      <c r="EE45" s="210" t="str">
        <f t="shared" si="246"/>
        <v/>
      </c>
      <c r="EF45" s="210" t="str">
        <f t="shared" si="246"/>
        <v/>
      </c>
      <c r="EG45" s="210" t="str">
        <f t="shared" si="246"/>
        <v/>
      </c>
      <c r="EH45" s="210" t="str">
        <f t="shared" si="246"/>
        <v/>
      </c>
      <c r="EI45" s="210" t="str">
        <f t="shared" si="246"/>
        <v/>
      </c>
      <c r="EJ45" s="210" t="str">
        <f t="shared" si="246"/>
        <v/>
      </c>
      <c r="EK45" s="210" t="str">
        <f t="shared" si="246"/>
        <v/>
      </c>
      <c r="EL45" s="210" t="str">
        <f t="shared" si="246"/>
        <v/>
      </c>
      <c r="EM45" s="210" t="str">
        <f t="shared" si="246"/>
        <v/>
      </c>
      <c r="EN45" s="210" t="str">
        <f t="shared" si="246"/>
        <v/>
      </c>
      <c r="EO45" s="210" t="str">
        <f t="shared" si="246"/>
        <v/>
      </c>
      <c r="EP45" s="210" t="str">
        <f t="shared" si="246"/>
        <v/>
      </c>
      <c r="EQ45" s="210" t="str">
        <f t="shared" si="246"/>
        <v/>
      </c>
      <c r="ER45" s="210" t="str">
        <f t="shared" si="246"/>
        <v/>
      </c>
      <c r="ES45" s="210" t="str">
        <f t="shared" si="246"/>
        <v/>
      </c>
      <c r="ET45" s="210" t="str">
        <f t="shared" si="246"/>
        <v/>
      </c>
      <c r="EU45" s="210" t="str">
        <f t="shared" si="246"/>
        <v/>
      </c>
      <c r="EV45" s="210" t="str">
        <f t="shared" si="246"/>
        <v/>
      </c>
      <c r="EW45" s="210" t="str">
        <f t="shared" si="246"/>
        <v/>
      </c>
      <c r="EX45" s="210" t="str">
        <f t="shared" si="246"/>
        <v/>
      </c>
      <c r="EY45" s="210" t="str">
        <f t="shared" si="246"/>
        <v/>
      </c>
      <c r="EZ45" s="210" t="str">
        <f t="shared" si="246"/>
        <v/>
      </c>
      <c r="FA45" s="210" t="str">
        <f t="shared" si="246"/>
        <v/>
      </c>
      <c r="FB45" s="210" t="str">
        <f t="shared" si="246"/>
        <v/>
      </c>
      <c r="FC45" s="210" t="str">
        <f t="shared" si="246"/>
        <v/>
      </c>
      <c r="FD45" s="210" t="str">
        <f t="shared" si="246"/>
        <v/>
      </c>
      <c r="FE45" s="210" t="str">
        <f t="shared" si="246"/>
        <v/>
      </c>
      <c r="FF45" s="210" t="str">
        <f t="shared" si="246"/>
        <v/>
      </c>
      <c r="FG45" s="210" t="str">
        <f t="shared" si="246"/>
        <v/>
      </c>
      <c r="FH45" s="210" t="str">
        <f t="shared" si="246"/>
        <v/>
      </c>
      <c r="FI45" s="210" t="str">
        <f t="shared" si="246"/>
        <v/>
      </c>
      <c r="FJ45" s="210" t="str">
        <f t="shared" si="246"/>
        <v/>
      </c>
      <c r="FK45" s="210" t="str">
        <f t="shared" si="246"/>
        <v/>
      </c>
      <c r="FL45" s="210" t="str">
        <f t="shared" si="246"/>
        <v/>
      </c>
      <c r="FM45" s="210" t="str">
        <f t="shared" si="246"/>
        <v/>
      </c>
      <c r="FN45" s="210" t="str">
        <f t="shared" si="246"/>
        <v/>
      </c>
      <c r="FO45" s="210" t="str">
        <f t="shared" si="246"/>
        <v/>
      </c>
      <c r="FP45" s="210" t="str">
        <f t="shared" si="246"/>
        <v/>
      </c>
      <c r="FQ45" s="210" t="str">
        <f t="shared" si="246"/>
        <v/>
      </c>
      <c r="FR45" s="210" t="str">
        <f t="shared" si="246"/>
        <v/>
      </c>
      <c r="FS45" s="210" t="str">
        <f t="shared" si="246"/>
        <v/>
      </c>
      <c r="FT45" s="210" t="str">
        <f t="shared" si="246"/>
        <v/>
      </c>
      <c r="FU45" s="210" t="str">
        <f t="shared" si="246"/>
        <v/>
      </c>
      <c r="FV45" s="210" t="str">
        <f t="shared" si="246"/>
        <v/>
      </c>
      <c r="FW45" s="210" t="str">
        <f t="shared" si="246"/>
        <v/>
      </c>
      <c r="FX45" s="210" t="str">
        <f t="shared" si="246"/>
        <v/>
      </c>
      <c r="FY45" s="210" t="str">
        <f t="shared" si="246"/>
        <v/>
      </c>
      <c r="FZ45" s="210" t="str">
        <f t="shared" si="246"/>
        <v/>
      </c>
      <c r="GA45" s="210" t="str">
        <f t="shared" si="246"/>
        <v/>
      </c>
      <c r="GB45" s="210" t="str">
        <f t="shared" ref="GB45:HP51" si="247">IF(ROW()-ROW($N$44)&lt;$N$6,FU46,IF(ROW()-ROW($N$44)=$N$6,FU$45,""))</f>
        <v/>
      </c>
      <c r="GC45" s="210" t="str">
        <f t="shared" si="247"/>
        <v/>
      </c>
      <c r="GD45" s="210" t="str">
        <f t="shared" si="247"/>
        <v/>
      </c>
      <c r="GE45" s="210" t="str">
        <f t="shared" si="247"/>
        <v/>
      </c>
      <c r="GF45" s="210" t="str">
        <f t="shared" si="247"/>
        <v/>
      </c>
      <c r="GG45" s="210" t="str">
        <f t="shared" si="247"/>
        <v/>
      </c>
      <c r="GH45" s="210" t="str">
        <f t="shared" si="247"/>
        <v/>
      </c>
      <c r="GI45" s="210" t="str">
        <f t="shared" si="247"/>
        <v/>
      </c>
      <c r="GJ45" s="210" t="str">
        <f t="shared" si="247"/>
        <v/>
      </c>
      <c r="GK45" s="210" t="str">
        <f t="shared" si="247"/>
        <v/>
      </c>
      <c r="GL45" s="210" t="str">
        <f t="shared" si="247"/>
        <v/>
      </c>
      <c r="GM45" s="210" t="str">
        <f t="shared" si="247"/>
        <v/>
      </c>
      <c r="GN45" s="210" t="str">
        <f t="shared" si="247"/>
        <v/>
      </c>
      <c r="GO45" s="210" t="str">
        <f t="shared" si="247"/>
        <v/>
      </c>
      <c r="GP45" s="210" t="str">
        <f t="shared" si="247"/>
        <v/>
      </c>
      <c r="GQ45" s="210" t="str">
        <f t="shared" si="247"/>
        <v/>
      </c>
      <c r="GR45" s="210" t="str">
        <f t="shared" si="247"/>
        <v/>
      </c>
      <c r="GS45" s="210" t="str">
        <f t="shared" si="247"/>
        <v/>
      </c>
      <c r="GT45" s="210" t="str">
        <f t="shared" si="247"/>
        <v/>
      </c>
      <c r="GU45" s="210" t="str">
        <f t="shared" si="247"/>
        <v/>
      </c>
      <c r="GV45" s="210" t="str">
        <f t="shared" si="247"/>
        <v/>
      </c>
      <c r="GW45" s="210" t="str">
        <f t="shared" si="247"/>
        <v/>
      </c>
      <c r="GX45" s="210" t="str">
        <f t="shared" si="247"/>
        <v/>
      </c>
      <c r="GY45" s="210" t="str">
        <f t="shared" si="247"/>
        <v/>
      </c>
      <c r="GZ45" s="210" t="str">
        <f t="shared" si="247"/>
        <v/>
      </c>
      <c r="HA45" s="210" t="str">
        <f t="shared" si="247"/>
        <v/>
      </c>
      <c r="HB45" s="210" t="str">
        <f t="shared" si="247"/>
        <v/>
      </c>
      <c r="HC45" s="210" t="str">
        <f t="shared" si="247"/>
        <v/>
      </c>
      <c r="HD45" s="210" t="str">
        <f t="shared" si="247"/>
        <v/>
      </c>
      <c r="HE45" s="210" t="str">
        <f t="shared" si="247"/>
        <v/>
      </c>
      <c r="HF45" s="210" t="str">
        <f t="shared" si="247"/>
        <v/>
      </c>
      <c r="HG45" s="210" t="str">
        <f t="shared" si="247"/>
        <v/>
      </c>
      <c r="HH45" s="210" t="str">
        <f t="shared" si="247"/>
        <v/>
      </c>
      <c r="HI45" s="210" t="str">
        <f t="shared" si="247"/>
        <v/>
      </c>
      <c r="HJ45" s="210" t="str">
        <f t="shared" si="247"/>
        <v/>
      </c>
      <c r="HK45" s="210" t="str">
        <f t="shared" si="247"/>
        <v/>
      </c>
      <c r="HL45" s="210" t="str">
        <f t="shared" si="247"/>
        <v/>
      </c>
      <c r="HM45" s="210" t="str">
        <f t="shared" si="247"/>
        <v/>
      </c>
      <c r="HN45" s="210" t="str">
        <f t="shared" si="247"/>
        <v/>
      </c>
      <c r="HO45" s="210" t="str">
        <f t="shared" si="247"/>
        <v/>
      </c>
      <c r="HP45" s="210" t="str">
        <f t="shared" si="247"/>
        <v/>
      </c>
    </row>
    <row r="46" spans="2:224" s="191" customFormat="1" ht="15" hidden="1" customHeight="1">
      <c r="H46" s="205"/>
      <c r="L46" s="2"/>
      <c r="M46" s="2"/>
      <c r="N46" s="211" t="str">
        <f t="shared" si="146"/>
        <v>직원2</v>
      </c>
      <c r="O46" s="212" t="str">
        <f t="shared" si="147"/>
        <v/>
      </c>
      <c r="P46" s="213" t="str">
        <f t="shared" si="147"/>
        <v/>
      </c>
      <c r="Q46" s="213" t="str">
        <f t="shared" si="147"/>
        <v/>
      </c>
      <c r="R46" s="213" t="str">
        <f t="shared" si="147"/>
        <v/>
      </c>
      <c r="S46" s="213" t="str">
        <f t="shared" si="147"/>
        <v/>
      </c>
      <c r="T46" s="213" t="str">
        <f t="shared" si="147"/>
        <v/>
      </c>
      <c r="U46" s="213" t="str">
        <f t="shared" si="147"/>
        <v/>
      </c>
      <c r="V46" s="214" t="str">
        <f t="shared" si="148"/>
        <v/>
      </c>
      <c r="W46" s="214" t="str">
        <f t="shared" si="149"/>
        <v/>
      </c>
      <c r="X46" s="214" t="str">
        <f t="shared" si="150"/>
        <v/>
      </c>
      <c r="Y46" s="214" t="str">
        <f t="shared" si="151"/>
        <v/>
      </c>
      <c r="Z46" s="214" t="str">
        <f t="shared" si="152"/>
        <v/>
      </c>
      <c r="AA46" s="214" t="str">
        <f t="shared" si="153"/>
        <v/>
      </c>
      <c r="AB46" s="214" t="str">
        <f t="shared" si="154"/>
        <v/>
      </c>
      <c r="AC46" s="214" t="str">
        <f t="shared" si="155"/>
        <v/>
      </c>
      <c r="AD46" s="214" t="str">
        <f t="shared" si="156"/>
        <v/>
      </c>
      <c r="AE46" s="214" t="str">
        <f t="shared" si="157"/>
        <v/>
      </c>
      <c r="AF46" s="214" t="str">
        <f t="shared" si="158"/>
        <v/>
      </c>
      <c r="AG46" s="214" t="str">
        <f t="shared" si="159"/>
        <v/>
      </c>
      <c r="AH46" s="214" t="str">
        <f t="shared" si="160"/>
        <v/>
      </c>
      <c r="AI46" s="214" t="str">
        <f t="shared" si="161"/>
        <v/>
      </c>
      <c r="AJ46" s="214" t="str">
        <f t="shared" si="162"/>
        <v/>
      </c>
      <c r="AK46" s="214" t="str">
        <f t="shared" si="163"/>
        <v/>
      </c>
      <c r="AL46" s="214" t="str">
        <f t="shared" si="164"/>
        <v/>
      </c>
      <c r="AM46" s="214" t="str">
        <f t="shared" si="165"/>
        <v/>
      </c>
      <c r="AN46" s="214" t="str">
        <f t="shared" si="166"/>
        <v/>
      </c>
      <c r="AO46" s="214" t="str">
        <f t="shared" si="167"/>
        <v/>
      </c>
      <c r="AP46" s="214" t="str">
        <f t="shared" si="168"/>
        <v/>
      </c>
      <c r="AQ46" s="214" t="str">
        <f t="shared" si="169"/>
        <v/>
      </c>
      <c r="AR46" s="214" t="str">
        <f t="shared" si="170"/>
        <v/>
      </c>
      <c r="AS46" s="214" t="str">
        <f t="shared" si="171"/>
        <v/>
      </c>
      <c r="AT46" s="214" t="str">
        <f t="shared" si="172"/>
        <v/>
      </c>
      <c r="AU46" s="214" t="str">
        <f t="shared" si="173"/>
        <v/>
      </c>
      <c r="AV46" s="214" t="str">
        <f t="shared" si="174"/>
        <v/>
      </c>
      <c r="AW46" s="214" t="str">
        <f t="shared" si="175"/>
        <v/>
      </c>
      <c r="AX46" s="214" t="str">
        <f t="shared" si="176"/>
        <v/>
      </c>
      <c r="AY46" s="214" t="str">
        <f t="shared" si="177"/>
        <v/>
      </c>
      <c r="AZ46" s="214" t="str">
        <f t="shared" si="178"/>
        <v/>
      </c>
      <c r="BA46" s="214" t="str">
        <f t="shared" si="179"/>
        <v/>
      </c>
      <c r="BB46" s="214" t="str">
        <f t="shared" si="180"/>
        <v/>
      </c>
      <c r="BC46" s="214" t="str">
        <f t="shared" si="181"/>
        <v/>
      </c>
      <c r="BD46" s="214" t="str">
        <f t="shared" si="182"/>
        <v/>
      </c>
      <c r="BE46" s="214" t="str">
        <f t="shared" si="183"/>
        <v/>
      </c>
      <c r="BF46" s="214" t="str">
        <f t="shared" si="184"/>
        <v/>
      </c>
      <c r="BG46" s="214" t="str">
        <f t="shared" si="185"/>
        <v/>
      </c>
      <c r="BH46" s="214" t="str">
        <f t="shared" si="186"/>
        <v/>
      </c>
      <c r="BI46" s="214" t="str">
        <f t="shared" si="187"/>
        <v/>
      </c>
      <c r="BJ46" s="214" t="str">
        <f t="shared" si="188"/>
        <v/>
      </c>
      <c r="BK46" s="214" t="str">
        <f t="shared" si="189"/>
        <v/>
      </c>
      <c r="BL46" s="214" t="str">
        <f t="shared" si="190"/>
        <v/>
      </c>
      <c r="BM46" s="214" t="str">
        <f t="shared" si="191"/>
        <v/>
      </c>
      <c r="BN46" s="214" t="str">
        <f t="shared" si="192"/>
        <v/>
      </c>
      <c r="BO46" s="214" t="str">
        <f t="shared" si="193"/>
        <v/>
      </c>
      <c r="BP46" s="214" t="str">
        <f t="shared" si="194"/>
        <v/>
      </c>
      <c r="BQ46" s="214" t="str">
        <f t="shared" si="195"/>
        <v/>
      </c>
      <c r="BR46" s="214" t="str">
        <f t="shared" si="196"/>
        <v/>
      </c>
      <c r="BS46" s="214" t="str">
        <f t="shared" si="197"/>
        <v/>
      </c>
      <c r="BT46" s="214" t="str">
        <f t="shared" si="198"/>
        <v/>
      </c>
      <c r="BU46" s="214" t="str">
        <f t="shared" si="199"/>
        <v/>
      </c>
      <c r="BV46" s="214" t="str">
        <f t="shared" si="200"/>
        <v/>
      </c>
      <c r="BW46" s="214" t="str">
        <f t="shared" si="201"/>
        <v/>
      </c>
      <c r="BX46" s="214" t="str">
        <f t="shared" si="202"/>
        <v/>
      </c>
      <c r="BY46" s="214" t="str">
        <f t="shared" si="203"/>
        <v/>
      </c>
      <c r="BZ46" s="214" t="str">
        <f t="shared" si="204"/>
        <v/>
      </c>
      <c r="CA46" s="214" t="str">
        <f t="shared" si="205"/>
        <v/>
      </c>
      <c r="CB46" s="214" t="str">
        <f t="shared" si="206"/>
        <v/>
      </c>
      <c r="CC46" s="214" t="str">
        <f t="shared" si="207"/>
        <v/>
      </c>
      <c r="CD46" s="214" t="str">
        <f t="shared" si="208"/>
        <v/>
      </c>
      <c r="CE46" s="214" t="str">
        <f t="shared" si="209"/>
        <v/>
      </c>
      <c r="CF46" s="214" t="str">
        <f t="shared" si="210"/>
        <v/>
      </c>
      <c r="CG46" s="214" t="str">
        <f t="shared" si="211"/>
        <v/>
      </c>
      <c r="CH46" s="214" t="str">
        <f t="shared" si="212"/>
        <v/>
      </c>
      <c r="CI46" s="214" t="str">
        <f t="shared" si="213"/>
        <v/>
      </c>
      <c r="CJ46" s="214" t="str">
        <f t="shared" si="214"/>
        <v/>
      </c>
      <c r="CK46" s="214" t="str">
        <f t="shared" si="215"/>
        <v/>
      </c>
      <c r="CL46" s="214" t="str">
        <f t="shared" si="216"/>
        <v/>
      </c>
      <c r="CM46" s="214" t="str">
        <f t="shared" si="217"/>
        <v/>
      </c>
      <c r="CN46" s="214" t="str">
        <f t="shared" si="218"/>
        <v/>
      </c>
      <c r="CO46" s="214" t="str">
        <f t="shared" si="219"/>
        <v/>
      </c>
      <c r="CP46" s="214" t="str">
        <f t="shared" si="220"/>
        <v/>
      </c>
      <c r="CQ46" s="214" t="str">
        <f t="shared" si="221"/>
        <v/>
      </c>
      <c r="CR46" s="214" t="str">
        <f t="shared" si="222"/>
        <v/>
      </c>
      <c r="CS46" s="214" t="str">
        <f t="shared" si="223"/>
        <v/>
      </c>
      <c r="CT46" s="214" t="str">
        <f t="shared" si="224"/>
        <v/>
      </c>
      <c r="CU46" s="214" t="str">
        <f t="shared" si="225"/>
        <v/>
      </c>
      <c r="CV46" s="214" t="str">
        <f t="shared" si="226"/>
        <v/>
      </c>
      <c r="CW46" s="214" t="str">
        <f t="shared" si="227"/>
        <v/>
      </c>
      <c r="CX46" s="214" t="str">
        <f t="shared" si="228"/>
        <v/>
      </c>
      <c r="CY46" s="214" t="str">
        <f t="shared" si="229"/>
        <v/>
      </c>
      <c r="CZ46" s="214" t="str">
        <f t="shared" si="230"/>
        <v/>
      </c>
      <c r="DA46" s="214" t="str">
        <f t="shared" si="231"/>
        <v/>
      </c>
      <c r="DB46" s="214" t="str">
        <f t="shared" si="232"/>
        <v/>
      </c>
      <c r="DC46" s="214" t="str">
        <f t="shared" si="233"/>
        <v/>
      </c>
      <c r="DD46" s="214" t="str">
        <f t="shared" si="234"/>
        <v/>
      </c>
      <c r="DE46" s="214" t="str">
        <f t="shared" si="235"/>
        <v/>
      </c>
      <c r="DF46" s="214" t="str">
        <f t="shared" si="236"/>
        <v/>
      </c>
      <c r="DG46" s="214" t="str">
        <f t="shared" si="237"/>
        <v/>
      </c>
      <c r="DH46" s="214" t="str">
        <f t="shared" si="238"/>
        <v/>
      </c>
      <c r="DI46" s="214" t="str">
        <f t="shared" si="239"/>
        <v/>
      </c>
      <c r="DJ46" s="214" t="str">
        <f t="shared" si="240"/>
        <v/>
      </c>
      <c r="DK46" s="214" t="str">
        <f t="shared" si="241"/>
        <v/>
      </c>
      <c r="DL46" s="214" t="str">
        <f t="shared" si="242"/>
        <v/>
      </c>
      <c r="DM46" s="214" t="str">
        <f t="shared" si="243"/>
        <v/>
      </c>
      <c r="DN46" s="214" t="str">
        <f t="shared" si="244"/>
        <v/>
      </c>
      <c r="DO46" s="215" t="str">
        <f t="shared" si="245"/>
        <v/>
      </c>
      <c r="DP46" s="215" t="str">
        <f t="shared" si="246"/>
        <v/>
      </c>
      <c r="DQ46" s="215" t="str">
        <f t="shared" si="246"/>
        <v/>
      </c>
      <c r="DR46" s="215" t="str">
        <f t="shared" si="246"/>
        <v/>
      </c>
      <c r="DS46" s="215" t="str">
        <f t="shared" si="246"/>
        <v/>
      </c>
      <c r="DT46" s="215" t="str">
        <f t="shared" si="246"/>
        <v/>
      </c>
      <c r="DU46" s="215" t="str">
        <f t="shared" si="246"/>
        <v/>
      </c>
      <c r="DV46" s="215" t="str">
        <f t="shared" si="246"/>
        <v/>
      </c>
      <c r="DW46" s="215" t="str">
        <f t="shared" si="246"/>
        <v/>
      </c>
      <c r="DX46" s="215" t="str">
        <f t="shared" si="246"/>
        <v/>
      </c>
      <c r="DY46" s="215" t="str">
        <f t="shared" si="246"/>
        <v/>
      </c>
      <c r="DZ46" s="215" t="str">
        <f t="shared" si="246"/>
        <v/>
      </c>
      <c r="EA46" s="215" t="str">
        <f t="shared" si="246"/>
        <v/>
      </c>
      <c r="EB46" s="215" t="str">
        <f t="shared" si="246"/>
        <v/>
      </c>
      <c r="EC46" s="215" t="str">
        <f t="shared" si="246"/>
        <v/>
      </c>
      <c r="ED46" s="215" t="str">
        <f t="shared" si="246"/>
        <v/>
      </c>
      <c r="EE46" s="215" t="str">
        <f t="shared" si="246"/>
        <v/>
      </c>
      <c r="EF46" s="215" t="str">
        <f t="shared" si="246"/>
        <v/>
      </c>
      <c r="EG46" s="215" t="str">
        <f t="shared" si="246"/>
        <v/>
      </c>
      <c r="EH46" s="215" t="str">
        <f t="shared" si="246"/>
        <v/>
      </c>
      <c r="EI46" s="215" t="str">
        <f t="shared" si="246"/>
        <v/>
      </c>
      <c r="EJ46" s="215" t="str">
        <f t="shared" si="246"/>
        <v/>
      </c>
      <c r="EK46" s="215" t="str">
        <f t="shared" si="246"/>
        <v/>
      </c>
      <c r="EL46" s="215" t="str">
        <f t="shared" si="246"/>
        <v/>
      </c>
      <c r="EM46" s="215" t="str">
        <f t="shared" si="246"/>
        <v/>
      </c>
      <c r="EN46" s="215" t="str">
        <f t="shared" si="246"/>
        <v/>
      </c>
      <c r="EO46" s="215" t="str">
        <f t="shared" si="246"/>
        <v/>
      </c>
      <c r="EP46" s="215" t="str">
        <f t="shared" si="246"/>
        <v/>
      </c>
      <c r="EQ46" s="215" t="str">
        <f t="shared" si="246"/>
        <v/>
      </c>
      <c r="ER46" s="215" t="str">
        <f t="shared" si="246"/>
        <v/>
      </c>
      <c r="ES46" s="215" t="str">
        <f t="shared" si="246"/>
        <v/>
      </c>
      <c r="ET46" s="215" t="str">
        <f t="shared" si="246"/>
        <v/>
      </c>
      <c r="EU46" s="215" t="str">
        <f t="shared" si="246"/>
        <v/>
      </c>
      <c r="EV46" s="215" t="str">
        <f t="shared" si="246"/>
        <v/>
      </c>
      <c r="EW46" s="215" t="str">
        <f t="shared" si="246"/>
        <v/>
      </c>
      <c r="EX46" s="215" t="str">
        <f t="shared" si="246"/>
        <v/>
      </c>
      <c r="EY46" s="215" t="str">
        <f t="shared" si="246"/>
        <v/>
      </c>
      <c r="EZ46" s="215" t="str">
        <f t="shared" si="246"/>
        <v/>
      </c>
      <c r="FA46" s="215" t="str">
        <f t="shared" si="246"/>
        <v/>
      </c>
      <c r="FB46" s="215" t="str">
        <f t="shared" si="246"/>
        <v/>
      </c>
      <c r="FC46" s="215" t="str">
        <f t="shared" si="246"/>
        <v/>
      </c>
      <c r="FD46" s="215" t="str">
        <f t="shared" si="246"/>
        <v/>
      </c>
      <c r="FE46" s="215" t="str">
        <f t="shared" si="246"/>
        <v/>
      </c>
      <c r="FF46" s="215" t="str">
        <f t="shared" si="246"/>
        <v/>
      </c>
      <c r="FG46" s="215" t="str">
        <f t="shared" si="246"/>
        <v/>
      </c>
      <c r="FH46" s="215" t="str">
        <f t="shared" si="246"/>
        <v/>
      </c>
      <c r="FI46" s="215" t="str">
        <f t="shared" si="246"/>
        <v/>
      </c>
      <c r="FJ46" s="215" t="str">
        <f t="shared" si="246"/>
        <v/>
      </c>
      <c r="FK46" s="215" t="str">
        <f t="shared" si="246"/>
        <v/>
      </c>
      <c r="FL46" s="215" t="str">
        <f t="shared" si="246"/>
        <v/>
      </c>
      <c r="FM46" s="215" t="str">
        <f t="shared" si="246"/>
        <v/>
      </c>
      <c r="FN46" s="215" t="str">
        <f t="shared" si="246"/>
        <v/>
      </c>
      <c r="FO46" s="215" t="str">
        <f t="shared" si="246"/>
        <v/>
      </c>
      <c r="FP46" s="215" t="str">
        <f t="shared" si="246"/>
        <v/>
      </c>
      <c r="FQ46" s="215" t="str">
        <f t="shared" si="246"/>
        <v/>
      </c>
      <c r="FR46" s="215" t="str">
        <f t="shared" si="246"/>
        <v/>
      </c>
      <c r="FS46" s="215" t="str">
        <f t="shared" si="246"/>
        <v/>
      </c>
      <c r="FT46" s="215" t="str">
        <f t="shared" si="246"/>
        <v/>
      </c>
      <c r="FU46" s="215" t="str">
        <f t="shared" si="246"/>
        <v/>
      </c>
      <c r="FV46" s="215" t="str">
        <f t="shared" si="246"/>
        <v/>
      </c>
      <c r="FW46" s="215" t="str">
        <f t="shared" si="246"/>
        <v/>
      </c>
      <c r="FX46" s="215" t="str">
        <f t="shared" si="246"/>
        <v/>
      </c>
      <c r="FY46" s="215" t="str">
        <f t="shared" si="246"/>
        <v/>
      </c>
      <c r="FZ46" s="215" t="str">
        <f t="shared" si="246"/>
        <v/>
      </c>
      <c r="GA46" s="215" t="str">
        <f t="shared" si="246"/>
        <v/>
      </c>
      <c r="GB46" s="215" t="str">
        <f t="shared" si="247"/>
        <v/>
      </c>
      <c r="GC46" s="215" t="str">
        <f t="shared" si="247"/>
        <v/>
      </c>
      <c r="GD46" s="215" t="str">
        <f t="shared" si="247"/>
        <v/>
      </c>
      <c r="GE46" s="215" t="str">
        <f t="shared" si="247"/>
        <v/>
      </c>
      <c r="GF46" s="215" t="str">
        <f t="shared" si="247"/>
        <v/>
      </c>
      <c r="GG46" s="215" t="str">
        <f t="shared" si="247"/>
        <v/>
      </c>
      <c r="GH46" s="215" t="str">
        <f t="shared" si="247"/>
        <v/>
      </c>
      <c r="GI46" s="215" t="str">
        <f t="shared" si="247"/>
        <v/>
      </c>
      <c r="GJ46" s="215" t="str">
        <f t="shared" si="247"/>
        <v/>
      </c>
      <c r="GK46" s="215" t="str">
        <f t="shared" si="247"/>
        <v/>
      </c>
      <c r="GL46" s="215" t="str">
        <f t="shared" si="247"/>
        <v/>
      </c>
      <c r="GM46" s="215" t="str">
        <f t="shared" si="247"/>
        <v/>
      </c>
      <c r="GN46" s="215" t="str">
        <f t="shared" si="247"/>
        <v/>
      </c>
      <c r="GO46" s="215" t="str">
        <f t="shared" si="247"/>
        <v/>
      </c>
      <c r="GP46" s="215" t="str">
        <f t="shared" si="247"/>
        <v/>
      </c>
      <c r="GQ46" s="215" t="str">
        <f t="shared" si="247"/>
        <v/>
      </c>
      <c r="GR46" s="215" t="str">
        <f t="shared" si="247"/>
        <v/>
      </c>
      <c r="GS46" s="215" t="str">
        <f t="shared" si="247"/>
        <v/>
      </c>
      <c r="GT46" s="215" t="str">
        <f t="shared" si="247"/>
        <v/>
      </c>
      <c r="GU46" s="215" t="str">
        <f t="shared" si="247"/>
        <v/>
      </c>
      <c r="GV46" s="215" t="str">
        <f t="shared" si="247"/>
        <v/>
      </c>
      <c r="GW46" s="215" t="str">
        <f t="shared" si="247"/>
        <v/>
      </c>
      <c r="GX46" s="215" t="str">
        <f t="shared" si="247"/>
        <v/>
      </c>
      <c r="GY46" s="215" t="str">
        <f t="shared" si="247"/>
        <v/>
      </c>
      <c r="GZ46" s="215" t="str">
        <f t="shared" si="247"/>
        <v/>
      </c>
      <c r="HA46" s="215" t="str">
        <f t="shared" si="247"/>
        <v/>
      </c>
      <c r="HB46" s="215" t="str">
        <f t="shared" si="247"/>
        <v/>
      </c>
      <c r="HC46" s="215" t="str">
        <f t="shared" si="247"/>
        <v/>
      </c>
      <c r="HD46" s="215" t="str">
        <f t="shared" si="247"/>
        <v/>
      </c>
      <c r="HE46" s="215" t="str">
        <f t="shared" si="247"/>
        <v/>
      </c>
      <c r="HF46" s="215" t="str">
        <f t="shared" si="247"/>
        <v/>
      </c>
      <c r="HG46" s="215" t="str">
        <f t="shared" si="247"/>
        <v/>
      </c>
      <c r="HH46" s="215" t="str">
        <f t="shared" si="247"/>
        <v/>
      </c>
      <c r="HI46" s="215" t="str">
        <f t="shared" si="247"/>
        <v/>
      </c>
      <c r="HJ46" s="215" t="str">
        <f t="shared" si="247"/>
        <v/>
      </c>
      <c r="HK46" s="215" t="str">
        <f t="shared" si="247"/>
        <v/>
      </c>
      <c r="HL46" s="215" t="str">
        <f t="shared" si="247"/>
        <v/>
      </c>
      <c r="HM46" s="215" t="str">
        <f t="shared" si="247"/>
        <v/>
      </c>
      <c r="HN46" s="215" t="str">
        <f t="shared" si="247"/>
        <v/>
      </c>
      <c r="HO46" s="215" t="str">
        <f t="shared" si="247"/>
        <v/>
      </c>
      <c r="HP46" s="215" t="str">
        <f t="shared" si="247"/>
        <v/>
      </c>
    </row>
    <row r="47" spans="2:224" ht="15" hidden="1" customHeight="1">
      <c r="H47" s="205"/>
      <c r="L47" s="2"/>
      <c r="M47" s="2"/>
      <c r="N47" s="211" t="str">
        <f t="shared" si="146"/>
        <v>직원3</v>
      </c>
      <c r="O47" s="212" t="str">
        <f t="shared" si="147"/>
        <v/>
      </c>
      <c r="P47" s="213" t="str">
        <f t="shared" si="147"/>
        <v/>
      </c>
      <c r="Q47" s="213" t="str">
        <f t="shared" si="147"/>
        <v/>
      </c>
      <c r="R47" s="213" t="str">
        <f t="shared" si="147"/>
        <v/>
      </c>
      <c r="S47" s="213" t="str">
        <f t="shared" si="147"/>
        <v/>
      </c>
      <c r="T47" s="213" t="str">
        <f t="shared" si="147"/>
        <v/>
      </c>
      <c r="U47" s="213" t="str">
        <f t="shared" si="147"/>
        <v/>
      </c>
      <c r="V47" s="214" t="str">
        <f t="shared" si="148"/>
        <v/>
      </c>
      <c r="W47" s="214" t="str">
        <f t="shared" si="149"/>
        <v/>
      </c>
      <c r="X47" s="214" t="str">
        <f t="shared" si="150"/>
        <v/>
      </c>
      <c r="Y47" s="214" t="str">
        <f t="shared" si="151"/>
        <v/>
      </c>
      <c r="Z47" s="214" t="str">
        <f t="shared" si="152"/>
        <v/>
      </c>
      <c r="AA47" s="214" t="str">
        <f t="shared" si="153"/>
        <v/>
      </c>
      <c r="AB47" s="214" t="str">
        <f t="shared" si="154"/>
        <v/>
      </c>
      <c r="AC47" s="214" t="str">
        <f t="shared" si="155"/>
        <v/>
      </c>
      <c r="AD47" s="214" t="str">
        <f t="shared" si="156"/>
        <v/>
      </c>
      <c r="AE47" s="214" t="str">
        <f t="shared" si="157"/>
        <v/>
      </c>
      <c r="AF47" s="214" t="str">
        <f t="shared" si="158"/>
        <v/>
      </c>
      <c r="AG47" s="214" t="str">
        <f t="shared" si="159"/>
        <v/>
      </c>
      <c r="AH47" s="214" t="str">
        <f t="shared" si="160"/>
        <v/>
      </c>
      <c r="AI47" s="214" t="str">
        <f t="shared" si="161"/>
        <v/>
      </c>
      <c r="AJ47" s="214" t="str">
        <f t="shared" si="162"/>
        <v/>
      </c>
      <c r="AK47" s="214" t="str">
        <f t="shared" si="163"/>
        <v/>
      </c>
      <c r="AL47" s="214" t="str">
        <f t="shared" si="164"/>
        <v/>
      </c>
      <c r="AM47" s="214" t="str">
        <f t="shared" si="165"/>
        <v/>
      </c>
      <c r="AN47" s="214" t="str">
        <f t="shared" si="166"/>
        <v/>
      </c>
      <c r="AO47" s="214" t="str">
        <f t="shared" si="167"/>
        <v/>
      </c>
      <c r="AP47" s="214" t="str">
        <f t="shared" si="168"/>
        <v/>
      </c>
      <c r="AQ47" s="214" t="str">
        <f t="shared" si="169"/>
        <v/>
      </c>
      <c r="AR47" s="214" t="str">
        <f t="shared" si="170"/>
        <v/>
      </c>
      <c r="AS47" s="214" t="str">
        <f t="shared" si="171"/>
        <v/>
      </c>
      <c r="AT47" s="214" t="str">
        <f t="shared" si="172"/>
        <v/>
      </c>
      <c r="AU47" s="214" t="str">
        <f t="shared" si="173"/>
        <v/>
      </c>
      <c r="AV47" s="214" t="str">
        <f t="shared" si="174"/>
        <v/>
      </c>
      <c r="AW47" s="214" t="str">
        <f t="shared" si="175"/>
        <v/>
      </c>
      <c r="AX47" s="214" t="str">
        <f t="shared" si="176"/>
        <v/>
      </c>
      <c r="AY47" s="214" t="str">
        <f t="shared" si="177"/>
        <v/>
      </c>
      <c r="AZ47" s="214" t="str">
        <f t="shared" si="178"/>
        <v/>
      </c>
      <c r="BA47" s="214" t="str">
        <f t="shared" si="179"/>
        <v/>
      </c>
      <c r="BB47" s="214" t="str">
        <f t="shared" si="180"/>
        <v/>
      </c>
      <c r="BC47" s="214" t="str">
        <f t="shared" si="181"/>
        <v/>
      </c>
      <c r="BD47" s="214" t="str">
        <f t="shared" si="182"/>
        <v/>
      </c>
      <c r="BE47" s="214" t="str">
        <f t="shared" si="183"/>
        <v/>
      </c>
      <c r="BF47" s="214" t="str">
        <f t="shared" si="184"/>
        <v/>
      </c>
      <c r="BG47" s="214" t="str">
        <f t="shared" si="185"/>
        <v/>
      </c>
      <c r="BH47" s="214" t="str">
        <f t="shared" si="186"/>
        <v/>
      </c>
      <c r="BI47" s="214" t="str">
        <f t="shared" si="187"/>
        <v/>
      </c>
      <c r="BJ47" s="214" t="str">
        <f t="shared" si="188"/>
        <v/>
      </c>
      <c r="BK47" s="214" t="str">
        <f t="shared" si="189"/>
        <v/>
      </c>
      <c r="BL47" s="214" t="str">
        <f t="shared" si="190"/>
        <v/>
      </c>
      <c r="BM47" s="214" t="str">
        <f t="shared" si="191"/>
        <v/>
      </c>
      <c r="BN47" s="214" t="str">
        <f t="shared" si="192"/>
        <v/>
      </c>
      <c r="BO47" s="214" t="str">
        <f t="shared" si="193"/>
        <v/>
      </c>
      <c r="BP47" s="214" t="str">
        <f t="shared" si="194"/>
        <v/>
      </c>
      <c r="BQ47" s="214" t="str">
        <f t="shared" si="195"/>
        <v/>
      </c>
      <c r="BR47" s="214" t="str">
        <f t="shared" si="196"/>
        <v/>
      </c>
      <c r="BS47" s="214" t="str">
        <f t="shared" si="197"/>
        <v/>
      </c>
      <c r="BT47" s="214" t="str">
        <f t="shared" si="198"/>
        <v/>
      </c>
      <c r="BU47" s="214" t="str">
        <f t="shared" si="199"/>
        <v/>
      </c>
      <c r="BV47" s="214" t="str">
        <f t="shared" si="200"/>
        <v/>
      </c>
      <c r="BW47" s="214" t="str">
        <f t="shared" si="201"/>
        <v/>
      </c>
      <c r="BX47" s="214" t="str">
        <f t="shared" si="202"/>
        <v/>
      </c>
      <c r="BY47" s="214" t="str">
        <f t="shared" si="203"/>
        <v/>
      </c>
      <c r="BZ47" s="214" t="str">
        <f t="shared" si="204"/>
        <v/>
      </c>
      <c r="CA47" s="214" t="str">
        <f t="shared" si="205"/>
        <v/>
      </c>
      <c r="CB47" s="214" t="str">
        <f t="shared" si="206"/>
        <v/>
      </c>
      <c r="CC47" s="214" t="str">
        <f t="shared" si="207"/>
        <v/>
      </c>
      <c r="CD47" s="214" t="str">
        <f t="shared" si="208"/>
        <v/>
      </c>
      <c r="CE47" s="214" t="str">
        <f t="shared" si="209"/>
        <v/>
      </c>
      <c r="CF47" s="214" t="str">
        <f t="shared" si="210"/>
        <v/>
      </c>
      <c r="CG47" s="214" t="str">
        <f t="shared" si="211"/>
        <v/>
      </c>
      <c r="CH47" s="214" t="str">
        <f t="shared" si="212"/>
        <v/>
      </c>
      <c r="CI47" s="214" t="str">
        <f t="shared" si="213"/>
        <v/>
      </c>
      <c r="CJ47" s="214" t="str">
        <f t="shared" si="214"/>
        <v/>
      </c>
      <c r="CK47" s="214" t="str">
        <f t="shared" si="215"/>
        <v/>
      </c>
      <c r="CL47" s="214" t="str">
        <f t="shared" si="216"/>
        <v/>
      </c>
      <c r="CM47" s="214" t="str">
        <f t="shared" si="217"/>
        <v/>
      </c>
      <c r="CN47" s="214" t="str">
        <f t="shared" si="218"/>
        <v/>
      </c>
      <c r="CO47" s="214" t="str">
        <f t="shared" si="219"/>
        <v/>
      </c>
      <c r="CP47" s="214" t="str">
        <f t="shared" si="220"/>
        <v/>
      </c>
      <c r="CQ47" s="214" t="str">
        <f t="shared" si="221"/>
        <v/>
      </c>
      <c r="CR47" s="214" t="str">
        <f t="shared" si="222"/>
        <v/>
      </c>
      <c r="CS47" s="214" t="str">
        <f t="shared" si="223"/>
        <v/>
      </c>
      <c r="CT47" s="214" t="str">
        <f t="shared" si="224"/>
        <v/>
      </c>
      <c r="CU47" s="214" t="str">
        <f t="shared" si="225"/>
        <v/>
      </c>
      <c r="CV47" s="214" t="str">
        <f t="shared" si="226"/>
        <v/>
      </c>
      <c r="CW47" s="214" t="str">
        <f t="shared" si="227"/>
        <v/>
      </c>
      <c r="CX47" s="214" t="str">
        <f t="shared" si="228"/>
        <v/>
      </c>
      <c r="CY47" s="214" t="str">
        <f t="shared" si="229"/>
        <v/>
      </c>
      <c r="CZ47" s="214" t="str">
        <f t="shared" si="230"/>
        <v/>
      </c>
      <c r="DA47" s="214" t="str">
        <f t="shared" si="231"/>
        <v/>
      </c>
      <c r="DB47" s="214" t="str">
        <f t="shared" si="232"/>
        <v/>
      </c>
      <c r="DC47" s="214" t="str">
        <f t="shared" si="233"/>
        <v/>
      </c>
      <c r="DD47" s="214" t="str">
        <f t="shared" si="234"/>
        <v/>
      </c>
      <c r="DE47" s="214" t="str">
        <f t="shared" si="235"/>
        <v/>
      </c>
      <c r="DF47" s="214" t="str">
        <f t="shared" si="236"/>
        <v/>
      </c>
      <c r="DG47" s="214" t="str">
        <f t="shared" si="237"/>
        <v/>
      </c>
      <c r="DH47" s="214" t="str">
        <f t="shared" si="238"/>
        <v/>
      </c>
      <c r="DI47" s="214" t="str">
        <f t="shared" si="239"/>
        <v/>
      </c>
      <c r="DJ47" s="214" t="str">
        <f t="shared" si="240"/>
        <v/>
      </c>
      <c r="DK47" s="214" t="str">
        <f t="shared" si="241"/>
        <v/>
      </c>
      <c r="DL47" s="214" t="str">
        <f t="shared" si="242"/>
        <v/>
      </c>
      <c r="DM47" s="214" t="str">
        <f t="shared" si="243"/>
        <v/>
      </c>
      <c r="DN47" s="214" t="str">
        <f t="shared" si="244"/>
        <v/>
      </c>
      <c r="DO47" s="215" t="str">
        <f t="shared" si="245"/>
        <v/>
      </c>
      <c r="DP47" s="215" t="str">
        <f t="shared" si="246"/>
        <v/>
      </c>
      <c r="DQ47" s="215" t="str">
        <f t="shared" si="246"/>
        <v/>
      </c>
      <c r="DR47" s="215" t="str">
        <f t="shared" si="246"/>
        <v/>
      </c>
      <c r="DS47" s="215" t="str">
        <f t="shared" si="246"/>
        <v/>
      </c>
      <c r="DT47" s="215" t="str">
        <f t="shared" si="246"/>
        <v/>
      </c>
      <c r="DU47" s="215" t="str">
        <f t="shared" si="246"/>
        <v/>
      </c>
      <c r="DV47" s="215" t="str">
        <f t="shared" si="246"/>
        <v/>
      </c>
      <c r="DW47" s="215" t="str">
        <f t="shared" si="246"/>
        <v/>
      </c>
      <c r="DX47" s="215" t="str">
        <f t="shared" si="246"/>
        <v/>
      </c>
      <c r="DY47" s="215" t="str">
        <f t="shared" si="246"/>
        <v/>
      </c>
      <c r="DZ47" s="215" t="str">
        <f t="shared" si="246"/>
        <v/>
      </c>
      <c r="EA47" s="215" t="str">
        <f t="shared" si="246"/>
        <v/>
      </c>
      <c r="EB47" s="215" t="str">
        <f t="shared" si="246"/>
        <v/>
      </c>
      <c r="EC47" s="215" t="str">
        <f t="shared" si="246"/>
        <v/>
      </c>
      <c r="ED47" s="215" t="str">
        <f t="shared" si="246"/>
        <v/>
      </c>
      <c r="EE47" s="215" t="str">
        <f t="shared" si="246"/>
        <v/>
      </c>
      <c r="EF47" s="215" t="str">
        <f t="shared" si="246"/>
        <v/>
      </c>
      <c r="EG47" s="215" t="str">
        <f t="shared" si="246"/>
        <v/>
      </c>
      <c r="EH47" s="215" t="str">
        <f t="shared" si="246"/>
        <v/>
      </c>
      <c r="EI47" s="215" t="str">
        <f t="shared" si="246"/>
        <v/>
      </c>
      <c r="EJ47" s="215" t="str">
        <f t="shared" si="246"/>
        <v/>
      </c>
      <c r="EK47" s="215" t="str">
        <f t="shared" si="246"/>
        <v/>
      </c>
      <c r="EL47" s="215" t="str">
        <f t="shared" si="246"/>
        <v/>
      </c>
      <c r="EM47" s="215" t="str">
        <f t="shared" si="246"/>
        <v/>
      </c>
      <c r="EN47" s="215" t="str">
        <f t="shared" si="246"/>
        <v/>
      </c>
      <c r="EO47" s="215" t="str">
        <f t="shared" si="246"/>
        <v/>
      </c>
      <c r="EP47" s="215" t="str">
        <f t="shared" si="246"/>
        <v/>
      </c>
      <c r="EQ47" s="215" t="str">
        <f t="shared" si="246"/>
        <v/>
      </c>
      <c r="ER47" s="215" t="str">
        <f t="shared" si="246"/>
        <v/>
      </c>
      <c r="ES47" s="215" t="str">
        <f t="shared" si="246"/>
        <v/>
      </c>
      <c r="ET47" s="215" t="str">
        <f t="shared" si="246"/>
        <v/>
      </c>
      <c r="EU47" s="215" t="str">
        <f t="shared" si="246"/>
        <v/>
      </c>
      <c r="EV47" s="215" t="str">
        <f t="shared" si="246"/>
        <v/>
      </c>
      <c r="EW47" s="215" t="str">
        <f t="shared" si="246"/>
        <v/>
      </c>
      <c r="EX47" s="215" t="str">
        <f t="shared" si="246"/>
        <v/>
      </c>
      <c r="EY47" s="215" t="str">
        <f t="shared" si="246"/>
        <v/>
      </c>
      <c r="EZ47" s="215" t="str">
        <f t="shared" si="246"/>
        <v/>
      </c>
      <c r="FA47" s="215" t="str">
        <f t="shared" si="246"/>
        <v/>
      </c>
      <c r="FB47" s="215" t="str">
        <f t="shared" si="246"/>
        <v/>
      </c>
      <c r="FC47" s="215" t="str">
        <f t="shared" si="246"/>
        <v/>
      </c>
      <c r="FD47" s="215" t="str">
        <f t="shared" si="246"/>
        <v/>
      </c>
      <c r="FE47" s="215" t="str">
        <f t="shared" si="246"/>
        <v/>
      </c>
      <c r="FF47" s="215" t="str">
        <f t="shared" si="246"/>
        <v/>
      </c>
      <c r="FG47" s="215" t="str">
        <f t="shared" si="246"/>
        <v/>
      </c>
      <c r="FH47" s="215" t="str">
        <f t="shared" si="246"/>
        <v/>
      </c>
      <c r="FI47" s="215" t="str">
        <f t="shared" si="246"/>
        <v/>
      </c>
      <c r="FJ47" s="215" t="str">
        <f t="shared" si="246"/>
        <v/>
      </c>
      <c r="FK47" s="215" t="str">
        <f t="shared" si="246"/>
        <v/>
      </c>
      <c r="FL47" s="215" t="str">
        <f t="shared" si="246"/>
        <v/>
      </c>
      <c r="FM47" s="215" t="str">
        <f t="shared" si="246"/>
        <v/>
      </c>
      <c r="FN47" s="215" t="str">
        <f t="shared" si="246"/>
        <v/>
      </c>
      <c r="FO47" s="215" t="str">
        <f t="shared" si="246"/>
        <v/>
      </c>
      <c r="FP47" s="215" t="str">
        <f t="shared" si="246"/>
        <v/>
      </c>
      <c r="FQ47" s="215" t="str">
        <f t="shared" si="246"/>
        <v/>
      </c>
      <c r="FR47" s="215" t="str">
        <f t="shared" si="246"/>
        <v/>
      </c>
      <c r="FS47" s="215" t="str">
        <f t="shared" si="246"/>
        <v/>
      </c>
      <c r="FT47" s="215" t="str">
        <f t="shared" si="246"/>
        <v/>
      </c>
      <c r="FU47" s="215" t="str">
        <f t="shared" si="246"/>
        <v/>
      </c>
      <c r="FV47" s="215" t="str">
        <f t="shared" si="246"/>
        <v/>
      </c>
      <c r="FW47" s="215" t="str">
        <f t="shared" si="246"/>
        <v/>
      </c>
      <c r="FX47" s="215" t="str">
        <f t="shared" si="246"/>
        <v/>
      </c>
      <c r="FY47" s="215" t="str">
        <f t="shared" si="246"/>
        <v/>
      </c>
      <c r="FZ47" s="215" t="str">
        <f t="shared" si="246"/>
        <v/>
      </c>
      <c r="GA47" s="215" t="str">
        <f t="shared" si="246"/>
        <v/>
      </c>
      <c r="GB47" s="215" t="str">
        <f t="shared" si="247"/>
        <v/>
      </c>
      <c r="GC47" s="215" t="str">
        <f t="shared" si="247"/>
        <v/>
      </c>
      <c r="GD47" s="215" t="str">
        <f t="shared" si="247"/>
        <v/>
      </c>
      <c r="GE47" s="215" t="str">
        <f t="shared" si="247"/>
        <v/>
      </c>
      <c r="GF47" s="215" t="str">
        <f t="shared" si="247"/>
        <v/>
      </c>
      <c r="GG47" s="215" t="str">
        <f t="shared" si="247"/>
        <v/>
      </c>
      <c r="GH47" s="215" t="str">
        <f t="shared" si="247"/>
        <v/>
      </c>
      <c r="GI47" s="215" t="str">
        <f t="shared" si="247"/>
        <v/>
      </c>
      <c r="GJ47" s="215" t="str">
        <f t="shared" si="247"/>
        <v/>
      </c>
      <c r="GK47" s="215" t="str">
        <f t="shared" si="247"/>
        <v/>
      </c>
      <c r="GL47" s="215" t="str">
        <f t="shared" si="247"/>
        <v/>
      </c>
      <c r="GM47" s="215" t="str">
        <f t="shared" si="247"/>
        <v/>
      </c>
      <c r="GN47" s="215" t="str">
        <f t="shared" si="247"/>
        <v/>
      </c>
      <c r="GO47" s="215" t="str">
        <f t="shared" si="247"/>
        <v/>
      </c>
      <c r="GP47" s="215" t="str">
        <f t="shared" si="247"/>
        <v/>
      </c>
      <c r="GQ47" s="215" t="str">
        <f t="shared" si="247"/>
        <v/>
      </c>
      <c r="GR47" s="215" t="str">
        <f t="shared" si="247"/>
        <v/>
      </c>
      <c r="GS47" s="215" t="str">
        <f t="shared" si="247"/>
        <v/>
      </c>
      <c r="GT47" s="215" t="str">
        <f t="shared" si="247"/>
        <v/>
      </c>
      <c r="GU47" s="215" t="str">
        <f t="shared" si="247"/>
        <v/>
      </c>
      <c r="GV47" s="215" t="str">
        <f t="shared" si="247"/>
        <v/>
      </c>
      <c r="GW47" s="215" t="str">
        <f t="shared" si="247"/>
        <v/>
      </c>
      <c r="GX47" s="215" t="str">
        <f t="shared" si="247"/>
        <v/>
      </c>
      <c r="GY47" s="215" t="str">
        <f t="shared" si="247"/>
        <v/>
      </c>
      <c r="GZ47" s="215" t="str">
        <f t="shared" si="247"/>
        <v/>
      </c>
      <c r="HA47" s="215" t="str">
        <f t="shared" si="247"/>
        <v/>
      </c>
      <c r="HB47" s="215" t="str">
        <f t="shared" si="247"/>
        <v/>
      </c>
      <c r="HC47" s="215" t="str">
        <f t="shared" si="247"/>
        <v/>
      </c>
      <c r="HD47" s="215" t="str">
        <f t="shared" si="247"/>
        <v/>
      </c>
      <c r="HE47" s="215" t="str">
        <f t="shared" si="247"/>
        <v/>
      </c>
      <c r="HF47" s="215" t="str">
        <f t="shared" si="247"/>
        <v/>
      </c>
      <c r="HG47" s="215" t="str">
        <f t="shared" si="247"/>
        <v/>
      </c>
      <c r="HH47" s="215" t="str">
        <f t="shared" si="247"/>
        <v/>
      </c>
      <c r="HI47" s="215" t="str">
        <f t="shared" si="247"/>
        <v/>
      </c>
      <c r="HJ47" s="215" t="str">
        <f t="shared" si="247"/>
        <v/>
      </c>
      <c r="HK47" s="215" t="str">
        <f t="shared" si="247"/>
        <v/>
      </c>
      <c r="HL47" s="215" t="str">
        <f t="shared" si="247"/>
        <v/>
      </c>
      <c r="HM47" s="215" t="str">
        <f t="shared" si="247"/>
        <v/>
      </c>
      <c r="HN47" s="215" t="str">
        <f t="shared" si="247"/>
        <v/>
      </c>
      <c r="HO47" s="215" t="str">
        <f t="shared" si="247"/>
        <v/>
      </c>
      <c r="HP47" s="215" t="str">
        <f t="shared" si="247"/>
        <v/>
      </c>
    </row>
    <row r="48" spans="2:224" ht="15" hidden="1" customHeight="1">
      <c r="H48" s="205"/>
      <c r="L48" s="2"/>
      <c r="M48" s="2"/>
      <c r="N48" s="211" t="str">
        <f t="shared" si="146"/>
        <v>직원4</v>
      </c>
      <c r="O48" s="212" t="str">
        <f t="shared" si="147"/>
        <v/>
      </c>
      <c r="P48" s="213" t="str">
        <f t="shared" si="147"/>
        <v/>
      </c>
      <c r="Q48" s="213" t="str">
        <f t="shared" si="147"/>
        <v/>
      </c>
      <c r="R48" s="213" t="str">
        <f t="shared" si="147"/>
        <v/>
      </c>
      <c r="S48" s="213" t="str">
        <f t="shared" si="147"/>
        <v/>
      </c>
      <c r="T48" s="213" t="str">
        <f t="shared" si="147"/>
        <v/>
      </c>
      <c r="U48" s="213" t="str">
        <f t="shared" si="147"/>
        <v/>
      </c>
      <c r="V48" s="214" t="str">
        <f t="shared" si="148"/>
        <v/>
      </c>
      <c r="W48" s="214" t="str">
        <f t="shared" si="149"/>
        <v/>
      </c>
      <c r="X48" s="214" t="str">
        <f t="shared" si="150"/>
        <v/>
      </c>
      <c r="Y48" s="214" t="str">
        <f t="shared" si="151"/>
        <v/>
      </c>
      <c r="Z48" s="214" t="str">
        <f t="shared" si="152"/>
        <v/>
      </c>
      <c r="AA48" s="214" t="str">
        <f t="shared" si="153"/>
        <v/>
      </c>
      <c r="AB48" s="214" t="str">
        <f t="shared" si="154"/>
        <v/>
      </c>
      <c r="AC48" s="214" t="str">
        <f t="shared" si="155"/>
        <v/>
      </c>
      <c r="AD48" s="214" t="str">
        <f t="shared" si="156"/>
        <v/>
      </c>
      <c r="AE48" s="214" t="str">
        <f t="shared" si="157"/>
        <v/>
      </c>
      <c r="AF48" s="214" t="str">
        <f t="shared" si="158"/>
        <v/>
      </c>
      <c r="AG48" s="214" t="str">
        <f t="shared" si="159"/>
        <v/>
      </c>
      <c r="AH48" s="214" t="str">
        <f t="shared" si="160"/>
        <v/>
      </c>
      <c r="AI48" s="214" t="str">
        <f t="shared" si="161"/>
        <v/>
      </c>
      <c r="AJ48" s="214" t="str">
        <f t="shared" si="162"/>
        <v/>
      </c>
      <c r="AK48" s="214" t="str">
        <f t="shared" si="163"/>
        <v/>
      </c>
      <c r="AL48" s="214" t="str">
        <f t="shared" si="164"/>
        <v/>
      </c>
      <c r="AM48" s="214" t="str">
        <f t="shared" si="165"/>
        <v/>
      </c>
      <c r="AN48" s="214" t="str">
        <f t="shared" si="166"/>
        <v/>
      </c>
      <c r="AO48" s="214" t="str">
        <f t="shared" si="167"/>
        <v/>
      </c>
      <c r="AP48" s="214" t="str">
        <f t="shared" si="168"/>
        <v/>
      </c>
      <c r="AQ48" s="214" t="str">
        <f t="shared" si="169"/>
        <v/>
      </c>
      <c r="AR48" s="214" t="str">
        <f t="shared" si="170"/>
        <v/>
      </c>
      <c r="AS48" s="214" t="str">
        <f t="shared" si="171"/>
        <v/>
      </c>
      <c r="AT48" s="214" t="str">
        <f t="shared" si="172"/>
        <v/>
      </c>
      <c r="AU48" s="214" t="str">
        <f t="shared" si="173"/>
        <v/>
      </c>
      <c r="AV48" s="214" t="str">
        <f t="shared" si="174"/>
        <v/>
      </c>
      <c r="AW48" s="214" t="str">
        <f t="shared" si="175"/>
        <v/>
      </c>
      <c r="AX48" s="214" t="str">
        <f t="shared" si="176"/>
        <v/>
      </c>
      <c r="AY48" s="214" t="str">
        <f t="shared" si="177"/>
        <v/>
      </c>
      <c r="AZ48" s="214" t="str">
        <f t="shared" si="178"/>
        <v/>
      </c>
      <c r="BA48" s="214" t="str">
        <f t="shared" si="179"/>
        <v/>
      </c>
      <c r="BB48" s="214" t="str">
        <f t="shared" si="180"/>
        <v/>
      </c>
      <c r="BC48" s="214" t="str">
        <f t="shared" si="181"/>
        <v/>
      </c>
      <c r="BD48" s="214" t="str">
        <f t="shared" si="182"/>
        <v/>
      </c>
      <c r="BE48" s="214" t="str">
        <f t="shared" si="183"/>
        <v/>
      </c>
      <c r="BF48" s="214" t="str">
        <f t="shared" si="184"/>
        <v/>
      </c>
      <c r="BG48" s="214" t="str">
        <f t="shared" si="185"/>
        <v/>
      </c>
      <c r="BH48" s="214" t="str">
        <f t="shared" si="186"/>
        <v/>
      </c>
      <c r="BI48" s="214" t="str">
        <f t="shared" si="187"/>
        <v/>
      </c>
      <c r="BJ48" s="214" t="str">
        <f t="shared" si="188"/>
        <v/>
      </c>
      <c r="BK48" s="214" t="str">
        <f t="shared" si="189"/>
        <v/>
      </c>
      <c r="BL48" s="214" t="str">
        <f t="shared" si="190"/>
        <v/>
      </c>
      <c r="BM48" s="214" t="str">
        <f t="shared" si="191"/>
        <v/>
      </c>
      <c r="BN48" s="214" t="str">
        <f t="shared" si="192"/>
        <v/>
      </c>
      <c r="BO48" s="214" t="str">
        <f t="shared" si="193"/>
        <v/>
      </c>
      <c r="BP48" s="214" t="str">
        <f t="shared" si="194"/>
        <v/>
      </c>
      <c r="BQ48" s="214" t="str">
        <f t="shared" si="195"/>
        <v/>
      </c>
      <c r="BR48" s="214" t="str">
        <f t="shared" si="196"/>
        <v/>
      </c>
      <c r="BS48" s="214" t="str">
        <f t="shared" si="197"/>
        <v/>
      </c>
      <c r="BT48" s="214" t="str">
        <f t="shared" si="198"/>
        <v/>
      </c>
      <c r="BU48" s="214" t="str">
        <f t="shared" si="199"/>
        <v/>
      </c>
      <c r="BV48" s="214" t="str">
        <f t="shared" si="200"/>
        <v/>
      </c>
      <c r="BW48" s="214" t="str">
        <f t="shared" si="201"/>
        <v/>
      </c>
      <c r="BX48" s="214" t="str">
        <f t="shared" si="202"/>
        <v/>
      </c>
      <c r="BY48" s="214" t="str">
        <f t="shared" si="203"/>
        <v/>
      </c>
      <c r="BZ48" s="214" t="str">
        <f t="shared" si="204"/>
        <v/>
      </c>
      <c r="CA48" s="214" t="str">
        <f t="shared" si="205"/>
        <v/>
      </c>
      <c r="CB48" s="214" t="str">
        <f t="shared" si="206"/>
        <v/>
      </c>
      <c r="CC48" s="214" t="str">
        <f t="shared" si="207"/>
        <v/>
      </c>
      <c r="CD48" s="214" t="str">
        <f t="shared" si="208"/>
        <v/>
      </c>
      <c r="CE48" s="214" t="str">
        <f t="shared" si="209"/>
        <v/>
      </c>
      <c r="CF48" s="214" t="str">
        <f t="shared" si="210"/>
        <v/>
      </c>
      <c r="CG48" s="214" t="str">
        <f t="shared" si="211"/>
        <v/>
      </c>
      <c r="CH48" s="214" t="str">
        <f t="shared" si="212"/>
        <v/>
      </c>
      <c r="CI48" s="214" t="str">
        <f t="shared" si="213"/>
        <v/>
      </c>
      <c r="CJ48" s="214" t="str">
        <f t="shared" si="214"/>
        <v/>
      </c>
      <c r="CK48" s="214" t="str">
        <f t="shared" si="215"/>
        <v/>
      </c>
      <c r="CL48" s="214" t="str">
        <f t="shared" si="216"/>
        <v/>
      </c>
      <c r="CM48" s="214" t="str">
        <f t="shared" si="217"/>
        <v/>
      </c>
      <c r="CN48" s="214" t="str">
        <f t="shared" si="218"/>
        <v/>
      </c>
      <c r="CO48" s="214" t="str">
        <f t="shared" si="219"/>
        <v/>
      </c>
      <c r="CP48" s="214" t="str">
        <f t="shared" si="220"/>
        <v/>
      </c>
      <c r="CQ48" s="214" t="str">
        <f t="shared" si="221"/>
        <v/>
      </c>
      <c r="CR48" s="214" t="str">
        <f t="shared" si="222"/>
        <v/>
      </c>
      <c r="CS48" s="214" t="str">
        <f t="shared" si="223"/>
        <v/>
      </c>
      <c r="CT48" s="214" t="str">
        <f t="shared" si="224"/>
        <v/>
      </c>
      <c r="CU48" s="214" t="str">
        <f t="shared" si="225"/>
        <v/>
      </c>
      <c r="CV48" s="214" t="str">
        <f t="shared" si="226"/>
        <v/>
      </c>
      <c r="CW48" s="214" t="str">
        <f t="shared" si="227"/>
        <v/>
      </c>
      <c r="CX48" s="214" t="str">
        <f t="shared" si="228"/>
        <v/>
      </c>
      <c r="CY48" s="214" t="str">
        <f t="shared" si="229"/>
        <v/>
      </c>
      <c r="CZ48" s="214" t="str">
        <f t="shared" si="230"/>
        <v/>
      </c>
      <c r="DA48" s="214" t="str">
        <f t="shared" si="231"/>
        <v/>
      </c>
      <c r="DB48" s="214" t="str">
        <f t="shared" si="232"/>
        <v/>
      </c>
      <c r="DC48" s="214" t="str">
        <f t="shared" si="233"/>
        <v/>
      </c>
      <c r="DD48" s="214" t="str">
        <f t="shared" si="234"/>
        <v/>
      </c>
      <c r="DE48" s="214" t="str">
        <f t="shared" si="235"/>
        <v/>
      </c>
      <c r="DF48" s="214" t="str">
        <f t="shared" si="236"/>
        <v/>
      </c>
      <c r="DG48" s="214" t="str">
        <f t="shared" si="237"/>
        <v/>
      </c>
      <c r="DH48" s="214" t="str">
        <f t="shared" si="238"/>
        <v/>
      </c>
      <c r="DI48" s="214" t="str">
        <f t="shared" si="239"/>
        <v/>
      </c>
      <c r="DJ48" s="214" t="str">
        <f t="shared" si="240"/>
        <v/>
      </c>
      <c r="DK48" s="214" t="str">
        <f t="shared" si="241"/>
        <v/>
      </c>
      <c r="DL48" s="214" t="str">
        <f t="shared" si="242"/>
        <v/>
      </c>
      <c r="DM48" s="214" t="str">
        <f t="shared" si="243"/>
        <v/>
      </c>
      <c r="DN48" s="214" t="str">
        <f t="shared" si="244"/>
        <v/>
      </c>
      <c r="DO48" s="215" t="str">
        <f t="shared" si="245"/>
        <v/>
      </c>
      <c r="DP48" s="215" t="str">
        <f t="shared" si="246"/>
        <v/>
      </c>
      <c r="DQ48" s="215" t="str">
        <f t="shared" si="246"/>
        <v/>
      </c>
      <c r="DR48" s="215" t="str">
        <f t="shared" si="246"/>
        <v/>
      </c>
      <c r="DS48" s="215" t="str">
        <f t="shared" si="246"/>
        <v/>
      </c>
      <c r="DT48" s="215" t="str">
        <f t="shared" si="246"/>
        <v/>
      </c>
      <c r="DU48" s="215" t="str">
        <f t="shared" si="246"/>
        <v/>
      </c>
      <c r="DV48" s="215" t="str">
        <f t="shared" si="246"/>
        <v/>
      </c>
      <c r="DW48" s="215" t="str">
        <f t="shared" si="246"/>
        <v/>
      </c>
      <c r="DX48" s="215" t="str">
        <f t="shared" si="246"/>
        <v/>
      </c>
      <c r="DY48" s="215" t="str">
        <f t="shared" si="246"/>
        <v/>
      </c>
      <c r="DZ48" s="215" t="str">
        <f t="shared" si="246"/>
        <v/>
      </c>
      <c r="EA48" s="215" t="str">
        <f t="shared" si="246"/>
        <v/>
      </c>
      <c r="EB48" s="215" t="str">
        <f t="shared" si="246"/>
        <v/>
      </c>
      <c r="EC48" s="215" t="str">
        <f t="shared" si="246"/>
        <v/>
      </c>
      <c r="ED48" s="215" t="str">
        <f t="shared" si="246"/>
        <v/>
      </c>
      <c r="EE48" s="215" t="str">
        <f t="shared" si="246"/>
        <v/>
      </c>
      <c r="EF48" s="215" t="str">
        <f t="shared" si="246"/>
        <v/>
      </c>
      <c r="EG48" s="215" t="str">
        <f t="shared" si="246"/>
        <v/>
      </c>
      <c r="EH48" s="215" t="str">
        <f t="shared" si="246"/>
        <v/>
      </c>
      <c r="EI48" s="215" t="str">
        <f t="shared" si="246"/>
        <v/>
      </c>
      <c r="EJ48" s="215" t="str">
        <f t="shared" si="246"/>
        <v/>
      </c>
      <c r="EK48" s="215" t="str">
        <f t="shared" si="246"/>
        <v/>
      </c>
      <c r="EL48" s="215" t="str">
        <f t="shared" si="246"/>
        <v/>
      </c>
      <c r="EM48" s="215" t="str">
        <f t="shared" si="246"/>
        <v/>
      </c>
      <c r="EN48" s="215" t="str">
        <f t="shared" si="246"/>
        <v/>
      </c>
      <c r="EO48" s="215" t="str">
        <f t="shared" si="246"/>
        <v/>
      </c>
      <c r="EP48" s="215" t="str">
        <f t="shared" si="246"/>
        <v/>
      </c>
      <c r="EQ48" s="215" t="str">
        <f t="shared" si="246"/>
        <v/>
      </c>
      <c r="ER48" s="215" t="str">
        <f t="shared" si="246"/>
        <v/>
      </c>
      <c r="ES48" s="215" t="str">
        <f t="shared" si="246"/>
        <v/>
      </c>
      <c r="ET48" s="215" t="str">
        <f t="shared" si="246"/>
        <v/>
      </c>
      <c r="EU48" s="215" t="str">
        <f t="shared" si="246"/>
        <v/>
      </c>
      <c r="EV48" s="215" t="str">
        <f t="shared" si="246"/>
        <v/>
      </c>
      <c r="EW48" s="215" t="str">
        <f t="shared" si="246"/>
        <v/>
      </c>
      <c r="EX48" s="215" t="str">
        <f t="shared" si="246"/>
        <v/>
      </c>
      <c r="EY48" s="215" t="str">
        <f t="shared" si="246"/>
        <v/>
      </c>
      <c r="EZ48" s="215" t="str">
        <f t="shared" si="246"/>
        <v/>
      </c>
      <c r="FA48" s="215" t="str">
        <f t="shared" si="246"/>
        <v/>
      </c>
      <c r="FB48" s="215" t="str">
        <f t="shared" si="246"/>
        <v/>
      </c>
      <c r="FC48" s="215" t="str">
        <f t="shared" si="246"/>
        <v/>
      </c>
      <c r="FD48" s="215" t="str">
        <f t="shared" si="246"/>
        <v/>
      </c>
      <c r="FE48" s="215" t="str">
        <f t="shared" si="246"/>
        <v/>
      </c>
      <c r="FF48" s="215" t="str">
        <f t="shared" si="246"/>
        <v/>
      </c>
      <c r="FG48" s="215" t="str">
        <f t="shared" si="246"/>
        <v/>
      </c>
      <c r="FH48" s="215" t="str">
        <f t="shared" si="246"/>
        <v/>
      </c>
      <c r="FI48" s="215" t="str">
        <f t="shared" si="246"/>
        <v/>
      </c>
      <c r="FJ48" s="215" t="str">
        <f t="shared" si="246"/>
        <v/>
      </c>
      <c r="FK48" s="215" t="str">
        <f t="shared" si="246"/>
        <v/>
      </c>
      <c r="FL48" s="215" t="str">
        <f t="shared" si="246"/>
        <v/>
      </c>
      <c r="FM48" s="215" t="str">
        <f t="shared" si="246"/>
        <v/>
      </c>
      <c r="FN48" s="215" t="str">
        <f t="shared" si="246"/>
        <v/>
      </c>
      <c r="FO48" s="215" t="str">
        <f t="shared" si="246"/>
        <v/>
      </c>
      <c r="FP48" s="215" t="str">
        <f t="shared" si="246"/>
        <v/>
      </c>
      <c r="FQ48" s="215" t="str">
        <f t="shared" si="246"/>
        <v/>
      </c>
      <c r="FR48" s="215" t="str">
        <f t="shared" si="246"/>
        <v/>
      </c>
      <c r="FS48" s="215" t="str">
        <f t="shared" si="246"/>
        <v/>
      </c>
      <c r="FT48" s="215" t="str">
        <f t="shared" si="246"/>
        <v/>
      </c>
      <c r="FU48" s="215" t="str">
        <f t="shared" si="246"/>
        <v/>
      </c>
      <c r="FV48" s="215" t="str">
        <f t="shared" si="246"/>
        <v/>
      </c>
      <c r="FW48" s="215" t="str">
        <f t="shared" si="246"/>
        <v/>
      </c>
      <c r="FX48" s="215" t="str">
        <f t="shared" si="246"/>
        <v/>
      </c>
      <c r="FY48" s="215" t="str">
        <f t="shared" si="246"/>
        <v/>
      </c>
      <c r="FZ48" s="215" t="str">
        <f t="shared" si="246"/>
        <v/>
      </c>
      <c r="GA48" s="215" t="str">
        <f t="shared" ref="GA48:GA74" si="248">IF(ROW()-ROW($N$44)&lt;$N$6,FT49,IF(ROW()-ROW($N$44)=$N$6,FT$45,""))</f>
        <v/>
      </c>
      <c r="GB48" s="215" t="str">
        <f t="shared" si="247"/>
        <v/>
      </c>
      <c r="GC48" s="215" t="str">
        <f t="shared" si="247"/>
        <v/>
      </c>
      <c r="GD48" s="215" t="str">
        <f t="shared" si="247"/>
        <v/>
      </c>
      <c r="GE48" s="215" t="str">
        <f t="shared" si="247"/>
        <v/>
      </c>
      <c r="GF48" s="215" t="str">
        <f t="shared" si="247"/>
        <v/>
      </c>
      <c r="GG48" s="215" t="str">
        <f t="shared" si="247"/>
        <v/>
      </c>
      <c r="GH48" s="215" t="str">
        <f t="shared" si="247"/>
        <v/>
      </c>
      <c r="GI48" s="215" t="str">
        <f t="shared" si="247"/>
        <v/>
      </c>
      <c r="GJ48" s="215" t="str">
        <f t="shared" si="247"/>
        <v/>
      </c>
      <c r="GK48" s="215" t="str">
        <f t="shared" si="247"/>
        <v/>
      </c>
      <c r="GL48" s="215" t="str">
        <f t="shared" si="247"/>
        <v/>
      </c>
      <c r="GM48" s="215" t="str">
        <f t="shared" si="247"/>
        <v/>
      </c>
      <c r="GN48" s="215" t="str">
        <f t="shared" si="247"/>
        <v/>
      </c>
      <c r="GO48" s="215" t="str">
        <f t="shared" si="247"/>
        <v/>
      </c>
      <c r="GP48" s="215" t="str">
        <f t="shared" si="247"/>
        <v/>
      </c>
      <c r="GQ48" s="215" t="str">
        <f t="shared" si="247"/>
        <v/>
      </c>
      <c r="GR48" s="215" t="str">
        <f t="shared" si="247"/>
        <v/>
      </c>
      <c r="GS48" s="215" t="str">
        <f t="shared" si="247"/>
        <v/>
      </c>
      <c r="GT48" s="215" t="str">
        <f t="shared" si="247"/>
        <v/>
      </c>
      <c r="GU48" s="215" t="str">
        <f t="shared" si="247"/>
        <v/>
      </c>
      <c r="GV48" s="215" t="str">
        <f t="shared" si="247"/>
        <v/>
      </c>
      <c r="GW48" s="215" t="str">
        <f t="shared" si="247"/>
        <v/>
      </c>
      <c r="GX48" s="215" t="str">
        <f t="shared" si="247"/>
        <v/>
      </c>
      <c r="GY48" s="215" t="str">
        <f t="shared" si="247"/>
        <v/>
      </c>
      <c r="GZ48" s="215" t="str">
        <f t="shared" si="247"/>
        <v/>
      </c>
      <c r="HA48" s="215" t="str">
        <f t="shared" si="247"/>
        <v/>
      </c>
      <c r="HB48" s="215" t="str">
        <f t="shared" si="247"/>
        <v/>
      </c>
      <c r="HC48" s="215" t="str">
        <f t="shared" si="247"/>
        <v/>
      </c>
      <c r="HD48" s="215" t="str">
        <f t="shared" si="247"/>
        <v/>
      </c>
      <c r="HE48" s="215" t="str">
        <f t="shared" si="247"/>
        <v/>
      </c>
      <c r="HF48" s="215" t="str">
        <f t="shared" si="247"/>
        <v/>
      </c>
      <c r="HG48" s="215" t="str">
        <f t="shared" si="247"/>
        <v/>
      </c>
      <c r="HH48" s="215" t="str">
        <f t="shared" si="247"/>
        <v/>
      </c>
      <c r="HI48" s="215" t="str">
        <f t="shared" si="247"/>
        <v/>
      </c>
      <c r="HJ48" s="215" t="str">
        <f t="shared" si="247"/>
        <v/>
      </c>
      <c r="HK48" s="215" t="str">
        <f t="shared" si="247"/>
        <v/>
      </c>
      <c r="HL48" s="215" t="str">
        <f t="shared" si="247"/>
        <v/>
      </c>
      <c r="HM48" s="215" t="str">
        <f t="shared" si="247"/>
        <v/>
      </c>
      <c r="HN48" s="215" t="str">
        <f t="shared" si="247"/>
        <v/>
      </c>
      <c r="HO48" s="215" t="str">
        <f t="shared" si="247"/>
        <v/>
      </c>
      <c r="HP48" s="215" t="str">
        <f t="shared" si="247"/>
        <v/>
      </c>
    </row>
    <row r="49" spans="1:224" ht="15" hidden="1" customHeight="1">
      <c r="H49" s="205"/>
      <c r="L49" s="2"/>
      <c r="M49" s="2"/>
      <c r="N49" s="211" t="str">
        <f t="shared" si="146"/>
        <v>직원5</v>
      </c>
      <c r="O49" s="212" t="str">
        <f t="shared" si="147"/>
        <v/>
      </c>
      <c r="P49" s="213" t="str">
        <f t="shared" si="147"/>
        <v/>
      </c>
      <c r="Q49" s="213" t="str">
        <f t="shared" si="147"/>
        <v/>
      </c>
      <c r="R49" s="213" t="str">
        <f t="shared" si="147"/>
        <v/>
      </c>
      <c r="S49" s="213" t="str">
        <f t="shared" si="147"/>
        <v/>
      </c>
      <c r="T49" s="213" t="str">
        <f t="shared" si="147"/>
        <v/>
      </c>
      <c r="U49" s="213" t="str">
        <f t="shared" si="147"/>
        <v/>
      </c>
      <c r="V49" s="214" t="str">
        <f t="shared" si="148"/>
        <v/>
      </c>
      <c r="W49" s="214" t="str">
        <f t="shared" si="149"/>
        <v/>
      </c>
      <c r="X49" s="214" t="str">
        <f t="shared" si="150"/>
        <v/>
      </c>
      <c r="Y49" s="214" t="str">
        <f t="shared" si="151"/>
        <v/>
      </c>
      <c r="Z49" s="214" t="str">
        <f t="shared" si="152"/>
        <v/>
      </c>
      <c r="AA49" s="214" t="str">
        <f t="shared" si="153"/>
        <v/>
      </c>
      <c r="AB49" s="214" t="str">
        <f t="shared" si="154"/>
        <v/>
      </c>
      <c r="AC49" s="214" t="str">
        <f t="shared" si="155"/>
        <v/>
      </c>
      <c r="AD49" s="214" t="str">
        <f t="shared" si="156"/>
        <v/>
      </c>
      <c r="AE49" s="214" t="str">
        <f t="shared" si="157"/>
        <v/>
      </c>
      <c r="AF49" s="214" t="str">
        <f t="shared" si="158"/>
        <v/>
      </c>
      <c r="AG49" s="214" t="str">
        <f t="shared" si="159"/>
        <v/>
      </c>
      <c r="AH49" s="214" t="str">
        <f t="shared" si="160"/>
        <v/>
      </c>
      <c r="AI49" s="214" t="str">
        <f t="shared" si="161"/>
        <v/>
      </c>
      <c r="AJ49" s="214" t="str">
        <f t="shared" si="162"/>
        <v/>
      </c>
      <c r="AK49" s="214" t="str">
        <f t="shared" si="163"/>
        <v/>
      </c>
      <c r="AL49" s="214" t="str">
        <f t="shared" si="164"/>
        <v/>
      </c>
      <c r="AM49" s="214" t="str">
        <f t="shared" si="165"/>
        <v/>
      </c>
      <c r="AN49" s="214" t="str">
        <f t="shared" si="166"/>
        <v/>
      </c>
      <c r="AO49" s="214" t="str">
        <f t="shared" si="167"/>
        <v/>
      </c>
      <c r="AP49" s="214" t="str">
        <f t="shared" si="168"/>
        <v/>
      </c>
      <c r="AQ49" s="214" t="str">
        <f t="shared" si="169"/>
        <v/>
      </c>
      <c r="AR49" s="214" t="str">
        <f t="shared" si="170"/>
        <v/>
      </c>
      <c r="AS49" s="214" t="str">
        <f t="shared" si="171"/>
        <v/>
      </c>
      <c r="AT49" s="214" t="str">
        <f t="shared" si="172"/>
        <v/>
      </c>
      <c r="AU49" s="214" t="str">
        <f t="shared" si="173"/>
        <v/>
      </c>
      <c r="AV49" s="214" t="str">
        <f t="shared" si="174"/>
        <v/>
      </c>
      <c r="AW49" s="214" t="str">
        <f t="shared" si="175"/>
        <v/>
      </c>
      <c r="AX49" s="214" t="str">
        <f t="shared" si="176"/>
        <v/>
      </c>
      <c r="AY49" s="214" t="str">
        <f t="shared" si="177"/>
        <v/>
      </c>
      <c r="AZ49" s="214" t="str">
        <f t="shared" si="178"/>
        <v/>
      </c>
      <c r="BA49" s="214" t="str">
        <f t="shared" si="179"/>
        <v/>
      </c>
      <c r="BB49" s="214" t="str">
        <f t="shared" si="180"/>
        <v/>
      </c>
      <c r="BC49" s="214" t="str">
        <f t="shared" si="181"/>
        <v/>
      </c>
      <c r="BD49" s="214" t="str">
        <f t="shared" si="182"/>
        <v/>
      </c>
      <c r="BE49" s="214" t="str">
        <f t="shared" si="183"/>
        <v/>
      </c>
      <c r="BF49" s="214" t="str">
        <f t="shared" si="184"/>
        <v/>
      </c>
      <c r="BG49" s="214" t="str">
        <f t="shared" si="185"/>
        <v/>
      </c>
      <c r="BH49" s="214" t="str">
        <f t="shared" si="186"/>
        <v/>
      </c>
      <c r="BI49" s="214" t="str">
        <f t="shared" si="187"/>
        <v/>
      </c>
      <c r="BJ49" s="214" t="str">
        <f t="shared" si="188"/>
        <v/>
      </c>
      <c r="BK49" s="214" t="str">
        <f t="shared" si="189"/>
        <v/>
      </c>
      <c r="BL49" s="214" t="str">
        <f t="shared" si="190"/>
        <v/>
      </c>
      <c r="BM49" s="214" t="str">
        <f t="shared" si="191"/>
        <v/>
      </c>
      <c r="BN49" s="214" t="str">
        <f t="shared" si="192"/>
        <v/>
      </c>
      <c r="BO49" s="214" t="str">
        <f t="shared" si="193"/>
        <v/>
      </c>
      <c r="BP49" s="214" t="str">
        <f t="shared" si="194"/>
        <v/>
      </c>
      <c r="BQ49" s="214" t="str">
        <f t="shared" si="195"/>
        <v/>
      </c>
      <c r="BR49" s="214" t="str">
        <f t="shared" si="196"/>
        <v/>
      </c>
      <c r="BS49" s="214" t="str">
        <f t="shared" si="197"/>
        <v/>
      </c>
      <c r="BT49" s="214" t="str">
        <f t="shared" si="198"/>
        <v/>
      </c>
      <c r="BU49" s="214" t="str">
        <f t="shared" si="199"/>
        <v/>
      </c>
      <c r="BV49" s="214" t="str">
        <f t="shared" si="200"/>
        <v/>
      </c>
      <c r="BW49" s="214" t="str">
        <f t="shared" si="201"/>
        <v/>
      </c>
      <c r="BX49" s="214" t="str">
        <f t="shared" si="202"/>
        <v/>
      </c>
      <c r="BY49" s="214" t="str">
        <f t="shared" si="203"/>
        <v/>
      </c>
      <c r="BZ49" s="214" t="str">
        <f t="shared" si="204"/>
        <v/>
      </c>
      <c r="CA49" s="214" t="str">
        <f t="shared" si="205"/>
        <v/>
      </c>
      <c r="CB49" s="214" t="str">
        <f t="shared" si="206"/>
        <v/>
      </c>
      <c r="CC49" s="214" t="str">
        <f t="shared" si="207"/>
        <v/>
      </c>
      <c r="CD49" s="214" t="str">
        <f t="shared" si="208"/>
        <v/>
      </c>
      <c r="CE49" s="214" t="str">
        <f t="shared" si="209"/>
        <v/>
      </c>
      <c r="CF49" s="214" t="str">
        <f t="shared" si="210"/>
        <v/>
      </c>
      <c r="CG49" s="214" t="str">
        <f t="shared" si="211"/>
        <v/>
      </c>
      <c r="CH49" s="214" t="str">
        <f t="shared" si="212"/>
        <v/>
      </c>
      <c r="CI49" s="214" t="str">
        <f t="shared" si="213"/>
        <v/>
      </c>
      <c r="CJ49" s="214" t="str">
        <f t="shared" si="214"/>
        <v/>
      </c>
      <c r="CK49" s="214" t="str">
        <f t="shared" si="215"/>
        <v/>
      </c>
      <c r="CL49" s="214" t="str">
        <f t="shared" si="216"/>
        <v/>
      </c>
      <c r="CM49" s="214" t="str">
        <f t="shared" si="217"/>
        <v/>
      </c>
      <c r="CN49" s="214" t="str">
        <f t="shared" si="218"/>
        <v/>
      </c>
      <c r="CO49" s="214" t="str">
        <f t="shared" si="219"/>
        <v/>
      </c>
      <c r="CP49" s="214" t="str">
        <f t="shared" si="220"/>
        <v/>
      </c>
      <c r="CQ49" s="214" t="str">
        <f t="shared" si="221"/>
        <v/>
      </c>
      <c r="CR49" s="214" t="str">
        <f t="shared" si="222"/>
        <v/>
      </c>
      <c r="CS49" s="214" t="str">
        <f t="shared" si="223"/>
        <v/>
      </c>
      <c r="CT49" s="214" t="str">
        <f t="shared" si="224"/>
        <v/>
      </c>
      <c r="CU49" s="214" t="str">
        <f t="shared" si="225"/>
        <v/>
      </c>
      <c r="CV49" s="214" t="str">
        <f t="shared" si="226"/>
        <v/>
      </c>
      <c r="CW49" s="214" t="str">
        <f t="shared" si="227"/>
        <v/>
      </c>
      <c r="CX49" s="214" t="str">
        <f t="shared" si="228"/>
        <v/>
      </c>
      <c r="CY49" s="214" t="str">
        <f t="shared" si="229"/>
        <v/>
      </c>
      <c r="CZ49" s="214" t="str">
        <f t="shared" si="230"/>
        <v/>
      </c>
      <c r="DA49" s="214" t="str">
        <f t="shared" si="231"/>
        <v/>
      </c>
      <c r="DB49" s="214" t="str">
        <f t="shared" si="232"/>
        <v/>
      </c>
      <c r="DC49" s="214" t="str">
        <f t="shared" si="233"/>
        <v/>
      </c>
      <c r="DD49" s="214" t="str">
        <f t="shared" si="234"/>
        <v/>
      </c>
      <c r="DE49" s="214" t="str">
        <f t="shared" si="235"/>
        <v/>
      </c>
      <c r="DF49" s="214" t="str">
        <f t="shared" si="236"/>
        <v/>
      </c>
      <c r="DG49" s="214" t="str">
        <f t="shared" si="237"/>
        <v/>
      </c>
      <c r="DH49" s="214" t="str">
        <f t="shared" si="238"/>
        <v/>
      </c>
      <c r="DI49" s="214" t="str">
        <f t="shared" si="239"/>
        <v/>
      </c>
      <c r="DJ49" s="214" t="str">
        <f t="shared" si="240"/>
        <v/>
      </c>
      <c r="DK49" s="214" t="str">
        <f t="shared" si="241"/>
        <v/>
      </c>
      <c r="DL49" s="214" t="str">
        <f t="shared" si="242"/>
        <v/>
      </c>
      <c r="DM49" s="214" t="str">
        <f t="shared" si="243"/>
        <v/>
      </c>
      <c r="DN49" s="214" t="str">
        <f t="shared" si="244"/>
        <v/>
      </c>
      <c r="DO49" s="215" t="str">
        <f t="shared" si="245"/>
        <v/>
      </c>
      <c r="DP49" s="215" t="str">
        <f t="shared" ref="DP49:FZ53" si="249">IF(ROW()-ROW($N$44)&lt;$N$6,DI50,IF(ROW()-ROW($N$44)=$N$6,DI$45,""))</f>
        <v/>
      </c>
      <c r="DQ49" s="215" t="str">
        <f t="shared" si="249"/>
        <v/>
      </c>
      <c r="DR49" s="215" t="str">
        <f t="shared" si="249"/>
        <v/>
      </c>
      <c r="DS49" s="215" t="str">
        <f t="shared" si="249"/>
        <v/>
      </c>
      <c r="DT49" s="215" t="str">
        <f t="shared" si="249"/>
        <v/>
      </c>
      <c r="DU49" s="215" t="str">
        <f t="shared" si="249"/>
        <v/>
      </c>
      <c r="DV49" s="215" t="str">
        <f t="shared" si="249"/>
        <v/>
      </c>
      <c r="DW49" s="215" t="str">
        <f t="shared" si="249"/>
        <v/>
      </c>
      <c r="DX49" s="215" t="str">
        <f t="shared" si="249"/>
        <v/>
      </c>
      <c r="DY49" s="215" t="str">
        <f t="shared" si="249"/>
        <v/>
      </c>
      <c r="DZ49" s="215" t="str">
        <f t="shared" si="249"/>
        <v/>
      </c>
      <c r="EA49" s="215" t="str">
        <f t="shared" si="249"/>
        <v/>
      </c>
      <c r="EB49" s="215" t="str">
        <f t="shared" si="249"/>
        <v/>
      </c>
      <c r="EC49" s="215" t="str">
        <f t="shared" si="249"/>
        <v/>
      </c>
      <c r="ED49" s="215" t="str">
        <f t="shared" si="249"/>
        <v/>
      </c>
      <c r="EE49" s="215" t="str">
        <f t="shared" si="249"/>
        <v/>
      </c>
      <c r="EF49" s="215" t="str">
        <f t="shared" si="249"/>
        <v/>
      </c>
      <c r="EG49" s="215" t="str">
        <f t="shared" si="249"/>
        <v/>
      </c>
      <c r="EH49" s="215" t="str">
        <f t="shared" si="249"/>
        <v/>
      </c>
      <c r="EI49" s="215" t="str">
        <f t="shared" si="249"/>
        <v/>
      </c>
      <c r="EJ49" s="215" t="str">
        <f t="shared" si="249"/>
        <v/>
      </c>
      <c r="EK49" s="215" t="str">
        <f t="shared" si="249"/>
        <v/>
      </c>
      <c r="EL49" s="215" t="str">
        <f t="shared" si="249"/>
        <v/>
      </c>
      <c r="EM49" s="215" t="str">
        <f t="shared" si="249"/>
        <v/>
      </c>
      <c r="EN49" s="215" t="str">
        <f t="shared" si="249"/>
        <v/>
      </c>
      <c r="EO49" s="215" t="str">
        <f t="shared" si="249"/>
        <v/>
      </c>
      <c r="EP49" s="215" t="str">
        <f t="shared" si="249"/>
        <v/>
      </c>
      <c r="EQ49" s="215" t="str">
        <f t="shared" si="249"/>
        <v/>
      </c>
      <c r="ER49" s="215" t="str">
        <f t="shared" si="249"/>
        <v/>
      </c>
      <c r="ES49" s="215" t="str">
        <f t="shared" si="249"/>
        <v/>
      </c>
      <c r="ET49" s="215" t="str">
        <f t="shared" si="249"/>
        <v/>
      </c>
      <c r="EU49" s="215" t="str">
        <f t="shared" si="249"/>
        <v/>
      </c>
      <c r="EV49" s="215" t="str">
        <f t="shared" si="249"/>
        <v/>
      </c>
      <c r="EW49" s="215" t="str">
        <f t="shared" si="249"/>
        <v/>
      </c>
      <c r="EX49" s="215" t="str">
        <f t="shared" si="249"/>
        <v/>
      </c>
      <c r="EY49" s="215" t="str">
        <f t="shared" si="249"/>
        <v/>
      </c>
      <c r="EZ49" s="215" t="str">
        <f t="shared" si="249"/>
        <v/>
      </c>
      <c r="FA49" s="215" t="str">
        <f t="shared" si="249"/>
        <v/>
      </c>
      <c r="FB49" s="215" t="str">
        <f t="shared" si="249"/>
        <v/>
      </c>
      <c r="FC49" s="215" t="str">
        <f t="shared" si="249"/>
        <v/>
      </c>
      <c r="FD49" s="215" t="str">
        <f t="shared" si="249"/>
        <v/>
      </c>
      <c r="FE49" s="215" t="str">
        <f t="shared" si="249"/>
        <v/>
      </c>
      <c r="FF49" s="215" t="str">
        <f t="shared" si="249"/>
        <v/>
      </c>
      <c r="FG49" s="215" t="str">
        <f t="shared" si="249"/>
        <v/>
      </c>
      <c r="FH49" s="215" t="str">
        <f t="shared" si="249"/>
        <v/>
      </c>
      <c r="FI49" s="215" t="str">
        <f t="shared" si="249"/>
        <v/>
      </c>
      <c r="FJ49" s="215" t="str">
        <f t="shared" si="249"/>
        <v/>
      </c>
      <c r="FK49" s="215" t="str">
        <f t="shared" si="249"/>
        <v/>
      </c>
      <c r="FL49" s="215" t="str">
        <f t="shared" si="249"/>
        <v/>
      </c>
      <c r="FM49" s="215" t="str">
        <f t="shared" si="249"/>
        <v/>
      </c>
      <c r="FN49" s="215" t="str">
        <f t="shared" si="249"/>
        <v/>
      </c>
      <c r="FO49" s="215" t="str">
        <f t="shared" si="249"/>
        <v/>
      </c>
      <c r="FP49" s="215" t="str">
        <f t="shared" si="249"/>
        <v/>
      </c>
      <c r="FQ49" s="215" t="str">
        <f t="shared" si="249"/>
        <v/>
      </c>
      <c r="FR49" s="215" t="str">
        <f t="shared" si="249"/>
        <v/>
      </c>
      <c r="FS49" s="215" t="str">
        <f t="shared" si="249"/>
        <v/>
      </c>
      <c r="FT49" s="215" t="str">
        <f t="shared" si="249"/>
        <v/>
      </c>
      <c r="FU49" s="215" t="str">
        <f t="shared" si="249"/>
        <v/>
      </c>
      <c r="FV49" s="215" t="str">
        <f t="shared" si="249"/>
        <v/>
      </c>
      <c r="FW49" s="215" t="str">
        <f t="shared" si="249"/>
        <v/>
      </c>
      <c r="FX49" s="215" t="str">
        <f t="shared" si="249"/>
        <v/>
      </c>
      <c r="FY49" s="215" t="str">
        <f t="shared" si="249"/>
        <v/>
      </c>
      <c r="FZ49" s="215" t="str">
        <f t="shared" si="249"/>
        <v/>
      </c>
      <c r="GA49" s="215" t="str">
        <f t="shared" si="248"/>
        <v/>
      </c>
      <c r="GB49" s="215" t="str">
        <f t="shared" si="247"/>
        <v/>
      </c>
      <c r="GC49" s="215" t="str">
        <f t="shared" si="247"/>
        <v/>
      </c>
      <c r="GD49" s="215" t="str">
        <f t="shared" si="247"/>
        <v/>
      </c>
      <c r="GE49" s="215" t="str">
        <f t="shared" si="247"/>
        <v/>
      </c>
      <c r="GF49" s="215" t="str">
        <f t="shared" si="247"/>
        <v/>
      </c>
      <c r="GG49" s="215" t="str">
        <f t="shared" si="247"/>
        <v/>
      </c>
      <c r="GH49" s="215" t="str">
        <f t="shared" si="247"/>
        <v/>
      </c>
      <c r="GI49" s="215" t="str">
        <f t="shared" si="247"/>
        <v/>
      </c>
      <c r="GJ49" s="215" t="str">
        <f t="shared" si="247"/>
        <v/>
      </c>
      <c r="GK49" s="215" t="str">
        <f t="shared" si="247"/>
        <v/>
      </c>
      <c r="GL49" s="215" t="str">
        <f t="shared" si="247"/>
        <v/>
      </c>
      <c r="GM49" s="215" t="str">
        <f t="shared" si="247"/>
        <v/>
      </c>
      <c r="GN49" s="215" t="str">
        <f t="shared" si="247"/>
        <v/>
      </c>
      <c r="GO49" s="215" t="str">
        <f t="shared" si="247"/>
        <v/>
      </c>
      <c r="GP49" s="215" t="str">
        <f t="shared" si="247"/>
        <v/>
      </c>
      <c r="GQ49" s="215" t="str">
        <f t="shared" si="247"/>
        <v/>
      </c>
      <c r="GR49" s="215" t="str">
        <f t="shared" si="247"/>
        <v/>
      </c>
      <c r="GS49" s="215" t="str">
        <f t="shared" si="247"/>
        <v/>
      </c>
      <c r="GT49" s="215" t="str">
        <f t="shared" si="247"/>
        <v/>
      </c>
      <c r="GU49" s="215" t="str">
        <f t="shared" si="247"/>
        <v/>
      </c>
      <c r="GV49" s="215" t="str">
        <f t="shared" si="247"/>
        <v/>
      </c>
      <c r="GW49" s="215" t="str">
        <f t="shared" si="247"/>
        <v/>
      </c>
      <c r="GX49" s="215" t="str">
        <f t="shared" si="247"/>
        <v/>
      </c>
      <c r="GY49" s="215" t="str">
        <f t="shared" si="247"/>
        <v/>
      </c>
      <c r="GZ49" s="215" t="str">
        <f t="shared" si="247"/>
        <v/>
      </c>
      <c r="HA49" s="215" t="str">
        <f t="shared" si="247"/>
        <v/>
      </c>
      <c r="HB49" s="215" t="str">
        <f t="shared" si="247"/>
        <v/>
      </c>
      <c r="HC49" s="215" t="str">
        <f t="shared" si="247"/>
        <v/>
      </c>
      <c r="HD49" s="215" t="str">
        <f t="shared" si="247"/>
        <v/>
      </c>
      <c r="HE49" s="215" t="str">
        <f t="shared" si="247"/>
        <v/>
      </c>
      <c r="HF49" s="215" t="str">
        <f t="shared" si="247"/>
        <v/>
      </c>
      <c r="HG49" s="215" t="str">
        <f t="shared" si="247"/>
        <v/>
      </c>
      <c r="HH49" s="215" t="str">
        <f t="shared" si="247"/>
        <v/>
      </c>
      <c r="HI49" s="215" t="str">
        <f t="shared" si="247"/>
        <v/>
      </c>
      <c r="HJ49" s="215" t="str">
        <f t="shared" si="247"/>
        <v/>
      </c>
      <c r="HK49" s="215" t="str">
        <f t="shared" si="247"/>
        <v/>
      </c>
      <c r="HL49" s="215" t="str">
        <f t="shared" si="247"/>
        <v/>
      </c>
      <c r="HM49" s="215" t="str">
        <f t="shared" si="247"/>
        <v/>
      </c>
      <c r="HN49" s="215" t="str">
        <f t="shared" si="247"/>
        <v/>
      </c>
      <c r="HO49" s="215" t="str">
        <f t="shared" si="247"/>
        <v/>
      </c>
      <c r="HP49" s="215" t="str">
        <f t="shared" si="247"/>
        <v/>
      </c>
    </row>
    <row r="50" spans="1:224" ht="15" hidden="1" customHeight="1">
      <c r="H50" s="205"/>
      <c r="L50" s="2"/>
      <c r="M50" s="2"/>
      <c r="N50" s="211" t="str">
        <f t="shared" si="146"/>
        <v>직원6</v>
      </c>
      <c r="O50" s="212" t="str">
        <f t="shared" si="147"/>
        <v/>
      </c>
      <c r="P50" s="213" t="str">
        <f t="shared" si="147"/>
        <v/>
      </c>
      <c r="Q50" s="213" t="str">
        <f t="shared" si="147"/>
        <v/>
      </c>
      <c r="R50" s="213" t="str">
        <f t="shared" si="147"/>
        <v/>
      </c>
      <c r="S50" s="213" t="str">
        <f t="shared" si="147"/>
        <v/>
      </c>
      <c r="T50" s="213" t="str">
        <f t="shared" si="147"/>
        <v/>
      </c>
      <c r="U50" s="213" t="str">
        <f t="shared" si="147"/>
        <v/>
      </c>
      <c r="V50" s="214" t="str">
        <f t="shared" si="148"/>
        <v/>
      </c>
      <c r="W50" s="214" t="str">
        <f t="shared" si="149"/>
        <v/>
      </c>
      <c r="X50" s="214" t="str">
        <f t="shared" si="150"/>
        <v/>
      </c>
      <c r="Y50" s="214" t="str">
        <f t="shared" si="151"/>
        <v/>
      </c>
      <c r="Z50" s="214" t="str">
        <f t="shared" si="152"/>
        <v/>
      </c>
      <c r="AA50" s="214" t="str">
        <f t="shared" si="153"/>
        <v/>
      </c>
      <c r="AB50" s="214" t="str">
        <f t="shared" si="154"/>
        <v/>
      </c>
      <c r="AC50" s="214" t="str">
        <f t="shared" si="155"/>
        <v/>
      </c>
      <c r="AD50" s="214" t="str">
        <f t="shared" si="156"/>
        <v/>
      </c>
      <c r="AE50" s="214" t="str">
        <f t="shared" si="157"/>
        <v/>
      </c>
      <c r="AF50" s="214" t="str">
        <f t="shared" si="158"/>
        <v/>
      </c>
      <c r="AG50" s="214" t="str">
        <f t="shared" si="159"/>
        <v/>
      </c>
      <c r="AH50" s="214" t="str">
        <f t="shared" si="160"/>
        <v/>
      </c>
      <c r="AI50" s="214" t="str">
        <f t="shared" si="161"/>
        <v/>
      </c>
      <c r="AJ50" s="214" t="str">
        <f t="shared" si="162"/>
        <v/>
      </c>
      <c r="AK50" s="214" t="str">
        <f t="shared" si="163"/>
        <v/>
      </c>
      <c r="AL50" s="214" t="str">
        <f t="shared" si="164"/>
        <v/>
      </c>
      <c r="AM50" s="214" t="str">
        <f t="shared" si="165"/>
        <v/>
      </c>
      <c r="AN50" s="214" t="str">
        <f t="shared" si="166"/>
        <v/>
      </c>
      <c r="AO50" s="214" t="str">
        <f t="shared" si="167"/>
        <v/>
      </c>
      <c r="AP50" s="214" t="str">
        <f t="shared" si="168"/>
        <v/>
      </c>
      <c r="AQ50" s="214" t="str">
        <f t="shared" si="169"/>
        <v/>
      </c>
      <c r="AR50" s="214" t="str">
        <f t="shared" si="170"/>
        <v/>
      </c>
      <c r="AS50" s="214" t="str">
        <f t="shared" si="171"/>
        <v/>
      </c>
      <c r="AT50" s="214" t="str">
        <f t="shared" si="172"/>
        <v/>
      </c>
      <c r="AU50" s="214" t="str">
        <f t="shared" si="173"/>
        <v/>
      </c>
      <c r="AV50" s="214" t="str">
        <f t="shared" si="174"/>
        <v/>
      </c>
      <c r="AW50" s="214" t="str">
        <f t="shared" si="175"/>
        <v/>
      </c>
      <c r="AX50" s="214" t="str">
        <f t="shared" si="176"/>
        <v/>
      </c>
      <c r="AY50" s="214" t="str">
        <f t="shared" si="177"/>
        <v/>
      </c>
      <c r="AZ50" s="214" t="str">
        <f t="shared" si="178"/>
        <v/>
      </c>
      <c r="BA50" s="214" t="str">
        <f t="shared" si="179"/>
        <v/>
      </c>
      <c r="BB50" s="214" t="str">
        <f t="shared" si="180"/>
        <v/>
      </c>
      <c r="BC50" s="214" t="str">
        <f t="shared" si="181"/>
        <v/>
      </c>
      <c r="BD50" s="214" t="str">
        <f t="shared" si="182"/>
        <v/>
      </c>
      <c r="BE50" s="214" t="str">
        <f t="shared" si="183"/>
        <v/>
      </c>
      <c r="BF50" s="214" t="str">
        <f t="shared" si="184"/>
        <v/>
      </c>
      <c r="BG50" s="214" t="str">
        <f t="shared" si="185"/>
        <v/>
      </c>
      <c r="BH50" s="214" t="str">
        <f t="shared" si="186"/>
        <v/>
      </c>
      <c r="BI50" s="214" t="str">
        <f t="shared" si="187"/>
        <v/>
      </c>
      <c r="BJ50" s="214" t="str">
        <f t="shared" si="188"/>
        <v/>
      </c>
      <c r="BK50" s="214" t="str">
        <f t="shared" si="189"/>
        <v/>
      </c>
      <c r="BL50" s="214" t="str">
        <f t="shared" si="190"/>
        <v/>
      </c>
      <c r="BM50" s="214" t="str">
        <f t="shared" si="191"/>
        <v/>
      </c>
      <c r="BN50" s="214" t="str">
        <f t="shared" si="192"/>
        <v/>
      </c>
      <c r="BO50" s="214" t="str">
        <f t="shared" si="193"/>
        <v/>
      </c>
      <c r="BP50" s="214" t="str">
        <f t="shared" si="194"/>
        <v/>
      </c>
      <c r="BQ50" s="214" t="str">
        <f t="shared" si="195"/>
        <v/>
      </c>
      <c r="BR50" s="214" t="str">
        <f t="shared" si="196"/>
        <v/>
      </c>
      <c r="BS50" s="214" t="str">
        <f t="shared" si="197"/>
        <v/>
      </c>
      <c r="BT50" s="214" t="str">
        <f t="shared" si="198"/>
        <v/>
      </c>
      <c r="BU50" s="214" t="str">
        <f t="shared" si="199"/>
        <v/>
      </c>
      <c r="BV50" s="214" t="str">
        <f t="shared" si="200"/>
        <v/>
      </c>
      <c r="BW50" s="214" t="str">
        <f t="shared" si="201"/>
        <v/>
      </c>
      <c r="BX50" s="214" t="str">
        <f t="shared" si="202"/>
        <v/>
      </c>
      <c r="BY50" s="214" t="str">
        <f t="shared" si="203"/>
        <v/>
      </c>
      <c r="BZ50" s="214" t="str">
        <f t="shared" si="204"/>
        <v/>
      </c>
      <c r="CA50" s="214" t="str">
        <f t="shared" si="205"/>
        <v/>
      </c>
      <c r="CB50" s="214" t="str">
        <f t="shared" si="206"/>
        <v/>
      </c>
      <c r="CC50" s="214" t="str">
        <f t="shared" si="207"/>
        <v/>
      </c>
      <c r="CD50" s="214" t="str">
        <f t="shared" si="208"/>
        <v/>
      </c>
      <c r="CE50" s="214" t="str">
        <f t="shared" si="209"/>
        <v/>
      </c>
      <c r="CF50" s="214" t="str">
        <f t="shared" si="210"/>
        <v/>
      </c>
      <c r="CG50" s="214" t="str">
        <f t="shared" si="211"/>
        <v/>
      </c>
      <c r="CH50" s="214" t="str">
        <f t="shared" si="212"/>
        <v/>
      </c>
      <c r="CI50" s="214" t="str">
        <f t="shared" si="213"/>
        <v/>
      </c>
      <c r="CJ50" s="214" t="str">
        <f t="shared" si="214"/>
        <v/>
      </c>
      <c r="CK50" s="214" t="str">
        <f t="shared" si="215"/>
        <v/>
      </c>
      <c r="CL50" s="214" t="str">
        <f t="shared" si="216"/>
        <v/>
      </c>
      <c r="CM50" s="214" t="str">
        <f t="shared" si="217"/>
        <v/>
      </c>
      <c r="CN50" s="214" t="str">
        <f t="shared" si="218"/>
        <v/>
      </c>
      <c r="CO50" s="214" t="str">
        <f t="shared" si="219"/>
        <v/>
      </c>
      <c r="CP50" s="214" t="str">
        <f t="shared" si="220"/>
        <v/>
      </c>
      <c r="CQ50" s="214" t="str">
        <f t="shared" si="221"/>
        <v/>
      </c>
      <c r="CR50" s="214" t="str">
        <f t="shared" si="222"/>
        <v/>
      </c>
      <c r="CS50" s="214" t="str">
        <f t="shared" si="223"/>
        <v/>
      </c>
      <c r="CT50" s="214" t="str">
        <f t="shared" si="224"/>
        <v/>
      </c>
      <c r="CU50" s="214" t="str">
        <f t="shared" si="225"/>
        <v/>
      </c>
      <c r="CV50" s="214" t="str">
        <f t="shared" si="226"/>
        <v/>
      </c>
      <c r="CW50" s="214" t="str">
        <f t="shared" si="227"/>
        <v/>
      </c>
      <c r="CX50" s="214" t="str">
        <f t="shared" si="228"/>
        <v/>
      </c>
      <c r="CY50" s="214" t="str">
        <f t="shared" si="229"/>
        <v/>
      </c>
      <c r="CZ50" s="214" t="str">
        <f t="shared" si="230"/>
        <v/>
      </c>
      <c r="DA50" s="214" t="str">
        <f t="shared" si="231"/>
        <v/>
      </c>
      <c r="DB50" s="214" t="str">
        <f t="shared" si="232"/>
        <v/>
      </c>
      <c r="DC50" s="214" t="str">
        <f t="shared" si="233"/>
        <v/>
      </c>
      <c r="DD50" s="214" t="str">
        <f t="shared" si="234"/>
        <v/>
      </c>
      <c r="DE50" s="214" t="str">
        <f t="shared" si="235"/>
        <v/>
      </c>
      <c r="DF50" s="214" t="str">
        <f t="shared" si="236"/>
        <v/>
      </c>
      <c r="DG50" s="214" t="str">
        <f t="shared" si="237"/>
        <v/>
      </c>
      <c r="DH50" s="214" t="str">
        <f t="shared" si="238"/>
        <v/>
      </c>
      <c r="DI50" s="214" t="str">
        <f t="shared" si="239"/>
        <v/>
      </c>
      <c r="DJ50" s="214" t="str">
        <f t="shared" si="240"/>
        <v/>
      </c>
      <c r="DK50" s="214" t="str">
        <f t="shared" si="241"/>
        <v/>
      </c>
      <c r="DL50" s="214" t="str">
        <f t="shared" si="242"/>
        <v/>
      </c>
      <c r="DM50" s="214" t="str">
        <f t="shared" si="243"/>
        <v/>
      </c>
      <c r="DN50" s="214" t="str">
        <f t="shared" si="244"/>
        <v/>
      </c>
      <c r="DO50" s="215" t="str">
        <f t="shared" si="245"/>
        <v/>
      </c>
      <c r="DP50" s="215" t="str">
        <f t="shared" si="249"/>
        <v/>
      </c>
      <c r="DQ50" s="215" t="str">
        <f t="shared" si="249"/>
        <v/>
      </c>
      <c r="DR50" s="215" t="str">
        <f t="shared" si="249"/>
        <v/>
      </c>
      <c r="DS50" s="215" t="str">
        <f t="shared" si="249"/>
        <v/>
      </c>
      <c r="DT50" s="215" t="str">
        <f t="shared" si="249"/>
        <v/>
      </c>
      <c r="DU50" s="215" t="str">
        <f t="shared" si="249"/>
        <v/>
      </c>
      <c r="DV50" s="215" t="str">
        <f t="shared" si="249"/>
        <v/>
      </c>
      <c r="DW50" s="215" t="str">
        <f t="shared" si="249"/>
        <v/>
      </c>
      <c r="DX50" s="215" t="str">
        <f t="shared" si="249"/>
        <v/>
      </c>
      <c r="DY50" s="215" t="str">
        <f t="shared" si="249"/>
        <v/>
      </c>
      <c r="DZ50" s="215" t="str">
        <f t="shared" si="249"/>
        <v/>
      </c>
      <c r="EA50" s="215" t="str">
        <f t="shared" si="249"/>
        <v/>
      </c>
      <c r="EB50" s="215" t="str">
        <f t="shared" si="249"/>
        <v/>
      </c>
      <c r="EC50" s="215" t="str">
        <f t="shared" si="249"/>
        <v/>
      </c>
      <c r="ED50" s="215" t="str">
        <f t="shared" si="249"/>
        <v/>
      </c>
      <c r="EE50" s="215" t="str">
        <f t="shared" si="249"/>
        <v/>
      </c>
      <c r="EF50" s="215" t="str">
        <f t="shared" si="249"/>
        <v/>
      </c>
      <c r="EG50" s="215" t="str">
        <f t="shared" si="249"/>
        <v/>
      </c>
      <c r="EH50" s="215" t="str">
        <f t="shared" si="249"/>
        <v/>
      </c>
      <c r="EI50" s="215" t="str">
        <f t="shared" si="249"/>
        <v/>
      </c>
      <c r="EJ50" s="215" t="str">
        <f t="shared" si="249"/>
        <v/>
      </c>
      <c r="EK50" s="215" t="str">
        <f t="shared" si="249"/>
        <v/>
      </c>
      <c r="EL50" s="215" t="str">
        <f t="shared" si="249"/>
        <v/>
      </c>
      <c r="EM50" s="215" t="str">
        <f t="shared" si="249"/>
        <v/>
      </c>
      <c r="EN50" s="215" t="str">
        <f t="shared" si="249"/>
        <v/>
      </c>
      <c r="EO50" s="215" t="str">
        <f t="shared" si="249"/>
        <v/>
      </c>
      <c r="EP50" s="215" t="str">
        <f t="shared" si="249"/>
        <v/>
      </c>
      <c r="EQ50" s="215" t="str">
        <f t="shared" si="249"/>
        <v/>
      </c>
      <c r="ER50" s="215" t="str">
        <f t="shared" si="249"/>
        <v/>
      </c>
      <c r="ES50" s="215" t="str">
        <f t="shared" si="249"/>
        <v/>
      </c>
      <c r="ET50" s="215" t="str">
        <f t="shared" si="249"/>
        <v/>
      </c>
      <c r="EU50" s="215" t="str">
        <f t="shared" si="249"/>
        <v/>
      </c>
      <c r="EV50" s="215" t="str">
        <f t="shared" si="249"/>
        <v/>
      </c>
      <c r="EW50" s="215" t="str">
        <f t="shared" si="249"/>
        <v/>
      </c>
      <c r="EX50" s="215" t="str">
        <f t="shared" si="249"/>
        <v/>
      </c>
      <c r="EY50" s="215" t="str">
        <f t="shared" si="249"/>
        <v/>
      </c>
      <c r="EZ50" s="215" t="str">
        <f t="shared" si="249"/>
        <v/>
      </c>
      <c r="FA50" s="215" t="str">
        <f t="shared" si="249"/>
        <v/>
      </c>
      <c r="FB50" s="215" t="str">
        <f t="shared" si="249"/>
        <v/>
      </c>
      <c r="FC50" s="215" t="str">
        <f t="shared" si="249"/>
        <v/>
      </c>
      <c r="FD50" s="215" t="str">
        <f t="shared" si="249"/>
        <v/>
      </c>
      <c r="FE50" s="215" t="str">
        <f t="shared" si="249"/>
        <v/>
      </c>
      <c r="FF50" s="215" t="str">
        <f t="shared" si="249"/>
        <v/>
      </c>
      <c r="FG50" s="215" t="str">
        <f t="shared" si="249"/>
        <v/>
      </c>
      <c r="FH50" s="215" t="str">
        <f t="shared" si="249"/>
        <v/>
      </c>
      <c r="FI50" s="215" t="str">
        <f t="shared" si="249"/>
        <v/>
      </c>
      <c r="FJ50" s="215" t="str">
        <f t="shared" si="249"/>
        <v/>
      </c>
      <c r="FK50" s="215" t="str">
        <f t="shared" si="249"/>
        <v/>
      </c>
      <c r="FL50" s="215" t="str">
        <f t="shared" si="249"/>
        <v/>
      </c>
      <c r="FM50" s="215" t="str">
        <f t="shared" si="249"/>
        <v/>
      </c>
      <c r="FN50" s="215" t="str">
        <f t="shared" si="249"/>
        <v/>
      </c>
      <c r="FO50" s="215" t="str">
        <f t="shared" si="249"/>
        <v/>
      </c>
      <c r="FP50" s="215" t="str">
        <f t="shared" si="249"/>
        <v/>
      </c>
      <c r="FQ50" s="215" t="str">
        <f t="shared" si="249"/>
        <v/>
      </c>
      <c r="FR50" s="215" t="str">
        <f t="shared" si="249"/>
        <v/>
      </c>
      <c r="FS50" s="215" t="str">
        <f t="shared" si="249"/>
        <v/>
      </c>
      <c r="FT50" s="215" t="str">
        <f t="shared" si="249"/>
        <v/>
      </c>
      <c r="FU50" s="215" t="str">
        <f t="shared" si="249"/>
        <v/>
      </c>
      <c r="FV50" s="215" t="str">
        <f t="shared" si="249"/>
        <v/>
      </c>
      <c r="FW50" s="215" t="str">
        <f t="shared" si="249"/>
        <v/>
      </c>
      <c r="FX50" s="215" t="str">
        <f t="shared" si="249"/>
        <v/>
      </c>
      <c r="FY50" s="215" t="str">
        <f t="shared" si="249"/>
        <v/>
      </c>
      <c r="FZ50" s="215" t="str">
        <f t="shared" si="249"/>
        <v/>
      </c>
      <c r="GA50" s="215" t="str">
        <f t="shared" si="248"/>
        <v/>
      </c>
      <c r="GB50" s="215" t="str">
        <f t="shared" si="247"/>
        <v/>
      </c>
      <c r="GC50" s="215" t="str">
        <f t="shared" si="247"/>
        <v/>
      </c>
      <c r="GD50" s="215" t="str">
        <f t="shared" si="247"/>
        <v/>
      </c>
      <c r="GE50" s="215" t="str">
        <f t="shared" si="247"/>
        <v/>
      </c>
      <c r="GF50" s="215" t="str">
        <f t="shared" si="247"/>
        <v/>
      </c>
      <c r="GG50" s="215" t="str">
        <f t="shared" si="247"/>
        <v/>
      </c>
      <c r="GH50" s="215" t="str">
        <f t="shared" si="247"/>
        <v/>
      </c>
      <c r="GI50" s="215" t="str">
        <f t="shared" si="247"/>
        <v/>
      </c>
      <c r="GJ50" s="215" t="str">
        <f t="shared" si="247"/>
        <v/>
      </c>
      <c r="GK50" s="215" t="str">
        <f t="shared" si="247"/>
        <v/>
      </c>
      <c r="GL50" s="215" t="str">
        <f t="shared" si="247"/>
        <v/>
      </c>
      <c r="GM50" s="215" t="str">
        <f t="shared" si="247"/>
        <v/>
      </c>
      <c r="GN50" s="215" t="str">
        <f t="shared" si="247"/>
        <v/>
      </c>
      <c r="GO50" s="215" t="str">
        <f t="shared" si="247"/>
        <v/>
      </c>
      <c r="GP50" s="215" t="str">
        <f t="shared" si="247"/>
        <v/>
      </c>
      <c r="GQ50" s="215" t="str">
        <f t="shared" si="247"/>
        <v/>
      </c>
      <c r="GR50" s="215" t="str">
        <f t="shared" si="247"/>
        <v/>
      </c>
      <c r="GS50" s="215" t="str">
        <f t="shared" si="247"/>
        <v/>
      </c>
      <c r="GT50" s="215" t="str">
        <f t="shared" si="247"/>
        <v/>
      </c>
      <c r="GU50" s="215" t="str">
        <f t="shared" si="247"/>
        <v/>
      </c>
      <c r="GV50" s="215" t="str">
        <f t="shared" si="247"/>
        <v/>
      </c>
      <c r="GW50" s="215" t="str">
        <f t="shared" si="247"/>
        <v/>
      </c>
      <c r="GX50" s="215" t="str">
        <f t="shared" si="247"/>
        <v/>
      </c>
      <c r="GY50" s="215" t="str">
        <f t="shared" si="247"/>
        <v/>
      </c>
      <c r="GZ50" s="215" t="str">
        <f t="shared" si="247"/>
        <v/>
      </c>
      <c r="HA50" s="215" t="str">
        <f t="shared" si="247"/>
        <v/>
      </c>
      <c r="HB50" s="215" t="str">
        <f t="shared" si="247"/>
        <v/>
      </c>
      <c r="HC50" s="215" t="str">
        <f t="shared" si="247"/>
        <v/>
      </c>
      <c r="HD50" s="215" t="str">
        <f t="shared" si="247"/>
        <v/>
      </c>
      <c r="HE50" s="215" t="str">
        <f t="shared" si="247"/>
        <v/>
      </c>
      <c r="HF50" s="215" t="str">
        <f t="shared" si="247"/>
        <v/>
      </c>
      <c r="HG50" s="215" t="str">
        <f t="shared" si="247"/>
        <v/>
      </c>
      <c r="HH50" s="215" t="str">
        <f t="shared" si="247"/>
        <v/>
      </c>
      <c r="HI50" s="215" t="str">
        <f t="shared" si="247"/>
        <v/>
      </c>
      <c r="HJ50" s="215" t="str">
        <f t="shared" si="247"/>
        <v/>
      </c>
      <c r="HK50" s="215" t="str">
        <f t="shared" si="247"/>
        <v/>
      </c>
      <c r="HL50" s="215" t="str">
        <f t="shared" si="247"/>
        <v/>
      </c>
      <c r="HM50" s="215" t="str">
        <f t="shared" si="247"/>
        <v/>
      </c>
      <c r="HN50" s="215" t="str">
        <f t="shared" si="247"/>
        <v/>
      </c>
      <c r="HO50" s="215" t="str">
        <f t="shared" si="247"/>
        <v/>
      </c>
      <c r="HP50" s="215" t="str">
        <f t="shared" si="247"/>
        <v/>
      </c>
    </row>
    <row r="51" spans="1:224" ht="15" hidden="1" customHeight="1">
      <c r="H51" s="205"/>
      <c r="L51" s="2"/>
      <c r="M51" s="2"/>
      <c r="N51" s="211" t="str">
        <f t="shared" si="146"/>
        <v>직원7</v>
      </c>
      <c r="O51" s="212" t="str">
        <f t="shared" si="147"/>
        <v/>
      </c>
      <c r="P51" s="213" t="str">
        <f t="shared" si="147"/>
        <v/>
      </c>
      <c r="Q51" s="213" t="str">
        <f t="shared" si="147"/>
        <v/>
      </c>
      <c r="R51" s="213" t="str">
        <f t="shared" si="147"/>
        <v/>
      </c>
      <c r="S51" s="213" t="str">
        <f t="shared" si="147"/>
        <v/>
      </c>
      <c r="T51" s="213" t="str">
        <f t="shared" si="147"/>
        <v/>
      </c>
      <c r="U51" s="213" t="str">
        <f t="shared" si="147"/>
        <v/>
      </c>
      <c r="V51" s="214" t="str">
        <f t="shared" si="148"/>
        <v/>
      </c>
      <c r="W51" s="214" t="str">
        <f t="shared" si="149"/>
        <v/>
      </c>
      <c r="X51" s="214" t="str">
        <f t="shared" si="150"/>
        <v/>
      </c>
      <c r="Y51" s="214" t="str">
        <f t="shared" si="151"/>
        <v/>
      </c>
      <c r="Z51" s="214" t="str">
        <f t="shared" si="152"/>
        <v/>
      </c>
      <c r="AA51" s="214" t="str">
        <f t="shared" si="153"/>
        <v/>
      </c>
      <c r="AB51" s="214" t="str">
        <f t="shared" si="154"/>
        <v/>
      </c>
      <c r="AC51" s="214" t="str">
        <f t="shared" si="155"/>
        <v/>
      </c>
      <c r="AD51" s="214" t="str">
        <f t="shared" si="156"/>
        <v/>
      </c>
      <c r="AE51" s="214" t="str">
        <f t="shared" si="157"/>
        <v/>
      </c>
      <c r="AF51" s="214" t="str">
        <f t="shared" si="158"/>
        <v/>
      </c>
      <c r="AG51" s="214" t="str">
        <f t="shared" si="159"/>
        <v/>
      </c>
      <c r="AH51" s="214" t="str">
        <f t="shared" si="160"/>
        <v/>
      </c>
      <c r="AI51" s="214" t="str">
        <f t="shared" si="161"/>
        <v/>
      </c>
      <c r="AJ51" s="214" t="str">
        <f t="shared" si="162"/>
        <v/>
      </c>
      <c r="AK51" s="214" t="str">
        <f t="shared" si="163"/>
        <v/>
      </c>
      <c r="AL51" s="214" t="str">
        <f t="shared" si="164"/>
        <v/>
      </c>
      <c r="AM51" s="214" t="str">
        <f t="shared" si="165"/>
        <v/>
      </c>
      <c r="AN51" s="214" t="str">
        <f t="shared" si="166"/>
        <v/>
      </c>
      <c r="AO51" s="214" t="str">
        <f t="shared" si="167"/>
        <v/>
      </c>
      <c r="AP51" s="214" t="str">
        <f t="shared" si="168"/>
        <v/>
      </c>
      <c r="AQ51" s="214" t="str">
        <f t="shared" si="169"/>
        <v/>
      </c>
      <c r="AR51" s="214" t="str">
        <f t="shared" si="170"/>
        <v/>
      </c>
      <c r="AS51" s="214" t="str">
        <f t="shared" si="171"/>
        <v/>
      </c>
      <c r="AT51" s="214" t="str">
        <f t="shared" si="172"/>
        <v/>
      </c>
      <c r="AU51" s="214" t="str">
        <f t="shared" si="173"/>
        <v/>
      </c>
      <c r="AV51" s="214" t="str">
        <f t="shared" si="174"/>
        <v/>
      </c>
      <c r="AW51" s="214" t="str">
        <f t="shared" si="175"/>
        <v/>
      </c>
      <c r="AX51" s="214" t="str">
        <f t="shared" si="176"/>
        <v/>
      </c>
      <c r="AY51" s="214" t="str">
        <f t="shared" si="177"/>
        <v/>
      </c>
      <c r="AZ51" s="214" t="str">
        <f t="shared" si="178"/>
        <v/>
      </c>
      <c r="BA51" s="214" t="str">
        <f t="shared" si="179"/>
        <v/>
      </c>
      <c r="BB51" s="214" t="str">
        <f t="shared" si="180"/>
        <v/>
      </c>
      <c r="BC51" s="214" t="str">
        <f t="shared" si="181"/>
        <v/>
      </c>
      <c r="BD51" s="214" t="str">
        <f t="shared" si="182"/>
        <v/>
      </c>
      <c r="BE51" s="214" t="str">
        <f t="shared" si="183"/>
        <v/>
      </c>
      <c r="BF51" s="214" t="str">
        <f t="shared" si="184"/>
        <v/>
      </c>
      <c r="BG51" s="214" t="str">
        <f t="shared" si="185"/>
        <v/>
      </c>
      <c r="BH51" s="214" t="str">
        <f t="shared" si="186"/>
        <v/>
      </c>
      <c r="BI51" s="214" t="str">
        <f t="shared" si="187"/>
        <v/>
      </c>
      <c r="BJ51" s="214" t="str">
        <f t="shared" si="188"/>
        <v/>
      </c>
      <c r="BK51" s="214" t="str">
        <f t="shared" si="189"/>
        <v/>
      </c>
      <c r="BL51" s="214" t="str">
        <f t="shared" si="190"/>
        <v/>
      </c>
      <c r="BM51" s="214" t="str">
        <f t="shared" si="191"/>
        <v/>
      </c>
      <c r="BN51" s="214" t="str">
        <f t="shared" si="192"/>
        <v/>
      </c>
      <c r="BO51" s="214" t="str">
        <f t="shared" si="193"/>
        <v/>
      </c>
      <c r="BP51" s="214" t="str">
        <f t="shared" si="194"/>
        <v/>
      </c>
      <c r="BQ51" s="214" t="str">
        <f t="shared" si="195"/>
        <v/>
      </c>
      <c r="BR51" s="214" t="str">
        <f t="shared" si="196"/>
        <v/>
      </c>
      <c r="BS51" s="214" t="str">
        <f t="shared" si="197"/>
        <v/>
      </c>
      <c r="BT51" s="214" t="str">
        <f t="shared" si="198"/>
        <v/>
      </c>
      <c r="BU51" s="214" t="str">
        <f t="shared" si="199"/>
        <v/>
      </c>
      <c r="BV51" s="214" t="str">
        <f t="shared" si="200"/>
        <v/>
      </c>
      <c r="BW51" s="214" t="str">
        <f t="shared" si="201"/>
        <v/>
      </c>
      <c r="BX51" s="214" t="str">
        <f t="shared" si="202"/>
        <v/>
      </c>
      <c r="BY51" s="214" t="str">
        <f t="shared" si="203"/>
        <v/>
      </c>
      <c r="BZ51" s="214" t="str">
        <f t="shared" si="204"/>
        <v/>
      </c>
      <c r="CA51" s="214" t="str">
        <f t="shared" si="205"/>
        <v/>
      </c>
      <c r="CB51" s="214" t="str">
        <f t="shared" si="206"/>
        <v/>
      </c>
      <c r="CC51" s="214" t="str">
        <f t="shared" si="207"/>
        <v/>
      </c>
      <c r="CD51" s="214" t="str">
        <f t="shared" si="208"/>
        <v/>
      </c>
      <c r="CE51" s="214" t="str">
        <f t="shared" si="209"/>
        <v/>
      </c>
      <c r="CF51" s="214" t="str">
        <f t="shared" si="210"/>
        <v/>
      </c>
      <c r="CG51" s="214" t="str">
        <f t="shared" si="211"/>
        <v/>
      </c>
      <c r="CH51" s="214" t="str">
        <f t="shared" si="212"/>
        <v/>
      </c>
      <c r="CI51" s="214" t="str">
        <f t="shared" si="213"/>
        <v/>
      </c>
      <c r="CJ51" s="214" t="str">
        <f t="shared" si="214"/>
        <v/>
      </c>
      <c r="CK51" s="214" t="str">
        <f t="shared" si="215"/>
        <v/>
      </c>
      <c r="CL51" s="214" t="str">
        <f t="shared" si="216"/>
        <v/>
      </c>
      <c r="CM51" s="214" t="str">
        <f t="shared" si="217"/>
        <v/>
      </c>
      <c r="CN51" s="214" t="str">
        <f t="shared" si="218"/>
        <v/>
      </c>
      <c r="CO51" s="214" t="str">
        <f t="shared" si="219"/>
        <v/>
      </c>
      <c r="CP51" s="214" t="str">
        <f t="shared" si="220"/>
        <v/>
      </c>
      <c r="CQ51" s="214" t="str">
        <f t="shared" si="221"/>
        <v/>
      </c>
      <c r="CR51" s="214" t="str">
        <f t="shared" si="222"/>
        <v/>
      </c>
      <c r="CS51" s="214" t="str">
        <f t="shared" si="223"/>
        <v/>
      </c>
      <c r="CT51" s="214" t="str">
        <f t="shared" si="224"/>
        <v/>
      </c>
      <c r="CU51" s="214" t="str">
        <f t="shared" si="225"/>
        <v/>
      </c>
      <c r="CV51" s="214" t="str">
        <f t="shared" si="226"/>
        <v/>
      </c>
      <c r="CW51" s="214" t="str">
        <f t="shared" si="227"/>
        <v/>
      </c>
      <c r="CX51" s="214" t="str">
        <f t="shared" si="228"/>
        <v/>
      </c>
      <c r="CY51" s="214" t="str">
        <f t="shared" si="229"/>
        <v/>
      </c>
      <c r="CZ51" s="214" t="str">
        <f t="shared" si="230"/>
        <v/>
      </c>
      <c r="DA51" s="214" t="str">
        <f t="shared" si="231"/>
        <v/>
      </c>
      <c r="DB51" s="214" t="str">
        <f t="shared" si="232"/>
        <v/>
      </c>
      <c r="DC51" s="214" t="str">
        <f t="shared" si="233"/>
        <v/>
      </c>
      <c r="DD51" s="214" t="str">
        <f t="shared" si="234"/>
        <v/>
      </c>
      <c r="DE51" s="214" t="str">
        <f t="shared" si="235"/>
        <v/>
      </c>
      <c r="DF51" s="214" t="str">
        <f t="shared" si="236"/>
        <v/>
      </c>
      <c r="DG51" s="214" t="str">
        <f t="shared" si="237"/>
        <v/>
      </c>
      <c r="DH51" s="214" t="str">
        <f t="shared" si="238"/>
        <v/>
      </c>
      <c r="DI51" s="214" t="str">
        <f t="shared" si="239"/>
        <v/>
      </c>
      <c r="DJ51" s="214" t="str">
        <f t="shared" si="240"/>
        <v/>
      </c>
      <c r="DK51" s="214" t="str">
        <f t="shared" si="241"/>
        <v/>
      </c>
      <c r="DL51" s="214" t="str">
        <f t="shared" si="242"/>
        <v/>
      </c>
      <c r="DM51" s="214" t="str">
        <f t="shared" si="243"/>
        <v/>
      </c>
      <c r="DN51" s="214" t="str">
        <f t="shared" si="244"/>
        <v/>
      </c>
      <c r="DO51" s="215" t="str">
        <f t="shared" si="245"/>
        <v/>
      </c>
      <c r="DP51" s="215" t="str">
        <f t="shared" si="249"/>
        <v/>
      </c>
      <c r="DQ51" s="215" t="str">
        <f t="shared" si="249"/>
        <v/>
      </c>
      <c r="DR51" s="215" t="str">
        <f t="shared" si="249"/>
        <v/>
      </c>
      <c r="DS51" s="215" t="str">
        <f t="shared" si="249"/>
        <v/>
      </c>
      <c r="DT51" s="215" t="str">
        <f t="shared" si="249"/>
        <v/>
      </c>
      <c r="DU51" s="215" t="str">
        <f t="shared" si="249"/>
        <v/>
      </c>
      <c r="DV51" s="215" t="str">
        <f t="shared" si="249"/>
        <v/>
      </c>
      <c r="DW51" s="215" t="str">
        <f t="shared" si="249"/>
        <v/>
      </c>
      <c r="DX51" s="215" t="str">
        <f t="shared" si="249"/>
        <v/>
      </c>
      <c r="DY51" s="215" t="str">
        <f t="shared" si="249"/>
        <v/>
      </c>
      <c r="DZ51" s="215" t="str">
        <f t="shared" si="249"/>
        <v/>
      </c>
      <c r="EA51" s="215" t="str">
        <f t="shared" si="249"/>
        <v/>
      </c>
      <c r="EB51" s="215" t="str">
        <f t="shared" si="249"/>
        <v/>
      </c>
      <c r="EC51" s="215" t="str">
        <f t="shared" si="249"/>
        <v/>
      </c>
      <c r="ED51" s="215" t="str">
        <f t="shared" si="249"/>
        <v/>
      </c>
      <c r="EE51" s="215" t="str">
        <f t="shared" si="249"/>
        <v/>
      </c>
      <c r="EF51" s="215" t="str">
        <f t="shared" si="249"/>
        <v/>
      </c>
      <c r="EG51" s="215" t="str">
        <f t="shared" si="249"/>
        <v/>
      </c>
      <c r="EH51" s="215" t="str">
        <f t="shared" si="249"/>
        <v/>
      </c>
      <c r="EI51" s="215" t="str">
        <f t="shared" si="249"/>
        <v/>
      </c>
      <c r="EJ51" s="215" t="str">
        <f t="shared" si="249"/>
        <v/>
      </c>
      <c r="EK51" s="215" t="str">
        <f t="shared" si="249"/>
        <v/>
      </c>
      <c r="EL51" s="215" t="str">
        <f t="shared" si="249"/>
        <v/>
      </c>
      <c r="EM51" s="215" t="str">
        <f t="shared" si="249"/>
        <v/>
      </c>
      <c r="EN51" s="215" t="str">
        <f t="shared" si="249"/>
        <v/>
      </c>
      <c r="EO51" s="215" t="str">
        <f t="shared" si="249"/>
        <v/>
      </c>
      <c r="EP51" s="215" t="str">
        <f t="shared" si="249"/>
        <v/>
      </c>
      <c r="EQ51" s="215" t="str">
        <f t="shared" si="249"/>
        <v/>
      </c>
      <c r="ER51" s="215" t="str">
        <f t="shared" si="249"/>
        <v/>
      </c>
      <c r="ES51" s="215" t="str">
        <f t="shared" si="249"/>
        <v/>
      </c>
      <c r="ET51" s="215" t="str">
        <f t="shared" si="249"/>
        <v/>
      </c>
      <c r="EU51" s="215" t="str">
        <f t="shared" si="249"/>
        <v/>
      </c>
      <c r="EV51" s="215" t="str">
        <f t="shared" si="249"/>
        <v/>
      </c>
      <c r="EW51" s="215" t="str">
        <f t="shared" si="249"/>
        <v/>
      </c>
      <c r="EX51" s="215" t="str">
        <f t="shared" si="249"/>
        <v/>
      </c>
      <c r="EY51" s="215" t="str">
        <f t="shared" si="249"/>
        <v/>
      </c>
      <c r="EZ51" s="215" t="str">
        <f t="shared" si="249"/>
        <v/>
      </c>
      <c r="FA51" s="215" t="str">
        <f t="shared" si="249"/>
        <v/>
      </c>
      <c r="FB51" s="215" t="str">
        <f t="shared" si="249"/>
        <v/>
      </c>
      <c r="FC51" s="215" t="str">
        <f t="shared" si="249"/>
        <v/>
      </c>
      <c r="FD51" s="215" t="str">
        <f t="shared" si="249"/>
        <v/>
      </c>
      <c r="FE51" s="215" t="str">
        <f t="shared" si="249"/>
        <v/>
      </c>
      <c r="FF51" s="215" t="str">
        <f t="shared" si="249"/>
        <v/>
      </c>
      <c r="FG51" s="215" t="str">
        <f t="shared" si="249"/>
        <v/>
      </c>
      <c r="FH51" s="215" t="str">
        <f t="shared" si="249"/>
        <v/>
      </c>
      <c r="FI51" s="215" t="str">
        <f t="shared" si="249"/>
        <v/>
      </c>
      <c r="FJ51" s="215" t="str">
        <f t="shared" si="249"/>
        <v/>
      </c>
      <c r="FK51" s="215" t="str">
        <f t="shared" si="249"/>
        <v/>
      </c>
      <c r="FL51" s="215" t="str">
        <f t="shared" si="249"/>
        <v/>
      </c>
      <c r="FM51" s="215" t="str">
        <f t="shared" si="249"/>
        <v/>
      </c>
      <c r="FN51" s="215" t="str">
        <f t="shared" si="249"/>
        <v/>
      </c>
      <c r="FO51" s="215" t="str">
        <f t="shared" si="249"/>
        <v/>
      </c>
      <c r="FP51" s="215" t="str">
        <f t="shared" si="249"/>
        <v/>
      </c>
      <c r="FQ51" s="215" t="str">
        <f t="shared" si="249"/>
        <v/>
      </c>
      <c r="FR51" s="215" t="str">
        <f t="shared" si="249"/>
        <v/>
      </c>
      <c r="FS51" s="215" t="str">
        <f t="shared" si="249"/>
        <v/>
      </c>
      <c r="FT51" s="215" t="str">
        <f t="shared" si="249"/>
        <v/>
      </c>
      <c r="FU51" s="215" t="str">
        <f t="shared" si="249"/>
        <v/>
      </c>
      <c r="FV51" s="215" t="str">
        <f t="shared" si="249"/>
        <v/>
      </c>
      <c r="FW51" s="215" t="str">
        <f t="shared" si="249"/>
        <v/>
      </c>
      <c r="FX51" s="215" t="str">
        <f t="shared" si="249"/>
        <v/>
      </c>
      <c r="FY51" s="215" t="str">
        <f t="shared" si="249"/>
        <v/>
      </c>
      <c r="FZ51" s="215" t="str">
        <f t="shared" si="249"/>
        <v/>
      </c>
      <c r="GA51" s="215" t="str">
        <f t="shared" si="248"/>
        <v/>
      </c>
      <c r="GB51" s="215" t="str">
        <f t="shared" si="247"/>
        <v/>
      </c>
      <c r="GC51" s="215" t="str">
        <f t="shared" si="247"/>
        <v/>
      </c>
      <c r="GD51" s="215" t="str">
        <f t="shared" si="247"/>
        <v/>
      </c>
      <c r="GE51" s="215" t="str">
        <f t="shared" si="247"/>
        <v/>
      </c>
      <c r="GF51" s="215" t="str">
        <f t="shared" si="247"/>
        <v/>
      </c>
      <c r="GG51" s="215" t="str">
        <f t="shared" si="247"/>
        <v/>
      </c>
      <c r="GH51" s="215" t="str">
        <f t="shared" si="247"/>
        <v/>
      </c>
      <c r="GI51" s="215" t="str">
        <f t="shared" si="247"/>
        <v/>
      </c>
      <c r="GJ51" s="215" t="str">
        <f t="shared" si="247"/>
        <v/>
      </c>
      <c r="GK51" s="215" t="str">
        <f t="shared" ref="GK51:HP58" si="250">IF(ROW()-ROW($N$44)&lt;$N$6,GD52,IF(ROW()-ROW($N$44)=$N$6,GD$45,""))</f>
        <v/>
      </c>
      <c r="GL51" s="215" t="str">
        <f t="shared" si="250"/>
        <v/>
      </c>
      <c r="GM51" s="215" t="str">
        <f t="shared" si="250"/>
        <v/>
      </c>
      <c r="GN51" s="215" t="str">
        <f t="shared" si="250"/>
        <v/>
      </c>
      <c r="GO51" s="215" t="str">
        <f t="shared" si="250"/>
        <v/>
      </c>
      <c r="GP51" s="215" t="str">
        <f t="shared" si="250"/>
        <v/>
      </c>
      <c r="GQ51" s="215" t="str">
        <f t="shared" si="250"/>
        <v/>
      </c>
      <c r="GR51" s="215" t="str">
        <f t="shared" si="250"/>
        <v/>
      </c>
      <c r="GS51" s="215" t="str">
        <f t="shared" si="250"/>
        <v/>
      </c>
      <c r="GT51" s="215" t="str">
        <f t="shared" si="250"/>
        <v/>
      </c>
      <c r="GU51" s="215" t="str">
        <f t="shared" si="250"/>
        <v/>
      </c>
      <c r="GV51" s="215" t="str">
        <f t="shared" si="250"/>
        <v/>
      </c>
      <c r="GW51" s="215" t="str">
        <f t="shared" si="250"/>
        <v/>
      </c>
      <c r="GX51" s="215" t="str">
        <f t="shared" si="250"/>
        <v/>
      </c>
      <c r="GY51" s="215" t="str">
        <f t="shared" si="250"/>
        <v/>
      </c>
      <c r="GZ51" s="215" t="str">
        <f t="shared" si="250"/>
        <v/>
      </c>
      <c r="HA51" s="215" t="str">
        <f t="shared" si="250"/>
        <v/>
      </c>
      <c r="HB51" s="215" t="str">
        <f t="shared" si="250"/>
        <v/>
      </c>
      <c r="HC51" s="215" t="str">
        <f t="shared" si="250"/>
        <v/>
      </c>
      <c r="HD51" s="215" t="str">
        <f t="shared" si="250"/>
        <v/>
      </c>
      <c r="HE51" s="215" t="str">
        <f t="shared" si="250"/>
        <v/>
      </c>
      <c r="HF51" s="215" t="str">
        <f t="shared" si="250"/>
        <v/>
      </c>
      <c r="HG51" s="215" t="str">
        <f t="shared" si="250"/>
        <v/>
      </c>
      <c r="HH51" s="215" t="str">
        <f t="shared" si="250"/>
        <v/>
      </c>
      <c r="HI51" s="215" t="str">
        <f t="shared" si="250"/>
        <v/>
      </c>
      <c r="HJ51" s="215" t="str">
        <f t="shared" si="250"/>
        <v/>
      </c>
      <c r="HK51" s="215" t="str">
        <f t="shared" si="250"/>
        <v/>
      </c>
      <c r="HL51" s="215" t="str">
        <f t="shared" si="250"/>
        <v/>
      </c>
      <c r="HM51" s="215" t="str">
        <f t="shared" si="250"/>
        <v/>
      </c>
      <c r="HN51" s="215" t="str">
        <f t="shared" si="250"/>
        <v/>
      </c>
      <c r="HO51" s="215" t="str">
        <f t="shared" si="250"/>
        <v/>
      </c>
      <c r="HP51" s="215" t="str">
        <f t="shared" si="250"/>
        <v/>
      </c>
    </row>
    <row r="52" spans="1:224" ht="15" hidden="1" customHeight="1">
      <c r="H52" s="205"/>
      <c r="L52" s="2"/>
      <c r="M52" s="2"/>
      <c r="N52" s="211" t="str">
        <f t="shared" si="146"/>
        <v>직원8</v>
      </c>
      <c r="O52" s="212" t="str">
        <f t="shared" si="147"/>
        <v/>
      </c>
      <c r="P52" s="213" t="str">
        <f t="shared" si="147"/>
        <v/>
      </c>
      <c r="Q52" s="213" t="str">
        <f t="shared" si="147"/>
        <v/>
      </c>
      <c r="R52" s="213" t="str">
        <f t="shared" si="147"/>
        <v/>
      </c>
      <c r="S52" s="213" t="str">
        <f t="shared" si="147"/>
        <v/>
      </c>
      <c r="T52" s="213" t="str">
        <f t="shared" si="147"/>
        <v/>
      </c>
      <c r="U52" s="213" t="str">
        <f t="shared" si="147"/>
        <v/>
      </c>
      <c r="V52" s="214" t="str">
        <f t="shared" si="148"/>
        <v/>
      </c>
      <c r="W52" s="214" t="str">
        <f t="shared" si="149"/>
        <v/>
      </c>
      <c r="X52" s="214" t="str">
        <f t="shared" si="150"/>
        <v/>
      </c>
      <c r="Y52" s="214" t="str">
        <f t="shared" si="151"/>
        <v/>
      </c>
      <c r="Z52" s="214" t="str">
        <f t="shared" si="152"/>
        <v/>
      </c>
      <c r="AA52" s="214" t="str">
        <f t="shared" si="153"/>
        <v/>
      </c>
      <c r="AB52" s="214" t="str">
        <f t="shared" si="154"/>
        <v/>
      </c>
      <c r="AC52" s="214" t="str">
        <f t="shared" si="155"/>
        <v/>
      </c>
      <c r="AD52" s="214" t="str">
        <f t="shared" si="156"/>
        <v/>
      </c>
      <c r="AE52" s="214" t="str">
        <f t="shared" si="157"/>
        <v/>
      </c>
      <c r="AF52" s="214" t="str">
        <f t="shared" si="158"/>
        <v/>
      </c>
      <c r="AG52" s="214" t="str">
        <f t="shared" si="159"/>
        <v/>
      </c>
      <c r="AH52" s="214" t="str">
        <f t="shared" si="160"/>
        <v/>
      </c>
      <c r="AI52" s="214" t="str">
        <f t="shared" si="161"/>
        <v/>
      </c>
      <c r="AJ52" s="214" t="str">
        <f t="shared" si="162"/>
        <v/>
      </c>
      <c r="AK52" s="214" t="str">
        <f t="shared" si="163"/>
        <v/>
      </c>
      <c r="AL52" s="214" t="str">
        <f t="shared" si="164"/>
        <v/>
      </c>
      <c r="AM52" s="214" t="str">
        <f t="shared" si="165"/>
        <v/>
      </c>
      <c r="AN52" s="214" t="str">
        <f t="shared" si="166"/>
        <v/>
      </c>
      <c r="AO52" s="214" t="str">
        <f t="shared" si="167"/>
        <v/>
      </c>
      <c r="AP52" s="214" t="str">
        <f t="shared" si="168"/>
        <v/>
      </c>
      <c r="AQ52" s="214" t="str">
        <f t="shared" si="169"/>
        <v/>
      </c>
      <c r="AR52" s="214" t="str">
        <f t="shared" si="170"/>
        <v/>
      </c>
      <c r="AS52" s="214" t="str">
        <f t="shared" si="171"/>
        <v/>
      </c>
      <c r="AT52" s="214" t="str">
        <f t="shared" si="172"/>
        <v/>
      </c>
      <c r="AU52" s="214" t="str">
        <f t="shared" si="173"/>
        <v/>
      </c>
      <c r="AV52" s="214" t="str">
        <f t="shared" si="174"/>
        <v/>
      </c>
      <c r="AW52" s="214" t="str">
        <f t="shared" si="175"/>
        <v/>
      </c>
      <c r="AX52" s="214" t="str">
        <f t="shared" si="176"/>
        <v/>
      </c>
      <c r="AY52" s="214" t="str">
        <f t="shared" si="177"/>
        <v/>
      </c>
      <c r="AZ52" s="214" t="str">
        <f t="shared" si="178"/>
        <v/>
      </c>
      <c r="BA52" s="214" t="str">
        <f t="shared" si="179"/>
        <v/>
      </c>
      <c r="BB52" s="214" t="str">
        <f t="shared" si="180"/>
        <v/>
      </c>
      <c r="BC52" s="214" t="str">
        <f t="shared" si="181"/>
        <v/>
      </c>
      <c r="BD52" s="214" t="str">
        <f t="shared" si="182"/>
        <v/>
      </c>
      <c r="BE52" s="214" t="str">
        <f t="shared" si="183"/>
        <v/>
      </c>
      <c r="BF52" s="214" t="str">
        <f t="shared" si="184"/>
        <v/>
      </c>
      <c r="BG52" s="214" t="str">
        <f t="shared" si="185"/>
        <v/>
      </c>
      <c r="BH52" s="214" t="str">
        <f t="shared" si="186"/>
        <v/>
      </c>
      <c r="BI52" s="214" t="str">
        <f t="shared" si="187"/>
        <v/>
      </c>
      <c r="BJ52" s="214" t="str">
        <f t="shared" si="188"/>
        <v/>
      </c>
      <c r="BK52" s="214" t="str">
        <f t="shared" si="189"/>
        <v/>
      </c>
      <c r="BL52" s="214" t="str">
        <f t="shared" si="190"/>
        <v/>
      </c>
      <c r="BM52" s="214" t="str">
        <f t="shared" si="191"/>
        <v/>
      </c>
      <c r="BN52" s="214" t="str">
        <f t="shared" si="192"/>
        <v/>
      </c>
      <c r="BO52" s="214" t="str">
        <f t="shared" si="193"/>
        <v/>
      </c>
      <c r="BP52" s="214" t="str">
        <f t="shared" si="194"/>
        <v/>
      </c>
      <c r="BQ52" s="214" t="str">
        <f t="shared" si="195"/>
        <v/>
      </c>
      <c r="BR52" s="214" t="str">
        <f t="shared" si="196"/>
        <v/>
      </c>
      <c r="BS52" s="214" t="str">
        <f t="shared" si="197"/>
        <v/>
      </c>
      <c r="BT52" s="214" t="str">
        <f t="shared" si="198"/>
        <v/>
      </c>
      <c r="BU52" s="214" t="str">
        <f t="shared" si="199"/>
        <v/>
      </c>
      <c r="BV52" s="214" t="str">
        <f t="shared" si="200"/>
        <v/>
      </c>
      <c r="BW52" s="214" t="str">
        <f t="shared" si="201"/>
        <v/>
      </c>
      <c r="BX52" s="214" t="str">
        <f t="shared" si="202"/>
        <v/>
      </c>
      <c r="BY52" s="214" t="str">
        <f t="shared" si="203"/>
        <v/>
      </c>
      <c r="BZ52" s="214" t="str">
        <f t="shared" si="204"/>
        <v/>
      </c>
      <c r="CA52" s="214" t="str">
        <f t="shared" si="205"/>
        <v/>
      </c>
      <c r="CB52" s="214" t="str">
        <f t="shared" si="206"/>
        <v/>
      </c>
      <c r="CC52" s="214" t="str">
        <f t="shared" si="207"/>
        <v/>
      </c>
      <c r="CD52" s="214" t="str">
        <f t="shared" si="208"/>
        <v/>
      </c>
      <c r="CE52" s="214" t="str">
        <f t="shared" si="209"/>
        <v/>
      </c>
      <c r="CF52" s="214" t="str">
        <f t="shared" si="210"/>
        <v/>
      </c>
      <c r="CG52" s="214" t="str">
        <f t="shared" si="211"/>
        <v/>
      </c>
      <c r="CH52" s="214" t="str">
        <f t="shared" si="212"/>
        <v/>
      </c>
      <c r="CI52" s="214" t="str">
        <f t="shared" si="213"/>
        <v/>
      </c>
      <c r="CJ52" s="214" t="str">
        <f t="shared" si="214"/>
        <v/>
      </c>
      <c r="CK52" s="214" t="str">
        <f t="shared" si="215"/>
        <v/>
      </c>
      <c r="CL52" s="214" t="str">
        <f t="shared" si="216"/>
        <v/>
      </c>
      <c r="CM52" s="214" t="str">
        <f t="shared" si="217"/>
        <v/>
      </c>
      <c r="CN52" s="214" t="str">
        <f t="shared" si="218"/>
        <v/>
      </c>
      <c r="CO52" s="214" t="str">
        <f t="shared" si="219"/>
        <v/>
      </c>
      <c r="CP52" s="214" t="str">
        <f t="shared" si="220"/>
        <v/>
      </c>
      <c r="CQ52" s="214" t="str">
        <f t="shared" si="221"/>
        <v/>
      </c>
      <c r="CR52" s="214" t="str">
        <f t="shared" si="222"/>
        <v/>
      </c>
      <c r="CS52" s="214" t="str">
        <f t="shared" si="223"/>
        <v/>
      </c>
      <c r="CT52" s="214" t="str">
        <f t="shared" si="224"/>
        <v/>
      </c>
      <c r="CU52" s="214" t="str">
        <f t="shared" si="225"/>
        <v/>
      </c>
      <c r="CV52" s="214" t="str">
        <f t="shared" si="226"/>
        <v/>
      </c>
      <c r="CW52" s="214" t="str">
        <f t="shared" si="227"/>
        <v/>
      </c>
      <c r="CX52" s="214" t="str">
        <f t="shared" si="228"/>
        <v/>
      </c>
      <c r="CY52" s="214" t="str">
        <f t="shared" si="229"/>
        <v/>
      </c>
      <c r="CZ52" s="214" t="str">
        <f t="shared" si="230"/>
        <v/>
      </c>
      <c r="DA52" s="214" t="str">
        <f t="shared" si="231"/>
        <v/>
      </c>
      <c r="DB52" s="214" t="str">
        <f t="shared" si="232"/>
        <v/>
      </c>
      <c r="DC52" s="214" t="str">
        <f t="shared" si="233"/>
        <v/>
      </c>
      <c r="DD52" s="214" t="str">
        <f t="shared" si="234"/>
        <v/>
      </c>
      <c r="DE52" s="214" t="str">
        <f t="shared" si="235"/>
        <v/>
      </c>
      <c r="DF52" s="214" t="str">
        <f t="shared" si="236"/>
        <v/>
      </c>
      <c r="DG52" s="214" t="str">
        <f t="shared" si="237"/>
        <v/>
      </c>
      <c r="DH52" s="214" t="str">
        <f t="shared" si="238"/>
        <v/>
      </c>
      <c r="DI52" s="214" t="str">
        <f t="shared" si="239"/>
        <v/>
      </c>
      <c r="DJ52" s="214" t="str">
        <f t="shared" si="240"/>
        <v/>
      </c>
      <c r="DK52" s="214" t="str">
        <f t="shared" si="241"/>
        <v/>
      </c>
      <c r="DL52" s="214" t="str">
        <f t="shared" si="242"/>
        <v/>
      </c>
      <c r="DM52" s="214" t="str">
        <f t="shared" si="243"/>
        <v/>
      </c>
      <c r="DN52" s="214" t="str">
        <f t="shared" si="244"/>
        <v/>
      </c>
      <c r="DO52" s="215" t="str">
        <f t="shared" si="245"/>
        <v/>
      </c>
      <c r="DP52" s="215" t="str">
        <f t="shared" si="249"/>
        <v/>
      </c>
      <c r="DQ52" s="215" t="str">
        <f t="shared" si="249"/>
        <v/>
      </c>
      <c r="DR52" s="215" t="str">
        <f t="shared" si="249"/>
        <v/>
      </c>
      <c r="DS52" s="215" t="str">
        <f t="shared" si="249"/>
        <v/>
      </c>
      <c r="DT52" s="215" t="str">
        <f t="shared" si="249"/>
        <v/>
      </c>
      <c r="DU52" s="215" t="str">
        <f t="shared" si="249"/>
        <v/>
      </c>
      <c r="DV52" s="215" t="str">
        <f t="shared" si="249"/>
        <v/>
      </c>
      <c r="DW52" s="215" t="str">
        <f t="shared" si="249"/>
        <v/>
      </c>
      <c r="DX52" s="215" t="str">
        <f t="shared" si="249"/>
        <v/>
      </c>
      <c r="DY52" s="215" t="str">
        <f t="shared" si="249"/>
        <v/>
      </c>
      <c r="DZ52" s="215" t="str">
        <f t="shared" si="249"/>
        <v/>
      </c>
      <c r="EA52" s="215" t="str">
        <f t="shared" si="249"/>
        <v/>
      </c>
      <c r="EB52" s="215" t="str">
        <f t="shared" si="249"/>
        <v/>
      </c>
      <c r="EC52" s="215" t="str">
        <f t="shared" si="249"/>
        <v/>
      </c>
      <c r="ED52" s="215" t="str">
        <f t="shared" si="249"/>
        <v/>
      </c>
      <c r="EE52" s="215" t="str">
        <f t="shared" si="249"/>
        <v/>
      </c>
      <c r="EF52" s="215" t="str">
        <f t="shared" si="249"/>
        <v/>
      </c>
      <c r="EG52" s="215" t="str">
        <f t="shared" si="249"/>
        <v/>
      </c>
      <c r="EH52" s="215" t="str">
        <f t="shared" si="249"/>
        <v/>
      </c>
      <c r="EI52" s="215" t="str">
        <f t="shared" si="249"/>
        <v/>
      </c>
      <c r="EJ52" s="215" t="str">
        <f t="shared" si="249"/>
        <v/>
      </c>
      <c r="EK52" s="215" t="str">
        <f t="shared" si="249"/>
        <v/>
      </c>
      <c r="EL52" s="215" t="str">
        <f t="shared" si="249"/>
        <v/>
      </c>
      <c r="EM52" s="215" t="str">
        <f t="shared" si="249"/>
        <v/>
      </c>
      <c r="EN52" s="215" t="str">
        <f t="shared" si="249"/>
        <v/>
      </c>
      <c r="EO52" s="215" t="str">
        <f t="shared" si="249"/>
        <v/>
      </c>
      <c r="EP52" s="215" t="str">
        <f t="shared" si="249"/>
        <v/>
      </c>
      <c r="EQ52" s="215" t="str">
        <f t="shared" si="249"/>
        <v/>
      </c>
      <c r="ER52" s="215" t="str">
        <f t="shared" si="249"/>
        <v/>
      </c>
      <c r="ES52" s="215" t="str">
        <f t="shared" si="249"/>
        <v/>
      </c>
      <c r="ET52" s="215" t="str">
        <f t="shared" si="249"/>
        <v/>
      </c>
      <c r="EU52" s="215" t="str">
        <f t="shared" si="249"/>
        <v/>
      </c>
      <c r="EV52" s="215" t="str">
        <f t="shared" si="249"/>
        <v/>
      </c>
      <c r="EW52" s="215" t="str">
        <f t="shared" si="249"/>
        <v/>
      </c>
      <c r="EX52" s="215" t="str">
        <f t="shared" si="249"/>
        <v/>
      </c>
      <c r="EY52" s="215" t="str">
        <f t="shared" si="249"/>
        <v/>
      </c>
      <c r="EZ52" s="215" t="str">
        <f t="shared" si="249"/>
        <v/>
      </c>
      <c r="FA52" s="215" t="str">
        <f t="shared" si="249"/>
        <v/>
      </c>
      <c r="FB52" s="215" t="str">
        <f t="shared" si="249"/>
        <v/>
      </c>
      <c r="FC52" s="215" t="str">
        <f t="shared" si="249"/>
        <v/>
      </c>
      <c r="FD52" s="215" t="str">
        <f t="shared" si="249"/>
        <v/>
      </c>
      <c r="FE52" s="215" t="str">
        <f t="shared" si="249"/>
        <v/>
      </c>
      <c r="FF52" s="215" t="str">
        <f t="shared" si="249"/>
        <v/>
      </c>
      <c r="FG52" s="215" t="str">
        <f t="shared" si="249"/>
        <v/>
      </c>
      <c r="FH52" s="215" t="str">
        <f t="shared" si="249"/>
        <v/>
      </c>
      <c r="FI52" s="215" t="str">
        <f t="shared" si="249"/>
        <v/>
      </c>
      <c r="FJ52" s="215" t="str">
        <f t="shared" si="249"/>
        <v/>
      </c>
      <c r="FK52" s="215" t="str">
        <f t="shared" si="249"/>
        <v/>
      </c>
      <c r="FL52" s="215" t="str">
        <f t="shared" si="249"/>
        <v/>
      </c>
      <c r="FM52" s="215" t="str">
        <f t="shared" si="249"/>
        <v/>
      </c>
      <c r="FN52" s="215" t="str">
        <f t="shared" si="249"/>
        <v/>
      </c>
      <c r="FO52" s="215" t="str">
        <f t="shared" si="249"/>
        <v/>
      </c>
      <c r="FP52" s="215" t="str">
        <f t="shared" si="249"/>
        <v/>
      </c>
      <c r="FQ52" s="215" t="str">
        <f t="shared" si="249"/>
        <v/>
      </c>
      <c r="FR52" s="215" t="str">
        <f t="shared" si="249"/>
        <v/>
      </c>
      <c r="FS52" s="215" t="str">
        <f t="shared" si="249"/>
        <v/>
      </c>
      <c r="FT52" s="215" t="str">
        <f t="shared" si="249"/>
        <v/>
      </c>
      <c r="FU52" s="215" t="str">
        <f t="shared" si="249"/>
        <v/>
      </c>
      <c r="FV52" s="215" t="str">
        <f t="shared" si="249"/>
        <v/>
      </c>
      <c r="FW52" s="215" t="str">
        <f t="shared" si="249"/>
        <v/>
      </c>
      <c r="FX52" s="215" t="str">
        <f t="shared" si="249"/>
        <v/>
      </c>
      <c r="FY52" s="215" t="str">
        <f t="shared" si="249"/>
        <v/>
      </c>
      <c r="FZ52" s="215" t="str">
        <f t="shared" si="249"/>
        <v/>
      </c>
      <c r="GA52" s="215" t="str">
        <f t="shared" si="248"/>
        <v/>
      </c>
      <c r="GB52" s="215" t="str">
        <f t="shared" ref="GB52:GJ67" si="251">IF(ROW()-ROW($N$44)&lt;$N$6,FU53,IF(ROW()-ROW($N$44)=$N$6,FU$45,""))</f>
        <v/>
      </c>
      <c r="GC52" s="215" t="str">
        <f t="shared" si="251"/>
        <v/>
      </c>
      <c r="GD52" s="215" t="str">
        <f t="shared" si="251"/>
        <v/>
      </c>
      <c r="GE52" s="215" t="str">
        <f t="shared" si="251"/>
        <v/>
      </c>
      <c r="GF52" s="215" t="str">
        <f t="shared" si="251"/>
        <v/>
      </c>
      <c r="GG52" s="215" t="str">
        <f t="shared" si="251"/>
        <v/>
      </c>
      <c r="GH52" s="215" t="str">
        <f t="shared" si="251"/>
        <v/>
      </c>
      <c r="GI52" s="215" t="str">
        <f t="shared" si="251"/>
        <v/>
      </c>
      <c r="GJ52" s="215" t="str">
        <f t="shared" si="251"/>
        <v/>
      </c>
      <c r="GK52" s="215" t="str">
        <f t="shared" si="250"/>
        <v/>
      </c>
      <c r="GL52" s="215" t="str">
        <f t="shared" si="250"/>
        <v/>
      </c>
      <c r="GM52" s="215" t="str">
        <f t="shared" si="250"/>
        <v/>
      </c>
      <c r="GN52" s="215" t="str">
        <f t="shared" si="250"/>
        <v/>
      </c>
      <c r="GO52" s="215" t="str">
        <f t="shared" si="250"/>
        <v/>
      </c>
      <c r="GP52" s="215" t="str">
        <f t="shared" si="250"/>
        <v/>
      </c>
      <c r="GQ52" s="215" t="str">
        <f t="shared" si="250"/>
        <v/>
      </c>
      <c r="GR52" s="215" t="str">
        <f t="shared" si="250"/>
        <v/>
      </c>
      <c r="GS52" s="215" t="str">
        <f t="shared" si="250"/>
        <v/>
      </c>
      <c r="GT52" s="215" t="str">
        <f t="shared" si="250"/>
        <v/>
      </c>
      <c r="GU52" s="215" t="str">
        <f t="shared" si="250"/>
        <v/>
      </c>
      <c r="GV52" s="215" t="str">
        <f t="shared" si="250"/>
        <v/>
      </c>
      <c r="GW52" s="215" t="str">
        <f t="shared" si="250"/>
        <v/>
      </c>
      <c r="GX52" s="215" t="str">
        <f t="shared" si="250"/>
        <v/>
      </c>
      <c r="GY52" s="215" t="str">
        <f t="shared" si="250"/>
        <v/>
      </c>
      <c r="GZ52" s="215" t="str">
        <f t="shared" si="250"/>
        <v/>
      </c>
      <c r="HA52" s="215" t="str">
        <f t="shared" si="250"/>
        <v/>
      </c>
      <c r="HB52" s="215" t="str">
        <f t="shared" si="250"/>
        <v/>
      </c>
      <c r="HC52" s="215" t="str">
        <f t="shared" si="250"/>
        <v/>
      </c>
      <c r="HD52" s="215" t="str">
        <f t="shared" si="250"/>
        <v/>
      </c>
      <c r="HE52" s="215" t="str">
        <f t="shared" si="250"/>
        <v/>
      </c>
      <c r="HF52" s="215" t="str">
        <f t="shared" si="250"/>
        <v/>
      </c>
      <c r="HG52" s="215" t="str">
        <f t="shared" si="250"/>
        <v/>
      </c>
      <c r="HH52" s="215" t="str">
        <f t="shared" si="250"/>
        <v/>
      </c>
      <c r="HI52" s="215" t="str">
        <f t="shared" si="250"/>
        <v/>
      </c>
      <c r="HJ52" s="215" t="str">
        <f t="shared" si="250"/>
        <v/>
      </c>
      <c r="HK52" s="215" t="str">
        <f t="shared" si="250"/>
        <v/>
      </c>
      <c r="HL52" s="215" t="str">
        <f t="shared" si="250"/>
        <v/>
      </c>
      <c r="HM52" s="215" t="str">
        <f t="shared" si="250"/>
        <v/>
      </c>
      <c r="HN52" s="215" t="str">
        <f t="shared" si="250"/>
        <v/>
      </c>
      <c r="HO52" s="215" t="str">
        <f t="shared" si="250"/>
        <v/>
      </c>
      <c r="HP52" s="215" t="str">
        <f t="shared" si="250"/>
        <v/>
      </c>
    </row>
    <row r="53" spans="1:224" ht="15" hidden="1" customHeight="1">
      <c r="A53" s="33"/>
      <c r="B53" s="33"/>
      <c r="C53" s="33"/>
      <c r="D53" s="33"/>
      <c r="E53" s="33"/>
      <c r="F53" s="33"/>
      <c r="G53" s="33"/>
      <c r="H53" s="205"/>
      <c r="L53" s="2"/>
      <c r="M53" s="2"/>
      <c r="N53" s="211" t="str">
        <f t="shared" si="146"/>
        <v>직원9</v>
      </c>
      <c r="O53" s="212" t="str">
        <f t="shared" si="147"/>
        <v/>
      </c>
      <c r="P53" s="213" t="str">
        <f t="shared" si="147"/>
        <v/>
      </c>
      <c r="Q53" s="213" t="str">
        <f t="shared" si="147"/>
        <v/>
      </c>
      <c r="R53" s="213" t="str">
        <f t="shared" si="147"/>
        <v/>
      </c>
      <c r="S53" s="213" t="str">
        <f t="shared" si="147"/>
        <v/>
      </c>
      <c r="T53" s="213" t="str">
        <f t="shared" si="147"/>
        <v/>
      </c>
      <c r="U53" s="213" t="str">
        <f t="shared" si="147"/>
        <v/>
      </c>
      <c r="V53" s="214" t="str">
        <f t="shared" si="148"/>
        <v/>
      </c>
      <c r="W53" s="214" t="str">
        <f t="shared" si="149"/>
        <v/>
      </c>
      <c r="X53" s="214" t="str">
        <f t="shared" si="150"/>
        <v/>
      </c>
      <c r="Y53" s="214" t="str">
        <f t="shared" si="151"/>
        <v/>
      </c>
      <c r="Z53" s="214" t="str">
        <f t="shared" si="152"/>
        <v/>
      </c>
      <c r="AA53" s="214" t="str">
        <f t="shared" si="153"/>
        <v/>
      </c>
      <c r="AB53" s="214" t="str">
        <f t="shared" si="154"/>
        <v/>
      </c>
      <c r="AC53" s="214" t="str">
        <f t="shared" si="155"/>
        <v/>
      </c>
      <c r="AD53" s="214" t="str">
        <f t="shared" si="156"/>
        <v/>
      </c>
      <c r="AE53" s="214" t="str">
        <f t="shared" si="157"/>
        <v/>
      </c>
      <c r="AF53" s="214" t="str">
        <f t="shared" si="158"/>
        <v/>
      </c>
      <c r="AG53" s="214" t="str">
        <f t="shared" si="159"/>
        <v/>
      </c>
      <c r="AH53" s="214" t="str">
        <f t="shared" si="160"/>
        <v/>
      </c>
      <c r="AI53" s="214" t="str">
        <f t="shared" si="161"/>
        <v/>
      </c>
      <c r="AJ53" s="214" t="str">
        <f t="shared" si="162"/>
        <v/>
      </c>
      <c r="AK53" s="214" t="str">
        <f t="shared" si="163"/>
        <v/>
      </c>
      <c r="AL53" s="214" t="str">
        <f t="shared" si="164"/>
        <v/>
      </c>
      <c r="AM53" s="214" t="str">
        <f t="shared" si="165"/>
        <v/>
      </c>
      <c r="AN53" s="214" t="str">
        <f t="shared" si="166"/>
        <v/>
      </c>
      <c r="AO53" s="214" t="str">
        <f t="shared" si="167"/>
        <v/>
      </c>
      <c r="AP53" s="214" t="str">
        <f t="shared" si="168"/>
        <v/>
      </c>
      <c r="AQ53" s="214" t="str">
        <f t="shared" si="169"/>
        <v/>
      </c>
      <c r="AR53" s="214" t="str">
        <f t="shared" si="170"/>
        <v/>
      </c>
      <c r="AS53" s="214" t="str">
        <f t="shared" si="171"/>
        <v/>
      </c>
      <c r="AT53" s="214" t="str">
        <f t="shared" si="172"/>
        <v/>
      </c>
      <c r="AU53" s="214" t="str">
        <f t="shared" si="173"/>
        <v/>
      </c>
      <c r="AV53" s="214" t="str">
        <f t="shared" si="174"/>
        <v/>
      </c>
      <c r="AW53" s="214" t="str">
        <f t="shared" si="175"/>
        <v/>
      </c>
      <c r="AX53" s="214" t="str">
        <f t="shared" si="176"/>
        <v/>
      </c>
      <c r="AY53" s="214" t="str">
        <f t="shared" si="177"/>
        <v/>
      </c>
      <c r="AZ53" s="214" t="str">
        <f t="shared" si="178"/>
        <v/>
      </c>
      <c r="BA53" s="214" t="str">
        <f t="shared" si="179"/>
        <v/>
      </c>
      <c r="BB53" s="214" t="str">
        <f t="shared" si="180"/>
        <v/>
      </c>
      <c r="BC53" s="214" t="str">
        <f t="shared" si="181"/>
        <v/>
      </c>
      <c r="BD53" s="214" t="str">
        <f t="shared" si="182"/>
        <v/>
      </c>
      <c r="BE53" s="214" t="str">
        <f t="shared" si="183"/>
        <v/>
      </c>
      <c r="BF53" s="214" t="str">
        <f t="shared" si="184"/>
        <v/>
      </c>
      <c r="BG53" s="214" t="str">
        <f t="shared" si="185"/>
        <v/>
      </c>
      <c r="BH53" s="214" t="str">
        <f t="shared" si="186"/>
        <v/>
      </c>
      <c r="BI53" s="214" t="str">
        <f t="shared" si="187"/>
        <v/>
      </c>
      <c r="BJ53" s="214" t="str">
        <f t="shared" si="188"/>
        <v/>
      </c>
      <c r="BK53" s="214" t="str">
        <f t="shared" si="189"/>
        <v/>
      </c>
      <c r="BL53" s="214" t="str">
        <f t="shared" si="190"/>
        <v/>
      </c>
      <c r="BM53" s="214" t="str">
        <f t="shared" si="191"/>
        <v/>
      </c>
      <c r="BN53" s="214" t="str">
        <f t="shared" si="192"/>
        <v/>
      </c>
      <c r="BO53" s="214" t="str">
        <f t="shared" si="193"/>
        <v/>
      </c>
      <c r="BP53" s="214" t="str">
        <f t="shared" si="194"/>
        <v/>
      </c>
      <c r="BQ53" s="214" t="str">
        <f t="shared" si="195"/>
        <v/>
      </c>
      <c r="BR53" s="214" t="str">
        <f t="shared" si="196"/>
        <v/>
      </c>
      <c r="BS53" s="214" t="str">
        <f t="shared" si="197"/>
        <v/>
      </c>
      <c r="BT53" s="214" t="str">
        <f t="shared" si="198"/>
        <v/>
      </c>
      <c r="BU53" s="214" t="str">
        <f t="shared" si="199"/>
        <v/>
      </c>
      <c r="BV53" s="214" t="str">
        <f t="shared" si="200"/>
        <v/>
      </c>
      <c r="BW53" s="214" t="str">
        <f t="shared" si="201"/>
        <v/>
      </c>
      <c r="BX53" s="214" t="str">
        <f t="shared" si="202"/>
        <v/>
      </c>
      <c r="BY53" s="214" t="str">
        <f t="shared" si="203"/>
        <v/>
      </c>
      <c r="BZ53" s="214" t="str">
        <f t="shared" si="204"/>
        <v/>
      </c>
      <c r="CA53" s="214" t="str">
        <f t="shared" si="205"/>
        <v/>
      </c>
      <c r="CB53" s="214" t="str">
        <f t="shared" si="206"/>
        <v/>
      </c>
      <c r="CC53" s="214" t="str">
        <f t="shared" si="207"/>
        <v/>
      </c>
      <c r="CD53" s="214" t="str">
        <f t="shared" si="208"/>
        <v/>
      </c>
      <c r="CE53" s="214" t="str">
        <f t="shared" si="209"/>
        <v/>
      </c>
      <c r="CF53" s="214" t="str">
        <f t="shared" si="210"/>
        <v/>
      </c>
      <c r="CG53" s="214" t="str">
        <f t="shared" si="211"/>
        <v/>
      </c>
      <c r="CH53" s="214" t="str">
        <f t="shared" si="212"/>
        <v/>
      </c>
      <c r="CI53" s="214" t="str">
        <f t="shared" si="213"/>
        <v/>
      </c>
      <c r="CJ53" s="214" t="str">
        <f t="shared" si="214"/>
        <v/>
      </c>
      <c r="CK53" s="214" t="str">
        <f t="shared" si="215"/>
        <v/>
      </c>
      <c r="CL53" s="214" t="str">
        <f t="shared" si="216"/>
        <v/>
      </c>
      <c r="CM53" s="214" t="str">
        <f t="shared" si="217"/>
        <v/>
      </c>
      <c r="CN53" s="214" t="str">
        <f t="shared" si="218"/>
        <v/>
      </c>
      <c r="CO53" s="214" t="str">
        <f t="shared" si="219"/>
        <v/>
      </c>
      <c r="CP53" s="214" t="str">
        <f t="shared" si="220"/>
        <v/>
      </c>
      <c r="CQ53" s="214" t="str">
        <f t="shared" si="221"/>
        <v/>
      </c>
      <c r="CR53" s="214" t="str">
        <f t="shared" si="222"/>
        <v/>
      </c>
      <c r="CS53" s="214" t="str">
        <f t="shared" si="223"/>
        <v/>
      </c>
      <c r="CT53" s="214" t="str">
        <f t="shared" si="224"/>
        <v/>
      </c>
      <c r="CU53" s="214" t="str">
        <f t="shared" si="225"/>
        <v/>
      </c>
      <c r="CV53" s="214" t="str">
        <f t="shared" si="226"/>
        <v/>
      </c>
      <c r="CW53" s="214" t="str">
        <f t="shared" si="227"/>
        <v/>
      </c>
      <c r="CX53" s="214" t="str">
        <f t="shared" si="228"/>
        <v/>
      </c>
      <c r="CY53" s="214" t="str">
        <f t="shared" si="229"/>
        <v/>
      </c>
      <c r="CZ53" s="214" t="str">
        <f t="shared" si="230"/>
        <v/>
      </c>
      <c r="DA53" s="214" t="str">
        <f t="shared" si="231"/>
        <v/>
      </c>
      <c r="DB53" s="214" t="str">
        <f t="shared" si="232"/>
        <v/>
      </c>
      <c r="DC53" s="214" t="str">
        <f t="shared" si="233"/>
        <v/>
      </c>
      <c r="DD53" s="214" t="str">
        <f t="shared" si="234"/>
        <v/>
      </c>
      <c r="DE53" s="214" t="str">
        <f t="shared" si="235"/>
        <v/>
      </c>
      <c r="DF53" s="214" t="str">
        <f t="shared" si="236"/>
        <v/>
      </c>
      <c r="DG53" s="214" t="str">
        <f t="shared" si="237"/>
        <v/>
      </c>
      <c r="DH53" s="214" t="str">
        <f t="shared" si="238"/>
        <v/>
      </c>
      <c r="DI53" s="214" t="str">
        <f t="shared" si="239"/>
        <v/>
      </c>
      <c r="DJ53" s="214" t="str">
        <f t="shared" si="240"/>
        <v/>
      </c>
      <c r="DK53" s="214" t="str">
        <f t="shared" si="241"/>
        <v/>
      </c>
      <c r="DL53" s="214" t="str">
        <f t="shared" si="242"/>
        <v/>
      </c>
      <c r="DM53" s="214" t="str">
        <f t="shared" si="243"/>
        <v/>
      </c>
      <c r="DN53" s="214" t="str">
        <f t="shared" si="244"/>
        <v/>
      </c>
      <c r="DO53" s="215" t="str">
        <f t="shared" si="245"/>
        <v/>
      </c>
      <c r="DP53" s="215" t="str">
        <f t="shared" si="249"/>
        <v/>
      </c>
      <c r="DQ53" s="215" t="str">
        <f t="shared" si="249"/>
        <v/>
      </c>
      <c r="DR53" s="215" t="str">
        <f t="shared" si="249"/>
        <v/>
      </c>
      <c r="DS53" s="215" t="str">
        <f t="shared" ref="DS53:FZ57" si="252">IF(ROW()-ROW($N$44)&lt;$N$6,DL54,IF(ROW()-ROW($N$44)=$N$6,DL$45,""))</f>
        <v/>
      </c>
      <c r="DT53" s="215" t="str">
        <f t="shared" si="252"/>
        <v/>
      </c>
      <c r="DU53" s="215" t="str">
        <f t="shared" si="252"/>
        <v/>
      </c>
      <c r="DV53" s="215" t="str">
        <f t="shared" si="252"/>
        <v/>
      </c>
      <c r="DW53" s="215" t="str">
        <f t="shared" si="252"/>
        <v/>
      </c>
      <c r="DX53" s="215" t="str">
        <f t="shared" si="252"/>
        <v/>
      </c>
      <c r="DY53" s="215" t="str">
        <f t="shared" si="252"/>
        <v/>
      </c>
      <c r="DZ53" s="215" t="str">
        <f t="shared" si="252"/>
        <v/>
      </c>
      <c r="EA53" s="215" t="str">
        <f t="shared" si="252"/>
        <v/>
      </c>
      <c r="EB53" s="215" t="str">
        <f t="shared" si="252"/>
        <v/>
      </c>
      <c r="EC53" s="215" t="str">
        <f t="shared" si="252"/>
        <v/>
      </c>
      <c r="ED53" s="215" t="str">
        <f t="shared" si="252"/>
        <v/>
      </c>
      <c r="EE53" s="215" t="str">
        <f t="shared" si="252"/>
        <v/>
      </c>
      <c r="EF53" s="215" t="str">
        <f t="shared" si="252"/>
        <v/>
      </c>
      <c r="EG53" s="215" t="str">
        <f t="shared" si="252"/>
        <v/>
      </c>
      <c r="EH53" s="215" t="str">
        <f t="shared" si="252"/>
        <v/>
      </c>
      <c r="EI53" s="215" t="str">
        <f t="shared" si="252"/>
        <v/>
      </c>
      <c r="EJ53" s="215" t="str">
        <f t="shared" si="252"/>
        <v/>
      </c>
      <c r="EK53" s="215" t="str">
        <f t="shared" si="252"/>
        <v/>
      </c>
      <c r="EL53" s="215" t="str">
        <f t="shared" si="252"/>
        <v/>
      </c>
      <c r="EM53" s="215" t="str">
        <f t="shared" si="252"/>
        <v/>
      </c>
      <c r="EN53" s="215" t="str">
        <f t="shared" si="252"/>
        <v/>
      </c>
      <c r="EO53" s="215" t="str">
        <f t="shared" si="252"/>
        <v/>
      </c>
      <c r="EP53" s="215" t="str">
        <f t="shared" si="252"/>
        <v/>
      </c>
      <c r="EQ53" s="215" t="str">
        <f t="shared" si="252"/>
        <v/>
      </c>
      <c r="ER53" s="215" t="str">
        <f t="shared" si="252"/>
        <v/>
      </c>
      <c r="ES53" s="215" t="str">
        <f t="shared" si="252"/>
        <v/>
      </c>
      <c r="ET53" s="215" t="str">
        <f t="shared" si="252"/>
        <v/>
      </c>
      <c r="EU53" s="215" t="str">
        <f t="shared" si="252"/>
        <v/>
      </c>
      <c r="EV53" s="215" t="str">
        <f t="shared" si="252"/>
        <v/>
      </c>
      <c r="EW53" s="215" t="str">
        <f t="shared" si="252"/>
        <v/>
      </c>
      <c r="EX53" s="215" t="str">
        <f t="shared" si="252"/>
        <v/>
      </c>
      <c r="EY53" s="215" t="str">
        <f t="shared" si="252"/>
        <v/>
      </c>
      <c r="EZ53" s="215" t="str">
        <f t="shared" si="252"/>
        <v/>
      </c>
      <c r="FA53" s="215" t="str">
        <f t="shared" si="252"/>
        <v/>
      </c>
      <c r="FB53" s="215" t="str">
        <f t="shared" si="252"/>
        <v/>
      </c>
      <c r="FC53" s="215" t="str">
        <f t="shared" si="252"/>
        <v/>
      </c>
      <c r="FD53" s="215" t="str">
        <f t="shared" si="252"/>
        <v/>
      </c>
      <c r="FE53" s="215" t="str">
        <f t="shared" si="252"/>
        <v/>
      </c>
      <c r="FF53" s="215" t="str">
        <f t="shared" si="252"/>
        <v/>
      </c>
      <c r="FG53" s="215" t="str">
        <f t="shared" si="252"/>
        <v/>
      </c>
      <c r="FH53" s="215" t="str">
        <f t="shared" si="252"/>
        <v/>
      </c>
      <c r="FI53" s="215" t="str">
        <f t="shared" si="252"/>
        <v/>
      </c>
      <c r="FJ53" s="215" t="str">
        <f t="shared" si="252"/>
        <v/>
      </c>
      <c r="FK53" s="215" t="str">
        <f t="shared" si="252"/>
        <v/>
      </c>
      <c r="FL53" s="215" t="str">
        <f t="shared" si="252"/>
        <v/>
      </c>
      <c r="FM53" s="215" t="str">
        <f t="shared" si="252"/>
        <v/>
      </c>
      <c r="FN53" s="215" t="str">
        <f t="shared" si="252"/>
        <v/>
      </c>
      <c r="FO53" s="215" t="str">
        <f t="shared" si="252"/>
        <v/>
      </c>
      <c r="FP53" s="215" t="str">
        <f t="shared" si="252"/>
        <v/>
      </c>
      <c r="FQ53" s="215" t="str">
        <f t="shared" si="252"/>
        <v/>
      </c>
      <c r="FR53" s="215" t="str">
        <f t="shared" si="252"/>
        <v/>
      </c>
      <c r="FS53" s="215" t="str">
        <f t="shared" si="252"/>
        <v/>
      </c>
      <c r="FT53" s="215" t="str">
        <f t="shared" si="252"/>
        <v/>
      </c>
      <c r="FU53" s="215" t="str">
        <f t="shared" si="252"/>
        <v/>
      </c>
      <c r="FV53" s="215" t="str">
        <f t="shared" si="252"/>
        <v/>
      </c>
      <c r="FW53" s="215" t="str">
        <f t="shared" si="252"/>
        <v/>
      </c>
      <c r="FX53" s="215" t="str">
        <f t="shared" si="252"/>
        <v/>
      </c>
      <c r="FY53" s="215" t="str">
        <f t="shared" si="252"/>
        <v/>
      </c>
      <c r="FZ53" s="215" t="str">
        <f t="shared" si="252"/>
        <v/>
      </c>
      <c r="GA53" s="215" t="str">
        <f t="shared" si="248"/>
        <v/>
      </c>
      <c r="GB53" s="215" t="str">
        <f t="shared" si="251"/>
        <v/>
      </c>
      <c r="GC53" s="215" t="str">
        <f t="shared" si="251"/>
        <v/>
      </c>
      <c r="GD53" s="215" t="str">
        <f t="shared" si="251"/>
        <v/>
      </c>
      <c r="GE53" s="215" t="str">
        <f t="shared" si="251"/>
        <v/>
      </c>
      <c r="GF53" s="215" t="str">
        <f t="shared" si="251"/>
        <v/>
      </c>
      <c r="GG53" s="215" t="str">
        <f t="shared" si="251"/>
        <v/>
      </c>
      <c r="GH53" s="215" t="str">
        <f t="shared" si="251"/>
        <v/>
      </c>
      <c r="GI53" s="215" t="str">
        <f t="shared" si="251"/>
        <v/>
      </c>
      <c r="GJ53" s="215" t="str">
        <f t="shared" si="251"/>
        <v/>
      </c>
      <c r="GK53" s="215" t="str">
        <f t="shared" si="250"/>
        <v/>
      </c>
      <c r="GL53" s="215" t="str">
        <f t="shared" si="250"/>
        <v/>
      </c>
      <c r="GM53" s="215" t="str">
        <f t="shared" si="250"/>
        <v/>
      </c>
      <c r="GN53" s="215" t="str">
        <f t="shared" si="250"/>
        <v/>
      </c>
      <c r="GO53" s="215" t="str">
        <f t="shared" si="250"/>
        <v/>
      </c>
      <c r="GP53" s="215" t="str">
        <f t="shared" si="250"/>
        <v/>
      </c>
      <c r="GQ53" s="215" t="str">
        <f t="shared" si="250"/>
        <v/>
      </c>
      <c r="GR53" s="215" t="str">
        <f t="shared" si="250"/>
        <v/>
      </c>
      <c r="GS53" s="215" t="str">
        <f t="shared" si="250"/>
        <v/>
      </c>
      <c r="GT53" s="215" t="str">
        <f t="shared" si="250"/>
        <v/>
      </c>
      <c r="GU53" s="215" t="str">
        <f t="shared" si="250"/>
        <v/>
      </c>
      <c r="GV53" s="215" t="str">
        <f t="shared" si="250"/>
        <v/>
      </c>
      <c r="GW53" s="215" t="str">
        <f t="shared" si="250"/>
        <v/>
      </c>
      <c r="GX53" s="215" t="str">
        <f t="shared" si="250"/>
        <v/>
      </c>
      <c r="GY53" s="215" t="str">
        <f t="shared" si="250"/>
        <v/>
      </c>
      <c r="GZ53" s="215" t="str">
        <f t="shared" si="250"/>
        <v/>
      </c>
      <c r="HA53" s="215" t="str">
        <f t="shared" si="250"/>
        <v/>
      </c>
      <c r="HB53" s="215" t="str">
        <f t="shared" si="250"/>
        <v/>
      </c>
      <c r="HC53" s="215" t="str">
        <f t="shared" si="250"/>
        <v/>
      </c>
      <c r="HD53" s="215" t="str">
        <f t="shared" si="250"/>
        <v/>
      </c>
      <c r="HE53" s="215" t="str">
        <f t="shared" si="250"/>
        <v/>
      </c>
      <c r="HF53" s="215" t="str">
        <f t="shared" si="250"/>
        <v/>
      </c>
      <c r="HG53" s="215" t="str">
        <f t="shared" si="250"/>
        <v/>
      </c>
      <c r="HH53" s="215" t="str">
        <f t="shared" si="250"/>
        <v/>
      </c>
      <c r="HI53" s="215" t="str">
        <f t="shared" si="250"/>
        <v/>
      </c>
      <c r="HJ53" s="215" t="str">
        <f t="shared" si="250"/>
        <v/>
      </c>
      <c r="HK53" s="215" t="str">
        <f t="shared" si="250"/>
        <v/>
      </c>
      <c r="HL53" s="215" t="str">
        <f t="shared" si="250"/>
        <v/>
      </c>
      <c r="HM53" s="215" t="str">
        <f t="shared" si="250"/>
        <v/>
      </c>
      <c r="HN53" s="215" t="str">
        <f t="shared" si="250"/>
        <v/>
      </c>
      <c r="HO53" s="215" t="str">
        <f t="shared" si="250"/>
        <v/>
      </c>
      <c r="HP53" s="215" t="str">
        <f t="shared" si="250"/>
        <v/>
      </c>
    </row>
    <row r="54" spans="1:224" ht="15" hidden="1" customHeight="1">
      <c r="A54" s="33"/>
      <c r="B54" s="33"/>
      <c r="C54" s="33"/>
      <c r="D54" s="33"/>
      <c r="E54" s="33"/>
      <c r="F54" s="33"/>
      <c r="G54" s="33"/>
      <c r="H54" s="205"/>
      <c r="L54" s="2"/>
      <c r="M54" s="2"/>
      <c r="N54" s="211" t="str">
        <f t="shared" si="146"/>
        <v>직원10</v>
      </c>
      <c r="O54" s="212" t="str">
        <f t="shared" si="147"/>
        <v/>
      </c>
      <c r="P54" s="213" t="str">
        <f t="shared" si="147"/>
        <v/>
      </c>
      <c r="Q54" s="213" t="str">
        <f t="shared" si="147"/>
        <v/>
      </c>
      <c r="R54" s="213" t="str">
        <f t="shared" si="147"/>
        <v/>
      </c>
      <c r="S54" s="213" t="str">
        <f t="shared" si="147"/>
        <v/>
      </c>
      <c r="T54" s="213" t="str">
        <f t="shared" si="147"/>
        <v/>
      </c>
      <c r="U54" s="213" t="str">
        <f t="shared" si="147"/>
        <v/>
      </c>
      <c r="V54" s="214" t="str">
        <f t="shared" si="148"/>
        <v/>
      </c>
      <c r="W54" s="214" t="str">
        <f t="shared" si="149"/>
        <v/>
      </c>
      <c r="X54" s="214" t="str">
        <f t="shared" si="150"/>
        <v/>
      </c>
      <c r="Y54" s="214" t="str">
        <f t="shared" si="151"/>
        <v/>
      </c>
      <c r="Z54" s="214" t="str">
        <f t="shared" si="152"/>
        <v/>
      </c>
      <c r="AA54" s="214" t="str">
        <f t="shared" si="153"/>
        <v/>
      </c>
      <c r="AB54" s="214" t="str">
        <f t="shared" si="154"/>
        <v/>
      </c>
      <c r="AC54" s="214" t="str">
        <f t="shared" si="155"/>
        <v/>
      </c>
      <c r="AD54" s="214" t="str">
        <f t="shared" si="156"/>
        <v/>
      </c>
      <c r="AE54" s="214" t="str">
        <f t="shared" si="157"/>
        <v/>
      </c>
      <c r="AF54" s="214" t="str">
        <f t="shared" si="158"/>
        <v/>
      </c>
      <c r="AG54" s="214" t="str">
        <f t="shared" si="159"/>
        <v/>
      </c>
      <c r="AH54" s="214" t="str">
        <f t="shared" si="160"/>
        <v/>
      </c>
      <c r="AI54" s="214" t="str">
        <f t="shared" si="161"/>
        <v/>
      </c>
      <c r="AJ54" s="214" t="str">
        <f t="shared" si="162"/>
        <v/>
      </c>
      <c r="AK54" s="214" t="str">
        <f t="shared" si="163"/>
        <v/>
      </c>
      <c r="AL54" s="214" t="str">
        <f t="shared" si="164"/>
        <v/>
      </c>
      <c r="AM54" s="214" t="str">
        <f t="shared" si="165"/>
        <v/>
      </c>
      <c r="AN54" s="214" t="str">
        <f t="shared" si="166"/>
        <v/>
      </c>
      <c r="AO54" s="214" t="str">
        <f t="shared" si="167"/>
        <v/>
      </c>
      <c r="AP54" s="214" t="str">
        <f t="shared" si="168"/>
        <v/>
      </c>
      <c r="AQ54" s="214" t="str">
        <f t="shared" si="169"/>
        <v/>
      </c>
      <c r="AR54" s="214" t="str">
        <f t="shared" si="170"/>
        <v/>
      </c>
      <c r="AS54" s="214" t="str">
        <f t="shared" si="171"/>
        <v/>
      </c>
      <c r="AT54" s="214" t="str">
        <f t="shared" si="172"/>
        <v/>
      </c>
      <c r="AU54" s="214" t="str">
        <f t="shared" si="173"/>
        <v/>
      </c>
      <c r="AV54" s="214" t="str">
        <f t="shared" si="174"/>
        <v/>
      </c>
      <c r="AW54" s="214" t="str">
        <f t="shared" si="175"/>
        <v/>
      </c>
      <c r="AX54" s="214" t="str">
        <f t="shared" si="176"/>
        <v/>
      </c>
      <c r="AY54" s="214" t="str">
        <f t="shared" si="177"/>
        <v/>
      </c>
      <c r="AZ54" s="214" t="str">
        <f t="shared" si="178"/>
        <v/>
      </c>
      <c r="BA54" s="214" t="str">
        <f t="shared" si="179"/>
        <v/>
      </c>
      <c r="BB54" s="214" t="str">
        <f t="shared" si="180"/>
        <v/>
      </c>
      <c r="BC54" s="214" t="str">
        <f t="shared" si="181"/>
        <v/>
      </c>
      <c r="BD54" s="214" t="str">
        <f t="shared" si="182"/>
        <v/>
      </c>
      <c r="BE54" s="214" t="str">
        <f t="shared" si="183"/>
        <v/>
      </c>
      <c r="BF54" s="214" t="str">
        <f t="shared" si="184"/>
        <v/>
      </c>
      <c r="BG54" s="214" t="str">
        <f t="shared" si="185"/>
        <v/>
      </c>
      <c r="BH54" s="214" t="str">
        <f t="shared" si="186"/>
        <v/>
      </c>
      <c r="BI54" s="214" t="str">
        <f t="shared" si="187"/>
        <v/>
      </c>
      <c r="BJ54" s="214" t="str">
        <f t="shared" si="188"/>
        <v/>
      </c>
      <c r="BK54" s="214" t="str">
        <f t="shared" si="189"/>
        <v/>
      </c>
      <c r="BL54" s="214" t="str">
        <f t="shared" si="190"/>
        <v/>
      </c>
      <c r="BM54" s="214" t="str">
        <f t="shared" si="191"/>
        <v/>
      </c>
      <c r="BN54" s="214" t="str">
        <f t="shared" si="192"/>
        <v/>
      </c>
      <c r="BO54" s="214" t="str">
        <f t="shared" si="193"/>
        <v/>
      </c>
      <c r="BP54" s="214" t="str">
        <f t="shared" si="194"/>
        <v/>
      </c>
      <c r="BQ54" s="214" t="str">
        <f t="shared" si="195"/>
        <v/>
      </c>
      <c r="BR54" s="214" t="str">
        <f t="shared" si="196"/>
        <v/>
      </c>
      <c r="BS54" s="214" t="str">
        <f t="shared" si="197"/>
        <v/>
      </c>
      <c r="BT54" s="214" t="str">
        <f t="shared" si="198"/>
        <v/>
      </c>
      <c r="BU54" s="214" t="str">
        <f t="shared" si="199"/>
        <v/>
      </c>
      <c r="BV54" s="214" t="str">
        <f t="shared" si="200"/>
        <v/>
      </c>
      <c r="BW54" s="214" t="str">
        <f t="shared" si="201"/>
        <v/>
      </c>
      <c r="BX54" s="214" t="str">
        <f t="shared" si="202"/>
        <v/>
      </c>
      <c r="BY54" s="214" t="str">
        <f t="shared" si="203"/>
        <v/>
      </c>
      <c r="BZ54" s="214" t="str">
        <f t="shared" si="204"/>
        <v/>
      </c>
      <c r="CA54" s="214" t="str">
        <f t="shared" si="205"/>
        <v/>
      </c>
      <c r="CB54" s="214" t="str">
        <f t="shared" si="206"/>
        <v/>
      </c>
      <c r="CC54" s="214" t="str">
        <f t="shared" si="207"/>
        <v/>
      </c>
      <c r="CD54" s="214" t="str">
        <f t="shared" si="208"/>
        <v/>
      </c>
      <c r="CE54" s="214" t="str">
        <f t="shared" si="209"/>
        <v/>
      </c>
      <c r="CF54" s="214" t="str">
        <f t="shared" si="210"/>
        <v/>
      </c>
      <c r="CG54" s="214" t="str">
        <f t="shared" si="211"/>
        <v/>
      </c>
      <c r="CH54" s="214" t="str">
        <f t="shared" si="212"/>
        <v/>
      </c>
      <c r="CI54" s="214" t="str">
        <f t="shared" si="213"/>
        <v/>
      </c>
      <c r="CJ54" s="214" t="str">
        <f t="shared" si="214"/>
        <v/>
      </c>
      <c r="CK54" s="214" t="str">
        <f t="shared" si="215"/>
        <v/>
      </c>
      <c r="CL54" s="214" t="str">
        <f t="shared" si="216"/>
        <v/>
      </c>
      <c r="CM54" s="214" t="str">
        <f t="shared" si="217"/>
        <v/>
      </c>
      <c r="CN54" s="214" t="str">
        <f t="shared" si="218"/>
        <v/>
      </c>
      <c r="CO54" s="214" t="str">
        <f t="shared" si="219"/>
        <v/>
      </c>
      <c r="CP54" s="214" t="str">
        <f t="shared" si="220"/>
        <v/>
      </c>
      <c r="CQ54" s="214" t="str">
        <f t="shared" si="221"/>
        <v/>
      </c>
      <c r="CR54" s="214" t="str">
        <f t="shared" si="222"/>
        <v/>
      </c>
      <c r="CS54" s="214" t="str">
        <f t="shared" si="223"/>
        <v/>
      </c>
      <c r="CT54" s="214" t="str">
        <f t="shared" si="224"/>
        <v/>
      </c>
      <c r="CU54" s="214" t="str">
        <f t="shared" si="225"/>
        <v/>
      </c>
      <c r="CV54" s="214" t="str">
        <f t="shared" si="226"/>
        <v/>
      </c>
      <c r="CW54" s="214" t="str">
        <f t="shared" si="227"/>
        <v/>
      </c>
      <c r="CX54" s="214" t="str">
        <f t="shared" si="228"/>
        <v/>
      </c>
      <c r="CY54" s="214" t="str">
        <f t="shared" si="229"/>
        <v/>
      </c>
      <c r="CZ54" s="214" t="str">
        <f t="shared" si="230"/>
        <v/>
      </c>
      <c r="DA54" s="214" t="str">
        <f t="shared" si="231"/>
        <v/>
      </c>
      <c r="DB54" s="214" t="str">
        <f t="shared" si="232"/>
        <v/>
      </c>
      <c r="DC54" s="214" t="str">
        <f t="shared" si="233"/>
        <v/>
      </c>
      <c r="DD54" s="214" t="str">
        <f t="shared" si="234"/>
        <v/>
      </c>
      <c r="DE54" s="214" t="str">
        <f t="shared" si="235"/>
        <v/>
      </c>
      <c r="DF54" s="214" t="str">
        <f t="shared" si="236"/>
        <v/>
      </c>
      <c r="DG54" s="214" t="str">
        <f t="shared" si="237"/>
        <v/>
      </c>
      <c r="DH54" s="214" t="str">
        <f t="shared" si="238"/>
        <v/>
      </c>
      <c r="DI54" s="214" t="str">
        <f t="shared" si="239"/>
        <v/>
      </c>
      <c r="DJ54" s="214" t="str">
        <f t="shared" si="240"/>
        <v/>
      </c>
      <c r="DK54" s="214" t="str">
        <f t="shared" si="241"/>
        <v/>
      </c>
      <c r="DL54" s="214" t="str">
        <f t="shared" si="242"/>
        <v/>
      </c>
      <c r="DM54" s="214" t="str">
        <f t="shared" si="243"/>
        <v/>
      </c>
      <c r="DN54" s="214" t="str">
        <f t="shared" si="244"/>
        <v/>
      </c>
      <c r="DO54" s="215" t="str">
        <f t="shared" si="245"/>
        <v/>
      </c>
      <c r="DP54" s="215" t="str">
        <f t="shared" ref="DP54:DR69" si="253">IF(ROW()-ROW($N$44)&lt;$N$6,DI55,IF(ROW()-ROW($N$44)=$N$6,DI$45,""))</f>
        <v/>
      </c>
      <c r="DQ54" s="215" t="str">
        <f t="shared" si="253"/>
        <v/>
      </c>
      <c r="DR54" s="215" t="str">
        <f t="shared" si="253"/>
        <v/>
      </c>
      <c r="DS54" s="215" t="str">
        <f t="shared" si="252"/>
        <v/>
      </c>
      <c r="DT54" s="215" t="str">
        <f t="shared" si="252"/>
        <v/>
      </c>
      <c r="DU54" s="215" t="str">
        <f t="shared" si="252"/>
        <v/>
      </c>
      <c r="DV54" s="215" t="str">
        <f t="shared" si="252"/>
        <v/>
      </c>
      <c r="DW54" s="215" t="str">
        <f t="shared" si="252"/>
        <v/>
      </c>
      <c r="DX54" s="215" t="str">
        <f t="shared" si="252"/>
        <v/>
      </c>
      <c r="DY54" s="215" t="str">
        <f t="shared" si="252"/>
        <v/>
      </c>
      <c r="DZ54" s="215" t="str">
        <f t="shared" si="252"/>
        <v/>
      </c>
      <c r="EA54" s="215" t="str">
        <f t="shared" si="252"/>
        <v/>
      </c>
      <c r="EB54" s="215" t="str">
        <f t="shared" si="252"/>
        <v/>
      </c>
      <c r="EC54" s="215" t="str">
        <f t="shared" si="252"/>
        <v/>
      </c>
      <c r="ED54" s="215" t="str">
        <f t="shared" si="252"/>
        <v/>
      </c>
      <c r="EE54" s="215" t="str">
        <f t="shared" si="252"/>
        <v/>
      </c>
      <c r="EF54" s="215" t="str">
        <f t="shared" si="252"/>
        <v/>
      </c>
      <c r="EG54" s="215" t="str">
        <f t="shared" si="252"/>
        <v/>
      </c>
      <c r="EH54" s="215" t="str">
        <f t="shared" si="252"/>
        <v/>
      </c>
      <c r="EI54" s="215" t="str">
        <f t="shared" si="252"/>
        <v/>
      </c>
      <c r="EJ54" s="215" t="str">
        <f t="shared" si="252"/>
        <v/>
      </c>
      <c r="EK54" s="215" t="str">
        <f t="shared" si="252"/>
        <v/>
      </c>
      <c r="EL54" s="215" t="str">
        <f t="shared" si="252"/>
        <v/>
      </c>
      <c r="EM54" s="215" t="str">
        <f t="shared" si="252"/>
        <v/>
      </c>
      <c r="EN54" s="215" t="str">
        <f t="shared" si="252"/>
        <v/>
      </c>
      <c r="EO54" s="215" t="str">
        <f t="shared" si="252"/>
        <v/>
      </c>
      <c r="EP54" s="215" t="str">
        <f t="shared" si="252"/>
        <v/>
      </c>
      <c r="EQ54" s="215" t="str">
        <f t="shared" si="252"/>
        <v/>
      </c>
      <c r="ER54" s="215" t="str">
        <f t="shared" si="252"/>
        <v/>
      </c>
      <c r="ES54" s="215" t="str">
        <f t="shared" si="252"/>
        <v/>
      </c>
      <c r="ET54" s="215" t="str">
        <f t="shared" si="252"/>
        <v/>
      </c>
      <c r="EU54" s="215" t="str">
        <f t="shared" si="252"/>
        <v/>
      </c>
      <c r="EV54" s="215" t="str">
        <f t="shared" si="252"/>
        <v/>
      </c>
      <c r="EW54" s="215" t="str">
        <f t="shared" si="252"/>
        <v/>
      </c>
      <c r="EX54" s="215" t="str">
        <f t="shared" si="252"/>
        <v/>
      </c>
      <c r="EY54" s="215" t="str">
        <f t="shared" si="252"/>
        <v/>
      </c>
      <c r="EZ54" s="215" t="str">
        <f t="shared" si="252"/>
        <v/>
      </c>
      <c r="FA54" s="215" t="str">
        <f t="shared" si="252"/>
        <v/>
      </c>
      <c r="FB54" s="215" t="str">
        <f t="shared" si="252"/>
        <v/>
      </c>
      <c r="FC54" s="215" t="str">
        <f t="shared" si="252"/>
        <v/>
      </c>
      <c r="FD54" s="215" t="str">
        <f t="shared" si="252"/>
        <v/>
      </c>
      <c r="FE54" s="215" t="str">
        <f t="shared" si="252"/>
        <v/>
      </c>
      <c r="FF54" s="215" t="str">
        <f t="shared" si="252"/>
        <v/>
      </c>
      <c r="FG54" s="215" t="str">
        <f t="shared" si="252"/>
        <v/>
      </c>
      <c r="FH54" s="215" t="str">
        <f t="shared" si="252"/>
        <v/>
      </c>
      <c r="FI54" s="215" t="str">
        <f t="shared" si="252"/>
        <v/>
      </c>
      <c r="FJ54" s="215" t="str">
        <f t="shared" si="252"/>
        <v/>
      </c>
      <c r="FK54" s="215" t="str">
        <f t="shared" si="252"/>
        <v/>
      </c>
      <c r="FL54" s="215" t="str">
        <f t="shared" si="252"/>
        <v/>
      </c>
      <c r="FM54" s="215" t="str">
        <f t="shared" si="252"/>
        <v/>
      </c>
      <c r="FN54" s="215" t="str">
        <f t="shared" si="252"/>
        <v/>
      </c>
      <c r="FO54" s="215" t="str">
        <f t="shared" si="252"/>
        <v/>
      </c>
      <c r="FP54" s="215" t="str">
        <f t="shared" si="252"/>
        <v/>
      </c>
      <c r="FQ54" s="215" t="str">
        <f t="shared" si="252"/>
        <v/>
      </c>
      <c r="FR54" s="215" t="str">
        <f t="shared" si="252"/>
        <v/>
      </c>
      <c r="FS54" s="215" t="str">
        <f t="shared" si="252"/>
        <v/>
      </c>
      <c r="FT54" s="215" t="str">
        <f t="shared" si="252"/>
        <v/>
      </c>
      <c r="FU54" s="215" t="str">
        <f t="shared" si="252"/>
        <v/>
      </c>
      <c r="FV54" s="215" t="str">
        <f t="shared" si="252"/>
        <v/>
      </c>
      <c r="FW54" s="215" t="str">
        <f t="shared" si="252"/>
        <v/>
      </c>
      <c r="FX54" s="215" t="str">
        <f t="shared" si="252"/>
        <v/>
      </c>
      <c r="FY54" s="215" t="str">
        <f t="shared" si="252"/>
        <v/>
      </c>
      <c r="FZ54" s="215" t="str">
        <f t="shared" si="252"/>
        <v/>
      </c>
      <c r="GA54" s="215" t="str">
        <f t="shared" si="248"/>
        <v/>
      </c>
      <c r="GB54" s="215" t="str">
        <f t="shared" si="251"/>
        <v/>
      </c>
      <c r="GC54" s="215" t="str">
        <f t="shared" si="251"/>
        <v/>
      </c>
      <c r="GD54" s="215" t="str">
        <f t="shared" si="251"/>
        <v/>
      </c>
      <c r="GE54" s="215" t="str">
        <f t="shared" si="251"/>
        <v/>
      </c>
      <c r="GF54" s="215" t="str">
        <f t="shared" si="251"/>
        <v/>
      </c>
      <c r="GG54" s="215" t="str">
        <f t="shared" si="251"/>
        <v/>
      </c>
      <c r="GH54" s="215" t="str">
        <f t="shared" si="251"/>
        <v/>
      </c>
      <c r="GI54" s="215" t="str">
        <f t="shared" si="251"/>
        <v/>
      </c>
      <c r="GJ54" s="215" t="str">
        <f t="shared" si="251"/>
        <v/>
      </c>
      <c r="GK54" s="215" t="str">
        <f t="shared" si="250"/>
        <v/>
      </c>
      <c r="GL54" s="215" t="str">
        <f t="shared" si="250"/>
        <v/>
      </c>
      <c r="GM54" s="215" t="str">
        <f t="shared" si="250"/>
        <v/>
      </c>
      <c r="GN54" s="215" t="str">
        <f t="shared" si="250"/>
        <v/>
      </c>
      <c r="GO54" s="215" t="str">
        <f t="shared" si="250"/>
        <v/>
      </c>
      <c r="GP54" s="215" t="str">
        <f t="shared" si="250"/>
        <v/>
      </c>
      <c r="GQ54" s="215" t="str">
        <f t="shared" si="250"/>
        <v/>
      </c>
      <c r="GR54" s="215" t="str">
        <f t="shared" si="250"/>
        <v/>
      </c>
      <c r="GS54" s="215" t="str">
        <f t="shared" si="250"/>
        <v/>
      </c>
      <c r="GT54" s="215" t="str">
        <f t="shared" si="250"/>
        <v/>
      </c>
      <c r="GU54" s="215" t="str">
        <f t="shared" si="250"/>
        <v/>
      </c>
      <c r="GV54" s="215" t="str">
        <f t="shared" si="250"/>
        <v/>
      </c>
      <c r="GW54" s="215" t="str">
        <f t="shared" si="250"/>
        <v/>
      </c>
      <c r="GX54" s="215" t="str">
        <f t="shared" si="250"/>
        <v/>
      </c>
      <c r="GY54" s="215" t="str">
        <f t="shared" si="250"/>
        <v/>
      </c>
      <c r="GZ54" s="215" t="str">
        <f t="shared" si="250"/>
        <v/>
      </c>
      <c r="HA54" s="215" t="str">
        <f t="shared" si="250"/>
        <v/>
      </c>
      <c r="HB54" s="215" t="str">
        <f t="shared" si="250"/>
        <v/>
      </c>
      <c r="HC54" s="215" t="str">
        <f t="shared" si="250"/>
        <v/>
      </c>
      <c r="HD54" s="215" t="str">
        <f t="shared" si="250"/>
        <v/>
      </c>
      <c r="HE54" s="215" t="str">
        <f t="shared" si="250"/>
        <v/>
      </c>
      <c r="HF54" s="215" t="str">
        <f t="shared" si="250"/>
        <v/>
      </c>
      <c r="HG54" s="215" t="str">
        <f t="shared" si="250"/>
        <v/>
      </c>
      <c r="HH54" s="215" t="str">
        <f t="shared" si="250"/>
        <v/>
      </c>
      <c r="HI54" s="215" t="str">
        <f t="shared" si="250"/>
        <v/>
      </c>
      <c r="HJ54" s="215" t="str">
        <f t="shared" si="250"/>
        <v/>
      </c>
      <c r="HK54" s="215" t="str">
        <f t="shared" si="250"/>
        <v/>
      </c>
      <c r="HL54" s="215" t="str">
        <f t="shared" si="250"/>
        <v/>
      </c>
      <c r="HM54" s="215" t="str">
        <f t="shared" si="250"/>
        <v/>
      </c>
      <c r="HN54" s="215" t="str">
        <f t="shared" si="250"/>
        <v/>
      </c>
      <c r="HO54" s="215" t="str">
        <f t="shared" si="250"/>
        <v/>
      </c>
      <c r="HP54" s="215" t="str">
        <f t="shared" si="250"/>
        <v/>
      </c>
    </row>
    <row r="55" spans="1:224" ht="15" hidden="1" customHeight="1">
      <c r="A55" s="33"/>
      <c r="B55" s="33"/>
      <c r="C55" s="33"/>
      <c r="D55" s="33"/>
      <c r="E55" s="33"/>
      <c r="F55" s="33"/>
      <c r="G55" s="33"/>
      <c r="H55" s="205"/>
      <c r="L55" s="2"/>
      <c r="M55" s="2"/>
      <c r="N55" s="211" t="str">
        <f t="shared" si="146"/>
        <v>직원11</v>
      </c>
      <c r="O55" s="212" t="str">
        <f t="shared" ref="O55:U64" si="254">IF(O18="","",O18)</f>
        <v/>
      </c>
      <c r="P55" s="213" t="str">
        <f t="shared" si="254"/>
        <v/>
      </c>
      <c r="Q55" s="213" t="str">
        <f t="shared" si="254"/>
        <v/>
      </c>
      <c r="R55" s="213" t="str">
        <f t="shared" si="254"/>
        <v/>
      </c>
      <c r="S55" s="213" t="str">
        <f t="shared" si="254"/>
        <v/>
      </c>
      <c r="T55" s="213" t="str">
        <f t="shared" si="254"/>
        <v/>
      </c>
      <c r="U55" s="213" t="str">
        <f t="shared" si="254"/>
        <v/>
      </c>
      <c r="V55" s="214" t="str">
        <f t="shared" si="148"/>
        <v/>
      </c>
      <c r="W55" s="214" t="str">
        <f t="shared" si="149"/>
        <v/>
      </c>
      <c r="X55" s="214" t="str">
        <f t="shared" si="150"/>
        <v/>
      </c>
      <c r="Y55" s="214" t="str">
        <f t="shared" si="151"/>
        <v/>
      </c>
      <c r="Z55" s="214" t="str">
        <f t="shared" si="152"/>
        <v/>
      </c>
      <c r="AA55" s="214" t="str">
        <f t="shared" si="153"/>
        <v/>
      </c>
      <c r="AB55" s="214" t="str">
        <f t="shared" si="154"/>
        <v/>
      </c>
      <c r="AC55" s="214" t="str">
        <f t="shared" si="155"/>
        <v/>
      </c>
      <c r="AD55" s="214" t="str">
        <f t="shared" si="156"/>
        <v/>
      </c>
      <c r="AE55" s="214" t="str">
        <f t="shared" si="157"/>
        <v/>
      </c>
      <c r="AF55" s="214" t="str">
        <f t="shared" si="158"/>
        <v/>
      </c>
      <c r="AG55" s="214" t="str">
        <f t="shared" si="159"/>
        <v/>
      </c>
      <c r="AH55" s="214" t="str">
        <f t="shared" si="160"/>
        <v/>
      </c>
      <c r="AI55" s="214" t="str">
        <f t="shared" si="161"/>
        <v/>
      </c>
      <c r="AJ55" s="214" t="str">
        <f t="shared" si="162"/>
        <v/>
      </c>
      <c r="AK55" s="214" t="str">
        <f t="shared" si="163"/>
        <v/>
      </c>
      <c r="AL55" s="214" t="str">
        <f t="shared" si="164"/>
        <v/>
      </c>
      <c r="AM55" s="214" t="str">
        <f t="shared" si="165"/>
        <v/>
      </c>
      <c r="AN55" s="214" t="str">
        <f t="shared" si="166"/>
        <v/>
      </c>
      <c r="AO55" s="214" t="str">
        <f t="shared" si="167"/>
        <v/>
      </c>
      <c r="AP55" s="214" t="str">
        <f t="shared" si="168"/>
        <v/>
      </c>
      <c r="AQ55" s="214" t="str">
        <f t="shared" si="169"/>
        <v/>
      </c>
      <c r="AR55" s="214" t="str">
        <f t="shared" si="170"/>
        <v/>
      </c>
      <c r="AS55" s="214" t="str">
        <f t="shared" si="171"/>
        <v/>
      </c>
      <c r="AT55" s="214" t="str">
        <f t="shared" si="172"/>
        <v/>
      </c>
      <c r="AU55" s="214" t="str">
        <f t="shared" si="173"/>
        <v/>
      </c>
      <c r="AV55" s="214" t="str">
        <f t="shared" si="174"/>
        <v/>
      </c>
      <c r="AW55" s="214" t="str">
        <f t="shared" si="175"/>
        <v/>
      </c>
      <c r="AX55" s="214" t="str">
        <f t="shared" si="176"/>
        <v/>
      </c>
      <c r="AY55" s="214" t="str">
        <f t="shared" si="177"/>
        <v/>
      </c>
      <c r="AZ55" s="214" t="str">
        <f t="shared" si="178"/>
        <v/>
      </c>
      <c r="BA55" s="214" t="str">
        <f t="shared" si="179"/>
        <v/>
      </c>
      <c r="BB55" s="214" t="str">
        <f t="shared" si="180"/>
        <v/>
      </c>
      <c r="BC55" s="214" t="str">
        <f t="shared" si="181"/>
        <v/>
      </c>
      <c r="BD55" s="214" t="str">
        <f t="shared" si="182"/>
        <v/>
      </c>
      <c r="BE55" s="214" t="str">
        <f t="shared" si="183"/>
        <v/>
      </c>
      <c r="BF55" s="214" t="str">
        <f t="shared" si="184"/>
        <v/>
      </c>
      <c r="BG55" s="214" t="str">
        <f t="shared" si="185"/>
        <v/>
      </c>
      <c r="BH55" s="214" t="str">
        <f t="shared" si="186"/>
        <v/>
      </c>
      <c r="BI55" s="214" t="str">
        <f t="shared" si="187"/>
        <v/>
      </c>
      <c r="BJ55" s="214" t="str">
        <f t="shared" si="188"/>
        <v/>
      </c>
      <c r="BK55" s="214" t="str">
        <f t="shared" si="189"/>
        <v/>
      </c>
      <c r="BL55" s="214" t="str">
        <f t="shared" si="190"/>
        <v/>
      </c>
      <c r="BM55" s="214" t="str">
        <f t="shared" si="191"/>
        <v/>
      </c>
      <c r="BN55" s="214" t="str">
        <f t="shared" si="192"/>
        <v/>
      </c>
      <c r="BO55" s="214" t="str">
        <f t="shared" si="193"/>
        <v/>
      </c>
      <c r="BP55" s="214" t="str">
        <f t="shared" si="194"/>
        <v/>
      </c>
      <c r="BQ55" s="214" t="str">
        <f t="shared" si="195"/>
        <v/>
      </c>
      <c r="BR55" s="214" t="str">
        <f t="shared" si="196"/>
        <v/>
      </c>
      <c r="BS55" s="214" t="str">
        <f t="shared" si="197"/>
        <v/>
      </c>
      <c r="BT55" s="214" t="str">
        <f t="shared" si="198"/>
        <v/>
      </c>
      <c r="BU55" s="214" t="str">
        <f t="shared" si="199"/>
        <v/>
      </c>
      <c r="BV55" s="214" t="str">
        <f t="shared" si="200"/>
        <v/>
      </c>
      <c r="BW55" s="214" t="str">
        <f t="shared" si="201"/>
        <v/>
      </c>
      <c r="BX55" s="214" t="str">
        <f t="shared" si="202"/>
        <v/>
      </c>
      <c r="BY55" s="214" t="str">
        <f t="shared" si="203"/>
        <v/>
      </c>
      <c r="BZ55" s="214" t="str">
        <f t="shared" si="204"/>
        <v/>
      </c>
      <c r="CA55" s="214" t="str">
        <f t="shared" si="205"/>
        <v/>
      </c>
      <c r="CB55" s="214" t="str">
        <f t="shared" si="206"/>
        <v/>
      </c>
      <c r="CC55" s="214" t="str">
        <f t="shared" si="207"/>
        <v/>
      </c>
      <c r="CD55" s="214" t="str">
        <f t="shared" si="208"/>
        <v/>
      </c>
      <c r="CE55" s="214" t="str">
        <f t="shared" si="209"/>
        <v/>
      </c>
      <c r="CF55" s="214" t="str">
        <f t="shared" si="210"/>
        <v/>
      </c>
      <c r="CG55" s="214" t="str">
        <f t="shared" si="211"/>
        <v/>
      </c>
      <c r="CH55" s="214" t="str">
        <f t="shared" si="212"/>
        <v/>
      </c>
      <c r="CI55" s="214" t="str">
        <f t="shared" si="213"/>
        <v/>
      </c>
      <c r="CJ55" s="214" t="str">
        <f t="shared" si="214"/>
        <v/>
      </c>
      <c r="CK55" s="214" t="str">
        <f t="shared" si="215"/>
        <v/>
      </c>
      <c r="CL55" s="214" t="str">
        <f t="shared" si="216"/>
        <v/>
      </c>
      <c r="CM55" s="214" t="str">
        <f t="shared" si="217"/>
        <v/>
      </c>
      <c r="CN55" s="214" t="str">
        <f t="shared" si="218"/>
        <v/>
      </c>
      <c r="CO55" s="214" t="str">
        <f t="shared" si="219"/>
        <v/>
      </c>
      <c r="CP55" s="214" t="str">
        <f t="shared" si="220"/>
        <v/>
      </c>
      <c r="CQ55" s="214" t="str">
        <f t="shared" si="221"/>
        <v/>
      </c>
      <c r="CR55" s="214" t="str">
        <f t="shared" si="222"/>
        <v/>
      </c>
      <c r="CS55" s="214" t="str">
        <f t="shared" si="223"/>
        <v/>
      </c>
      <c r="CT55" s="214" t="str">
        <f t="shared" si="224"/>
        <v/>
      </c>
      <c r="CU55" s="214" t="str">
        <f t="shared" si="225"/>
        <v/>
      </c>
      <c r="CV55" s="214" t="str">
        <f t="shared" si="226"/>
        <v/>
      </c>
      <c r="CW55" s="214" t="str">
        <f t="shared" si="227"/>
        <v/>
      </c>
      <c r="CX55" s="214" t="str">
        <f t="shared" si="228"/>
        <v/>
      </c>
      <c r="CY55" s="214" t="str">
        <f t="shared" si="229"/>
        <v/>
      </c>
      <c r="CZ55" s="214" t="str">
        <f t="shared" si="230"/>
        <v/>
      </c>
      <c r="DA55" s="214" t="str">
        <f t="shared" si="231"/>
        <v/>
      </c>
      <c r="DB55" s="214" t="str">
        <f t="shared" si="232"/>
        <v/>
      </c>
      <c r="DC55" s="214" t="str">
        <f t="shared" si="233"/>
        <v/>
      </c>
      <c r="DD55" s="214" t="str">
        <f t="shared" si="234"/>
        <v/>
      </c>
      <c r="DE55" s="214" t="str">
        <f t="shared" si="235"/>
        <v/>
      </c>
      <c r="DF55" s="214" t="str">
        <f t="shared" si="236"/>
        <v/>
      </c>
      <c r="DG55" s="214" t="str">
        <f t="shared" si="237"/>
        <v/>
      </c>
      <c r="DH55" s="214" t="str">
        <f t="shared" si="238"/>
        <v/>
      </c>
      <c r="DI55" s="214" t="str">
        <f t="shared" si="239"/>
        <v/>
      </c>
      <c r="DJ55" s="214" t="str">
        <f t="shared" si="240"/>
        <v/>
      </c>
      <c r="DK55" s="214" t="str">
        <f t="shared" si="241"/>
        <v/>
      </c>
      <c r="DL55" s="214" t="str">
        <f t="shared" si="242"/>
        <v/>
      </c>
      <c r="DM55" s="214" t="str">
        <f t="shared" si="243"/>
        <v/>
      </c>
      <c r="DN55" s="214" t="str">
        <f t="shared" si="244"/>
        <v/>
      </c>
      <c r="DO55" s="215" t="str">
        <f t="shared" si="245"/>
        <v/>
      </c>
      <c r="DP55" s="215" t="str">
        <f t="shared" si="253"/>
        <v/>
      </c>
      <c r="DQ55" s="215" t="str">
        <f t="shared" si="253"/>
        <v/>
      </c>
      <c r="DR55" s="215" t="str">
        <f t="shared" si="253"/>
        <v/>
      </c>
      <c r="DS55" s="215" t="str">
        <f t="shared" si="252"/>
        <v/>
      </c>
      <c r="DT55" s="215" t="str">
        <f t="shared" si="252"/>
        <v/>
      </c>
      <c r="DU55" s="215" t="str">
        <f t="shared" si="252"/>
        <v/>
      </c>
      <c r="DV55" s="215" t="str">
        <f t="shared" si="252"/>
        <v/>
      </c>
      <c r="DW55" s="215" t="str">
        <f t="shared" si="252"/>
        <v/>
      </c>
      <c r="DX55" s="215" t="str">
        <f t="shared" si="252"/>
        <v/>
      </c>
      <c r="DY55" s="215" t="str">
        <f t="shared" si="252"/>
        <v/>
      </c>
      <c r="DZ55" s="215" t="str">
        <f t="shared" si="252"/>
        <v/>
      </c>
      <c r="EA55" s="215" t="str">
        <f t="shared" si="252"/>
        <v/>
      </c>
      <c r="EB55" s="215" t="str">
        <f t="shared" si="252"/>
        <v/>
      </c>
      <c r="EC55" s="215" t="str">
        <f t="shared" si="252"/>
        <v/>
      </c>
      <c r="ED55" s="215" t="str">
        <f t="shared" si="252"/>
        <v/>
      </c>
      <c r="EE55" s="215" t="str">
        <f t="shared" si="252"/>
        <v/>
      </c>
      <c r="EF55" s="215" t="str">
        <f t="shared" si="252"/>
        <v/>
      </c>
      <c r="EG55" s="215" t="str">
        <f t="shared" si="252"/>
        <v/>
      </c>
      <c r="EH55" s="215" t="str">
        <f t="shared" si="252"/>
        <v/>
      </c>
      <c r="EI55" s="215" t="str">
        <f t="shared" si="252"/>
        <v/>
      </c>
      <c r="EJ55" s="215" t="str">
        <f t="shared" si="252"/>
        <v/>
      </c>
      <c r="EK55" s="215" t="str">
        <f t="shared" si="252"/>
        <v/>
      </c>
      <c r="EL55" s="215" t="str">
        <f t="shared" si="252"/>
        <v/>
      </c>
      <c r="EM55" s="215" t="str">
        <f t="shared" si="252"/>
        <v/>
      </c>
      <c r="EN55" s="215" t="str">
        <f t="shared" si="252"/>
        <v/>
      </c>
      <c r="EO55" s="215" t="str">
        <f t="shared" si="252"/>
        <v/>
      </c>
      <c r="EP55" s="215" t="str">
        <f t="shared" si="252"/>
        <v/>
      </c>
      <c r="EQ55" s="215" t="str">
        <f t="shared" si="252"/>
        <v/>
      </c>
      <c r="ER55" s="215" t="str">
        <f t="shared" si="252"/>
        <v/>
      </c>
      <c r="ES55" s="215" t="str">
        <f t="shared" si="252"/>
        <v/>
      </c>
      <c r="ET55" s="215" t="str">
        <f t="shared" si="252"/>
        <v/>
      </c>
      <c r="EU55" s="215" t="str">
        <f t="shared" si="252"/>
        <v/>
      </c>
      <c r="EV55" s="215" t="str">
        <f t="shared" si="252"/>
        <v/>
      </c>
      <c r="EW55" s="215" t="str">
        <f t="shared" si="252"/>
        <v/>
      </c>
      <c r="EX55" s="215" t="str">
        <f t="shared" si="252"/>
        <v/>
      </c>
      <c r="EY55" s="215" t="str">
        <f t="shared" si="252"/>
        <v/>
      </c>
      <c r="EZ55" s="215" t="str">
        <f t="shared" si="252"/>
        <v/>
      </c>
      <c r="FA55" s="215" t="str">
        <f t="shared" si="252"/>
        <v/>
      </c>
      <c r="FB55" s="215" t="str">
        <f t="shared" si="252"/>
        <v/>
      </c>
      <c r="FC55" s="215" t="str">
        <f t="shared" si="252"/>
        <v/>
      </c>
      <c r="FD55" s="215" t="str">
        <f t="shared" si="252"/>
        <v/>
      </c>
      <c r="FE55" s="215" t="str">
        <f t="shared" si="252"/>
        <v/>
      </c>
      <c r="FF55" s="215" t="str">
        <f t="shared" si="252"/>
        <v/>
      </c>
      <c r="FG55" s="215" t="str">
        <f t="shared" si="252"/>
        <v/>
      </c>
      <c r="FH55" s="215" t="str">
        <f t="shared" si="252"/>
        <v/>
      </c>
      <c r="FI55" s="215" t="str">
        <f t="shared" si="252"/>
        <v/>
      </c>
      <c r="FJ55" s="215" t="str">
        <f t="shared" si="252"/>
        <v/>
      </c>
      <c r="FK55" s="215" t="str">
        <f t="shared" si="252"/>
        <v/>
      </c>
      <c r="FL55" s="215" t="str">
        <f t="shared" si="252"/>
        <v/>
      </c>
      <c r="FM55" s="215" t="str">
        <f t="shared" si="252"/>
        <v/>
      </c>
      <c r="FN55" s="215" t="str">
        <f t="shared" si="252"/>
        <v/>
      </c>
      <c r="FO55" s="215" t="str">
        <f t="shared" si="252"/>
        <v/>
      </c>
      <c r="FP55" s="215" t="str">
        <f t="shared" si="252"/>
        <v/>
      </c>
      <c r="FQ55" s="215" t="str">
        <f t="shared" si="252"/>
        <v/>
      </c>
      <c r="FR55" s="215" t="str">
        <f t="shared" si="252"/>
        <v/>
      </c>
      <c r="FS55" s="215" t="str">
        <f t="shared" si="252"/>
        <v/>
      </c>
      <c r="FT55" s="215" t="str">
        <f t="shared" si="252"/>
        <v/>
      </c>
      <c r="FU55" s="215" t="str">
        <f t="shared" si="252"/>
        <v/>
      </c>
      <c r="FV55" s="215" t="str">
        <f t="shared" si="252"/>
        <v/>
      </c>
      <c r="FW55" s="215" t="str">
        <f t="shared" si="252"/>
        <v/>
      </c>
      <c r="FX55" s="215" t="str">
        <f t="shared" si="252"/>
        <v/>
      </c>
      <c r="FY55" s="215" t="str">
        <f t="shared" si="252"/>
        <v/>
      </c>
      <c r="FZ55" s="215" t="str">
        <f t="shared" si="252"/>
        <v/>
      </c>
      <c r="GA55" s="215" t="str">
        <f t="shared" si="248"/>
        <v/>
      </c>
      <c r="GB55" s="215" t="str">
        <f t="shared" si="251"/>
        <v/>
      </c>
      <c r="GC55" s="215" t="str">
        <f t="shared" si="251"/>
        <v/>
      </c>
      <c r="GD55" s="215" t="str">
        <f t="shared" si="251"/>
        <v/>
      </c>
      <c r="GE55" s="215" t="str">
        <f t="shared" si="251"/>
        <v/>
      </c>
      <c r="GF55" s="215" t="str">
        <f t="shared" si="251"/>
        <v/>
      </c>
      <c r="GG55" s="215" t="str">
        <f t="shared" si="251"/>
        <v/>
      </c>
      <c r="GH55" s="215" t="str">
        <f t="shared" si="251"/>
        <v/>
      </c>
      <c r="GI55" s="215" t="str">
        <f t="shared" si="251"/>
        <v/>
      </c>
      <c r="GJ55" s="215" t="str">
        <f t="shared" si="251"/>
        <v/>
      </c>
      <c r="GK55" s="215" t="str">
        <f t="shared" si="250"/>
        <v/>
      </c>
      <c r="GL55" s="215" t="str">
        <f t="shared" si="250"/>
        <v/>
      </c>
      <c r="GM55" s="215" t="str">
        <f t="shared" si="250"/>
        <v/>
      </c>
      <c r="GN55" s="215" t="str">
        <f t="shared" si="250"/>
        <v/>
      </c>
      <c r="GO55" s="215" t="str">
        <f t="shared" si="250"/>
        <v/>
      </c>
      <c r="GP55" s="215" t="str">
        <f t="shared" si="250"/>
        <v/>
      </c>
      <c r="GQ55" s="215" t="str">
        <f t="shared" si="250"/>
        <v/>
      </c>
      <c r="GR55" s="215" t="str">
        <f t="shared" si="250"/>
        <v/>
      </c>
      <c r="GS55" s="215" t="str">
        <f t="shared" si="250"/>
        <v/>
      </c>
      <c r="GT55" s="215" t="str">
        <f t="shared" si="250"/>
        <v/>
      </c>
      <c r="GU55" s="215" t="str">
        <f t="shared" si="250"/>
        <v/>
      </c>
      <c r="GV55" s="215" t="str">
        <f t="shared" si="250"/>
        <v/>
      </c>
      <c r="GW55" s="215" t="str">
        <f t="shared" si="250"/>
        <v/>
      </c>
      <c r="GX55" s="215" t="str">
        <f t="shared" si="250"/>
        <v/>
      </c>
      <c r="GY55" s="215" t="str">
        <f t="shared" si="250"/>
        <v/>
      </c>
      <c r="GZ55" s="215" t="str">
        <f t="shared" si="250"/>
        <v/>
      </c>
      <c r="HA55" s="215" t="str">
        <f t="shared" si="250"/>
        <v/>
      </c>
      <c r="HB55" s="215" t="str">
        <f t="shared" si="250"/>
        <v/>
      </c>
      <c r="HC55" s="215" t="str">
        <f t="shared" si="250"/>
        <v/>
      </c>
      <c r="HD55" s="215" t="str">
        <f t="shared" si="250"/>
        <v/>
      </c>
      <c r="HE55" s="215" t="str">
        <f t="shared" si="250"/>
        <v/>
      </c>
      <c r="HF55" s="215" t="str">
        <f t="shared" si="250"/>
        <v/>
      </c>
      <c r="HG55" s="215" t="str">
        <f t="shared" si="250"/>
        <v/>
      </c>
      <c r="HH55" s="215" t="str">
        <f t="shared" si="250"/>
        <v/>
      </c>
      <c r="HI55" s="215" t="str">
        <f t="shared" si="250"/>
        <v/>
      </c>
      <c r="HJ55" s="215" t="str">
        <f t="shared" si="250"/>
        <v/>
      </c>
      <c r="HK55" s="215" t="str">
        <f t="shared" si="250"/>
        <v/>
      </c>
      <c r="HL55" s="215" t="str">
        <f t="shared" si="250"/>
        <v/>
      </c>
      <c r="HM55" s="215" t="str">
        <f t="shared" si="250"/>
        <v/>
      </c>
      <c r="HN55" s="215" t="str">
        <f t="shared" si="250"/>
        <v/>
      </c>
      <c r="HO55" s="215" t="str">
        <f t="shared" si="250"/>
        <v/>
      </c>
      <c r="HP55" s="215" t="str">
        <f t="shared" si="250"/>
        <v/>
      </c>
    </row>
    <row r="56" spans="1:224" ht="15" hidden="1" customHeight="1">
      <c r="A56" s="33"/>
      <c r="B56" s="33"/>
      <c r="C56" s="33"/>
      <c r="D56" s="33"/>
      <c r="E56" s="33"/>
      <c r="F56" s="33"/>
      <c r="G56" s="33"/>
      <c r="H56" s="205"/>
      <c r="L56" s="2"/>
      <c r="M56" s="2"/>
      <c r="N56" s="211" t="str">
        <f t="shared" si="146"/>
        <v>직원12</v>
      </c>
      <c r="O56" s="212" t="str">
        <f t="shared" si="254"/>
        <v/>
      </c>
      <c r="P56" s="213" t="str">
        <f t="shared" si="254"/>
        <v/>
      </c>
      <c r="Q56" s="213" t="str">
        <f t="shared" si="254"/>
        <v/>
      </c>
      <c r="R56" s="213" t="str">
        <f t="shared" si="254"/>
        <v/>
      </c>
      <c r="S56" s="213" t="str">
        <f t="shared" si="254"/>
        <v/>
      </c>
      <c r="T56" s="213" t="str">
        <f t="shared" si="254"/>
        <v/>
      </c>
      <c r="U56" s="213" t="str">
        <f t="shared" si="254"/>
        <v/>
      </c>
      <c r="V56" s="214" t="str">
        <f t="shared" si="148"/>
        <v/>
      </c>
      <c r="W56" s="214" t="str">
        <f t="shared" si="149"/>
        <v/>
      </c>
      <c r="X56" s="214" t="str">
        <f t="shared" si="150"/>
        <v/>
      </c>
      <c r="Y56" s="214" t="str">
        <f t="shared" si="151"/>
        <v/>
      </c>
      <c r="Z56" s="214" t="str">
        <f t="shared" si="152"/>
        <v/>
      </c>
      <c r="AA56" s="214" t="str">
        <f t="shared" si="153"/>
        <v/>
      </c>
      <c r="AB56" s="214" t="str">
        <f t="shared" si="154"/>
        <v/>
      </c>
      <c r="AC56" s="214" t="str">
        <f t="shared" si="155"/>
        <v/>
      </c>
      <c r="AD56" s="214" t="str">
        <f t="shared" si="156"/>
        <v/>
      </c>
      <c r="AE56" s="214" t="str">
        <f t="shared" si="157"/>
        <v/>
      </c>
      <c r="AF56" s="214" t="str">
        <f t="shared" si="158"/>
        <v/>
      </c>
      <c r="AG56" s="214" t="str">
        <f t="shared" si="159"/>
        <v/>
      </c>
      <c r="AH56" s="214" t="str">
        <f t="shared" si="160"/>
        <v/>
      </c>
      <c r="AI56" s="214" t="str">
        <f t="shared" si="161"/>
        <v/>
      </c>
      <c r="AJ56" s="214" t="str">
        <f t="shared" si="162"/>
        <v/>
      </c>
      <c r="AK56" s="214" t="str">
        <f t="shared" si="163"/>
        <v/>
      </c>
      <c r="AL56" s="214" t="str">
        <f t="shared" si="164"/>
        <v/>
      </c>
      <c r="AM56" s="214" t="str">
        <f t="shared" si="165"/>
        <v/>
      </c>
      <c r="AN56" s="214" t="str">
        <f t="shared" si="166"/>
        <v/>
      </c>
      <c r="AO56" s="214" t="str">
        <f t="shared" si="167"/>
        <v/>
      </c>
      <c r="AP56" s="214" t="str">
        <f t="shared" si="168"/>
        <v/>
      </c>
      <c r="AQ56" s="214" t="str">
        <f t="shared" si="169"/>
        <v/>
      </c>
      <c r="AR56" s="214" t="str">
        <f t="shared" si="170"/>
        <v/>
      </c>
      <c r="AS56" s="214" t="str">
        <f t="shared" si="171"/>
        <v/>
      </c>
      <c r="AT56" s="214" t="str">
        <f t="shared" si="172"/>
        <v/>
      </c>
      <c r="AU56" s="214" t="str">
        <f t="shared" si="173"/>
        <v/>
      </c>
      <c r="AV56" s="214" t="str">
        <f t="shared" si="174"/>
        <v/>
      </c>
      <c r="AW56" s="214" t="str">
        <f t="shared" si="175"/>
        <v/>
      </c>
      <c r="AX56" s="214" t="str">
        <f t="shared" si="176"/>
        <v/>
      </c>
      <c r="AY56" s="214" t="str">
        <f t="shared" si="177"/>
        <v/>
      </c>
      <c r="AZ56" s="214" t="str">
        <f t="shared" si="178"/>
        <v/>
      </c>
      <c r="BA56" s="214" t="str">
        <f t="shared" si="179"/>
        <v/>
      </c>
      <c r="BB56" s="214" t="str">
        <f t="shared" si="180"/>
        <v/>
      </c>
      <c r="BC56" s="214" t="str">
        <f t="shared" si="181"/>
        <v/>
      </c>
      <c r="BD56" s="214" t="str">
        <f t="shared" si="182"/>
        <v/>
      </c>
      <c r="BE56" s="214" t="str">
        <f t="shared" si="183"/>
        <v/>
      </c>
      <c r="BF56" s="214" t="str">
        <f t="shared" si="184"/>
        <v/>
      </c>
      <c r="BG56" s="214" t="str">
        <f t="shared" si="185"/>
        <v/>
      </c>
      <c r="BH56" s="214" t="str">
        <f t="shared" si="186"/>
        <v/>
      </c>
      <c r="BI56" s="214" t="str">
        <f t="shared" si="187"/>
        <v/>
      </c>
      <c r="BJ56" s="214" t="str">
        <f t="shared" si="188"/>
        <v/>
      </c>
      <c r="BK56" s="214" t="str">
        <f t="shared" si="189"/>
        <v/>
      </c>
      <c r="BL56" s="214" t="str">
        <f t="shared" si="190"/>
        <v/>
      </c>
      <c r="BM56" s="214" t="str">
        <f t="shared" si="191"/>
        <v/>
      </c>
      <c r="BN56" s="214" t="str">
        <f t="shared" si="192"/>
        <v/>
      </c>
      <c r="BO56" s="214" t="str">
        <f t="shared" si="193"/>
        <v/>
      </c>
      <c r="BP56" s="214" t="str">
        <f t="shared" si="194"/>
        <v/>
      </c>
      <c r="BQ56" s="214" t="str">
        <f t="shared" si="195"/>
        <v/>
      </c>
      <c r="BR56" s="214" t="str">
        <f t="shared" si="196"/>
        <v/>
      </c>
      <c r="BS56" s="214" t="str">
        <f t="shared" si="197"/>
        <v/>
      </c>
      <c r="BT56" s="214" t="str">
        <f t="shared" si="198"/>
        <v/>
      </c>
      <c r="BU56" s="214" t="str">
        <f t="shared" si="199"/>
        <v/>
      </c>
      <c r="BV56" s="214" t="str">
        <f t="shared" si="200"/>
        <v/>
      </c>
      <c r="BW56" s="214" t="str">
        <f t="shared" si="201"/>
        <v/>
      </c>
      <c r="BX56" s="214" t="str">
        <f t="shared" si="202"/>
        <v/>
      </c>
      <c r="BY56" s="214" t="str">
        <f t="shared" si="203"/>
        <v/>
      </c>
      <c r="BZ56" s="214" t="str">
        <f t="shared" si="204"/>
        <v/>
      </c>
      <c r="CA56" s="214" t="str">
        <f t="shared" si="205"/>
        <v/>
      </c>
      <c r="CB56" s="214" t="str">
        <f t="shared" si="206"/>
        <v/>
      </c>
      <c r="CC56" s="214" t="str">
        <f t="shared" si="207"/>
        <v/>
      </c>
      <c r="CD56" s="214" t="str">
        <f t="shared" si="208"/>
        <v/>
      </c>
      <c r="CE56" s="214" t="str">
        <f t="shared" si="209"/>
        <v/>
      </c>
      <c r="CF56" s="214" t="str">
        <f t="shared" si="210"/>
        <v/>
      </c>
      <c r="CG56" s="214" t="str">
        <f t="shared" si="211"/>
        <v/>
      </c>
      <c r="CH56" s="214" t="str">
        <f t="shared" si="212"/>
        <v/>
      </c>
      <c r="CI56" s="214" t="str">
        <f t="shared" si="213"/>
        <v/>
      </c>
      <c r="CJ56" s="214" t="str">
        <f t="shared" si="214"/>
        <v/>
      </c>
      <c r="CK56" s="214" t="str">
        <f t="shared" si="215"/>
        <v/>
      </c>
      <c r="CL56" s="214" t="str">
        <f t="shared" si="216"/>
        <v/>
      </c>
      <c r="CM56" s="214" t="str">
        <f t="shared" si="217"/>
        <v/>
      </c>
      <c r="CN56" s="214" t="str">
        <f t="shared" si="218"/>
        <v/>
      </c>
      <c r="CO56" s="214" t="str">
        <f t="shared" si="219"/>
        <v/>
      </c>
      <c r="CP56" s="214" t="str">
        <f t="shared" si="220"/>
        <v/>
      </c>
      <c r="CQ56" s="214" t="str">
        <f t="shared" si="221"/>
        <v/>
      </c>
      <c r="CR56" s="214" t="str">
        <f t="shared" si="222"/>
        <v/>
      </c>
      <c r="CS56" s="214" t="str">
        <f t="shared" si="223"/>
        <v/>
      </c>
      <c r="CT56" s="214" t="str">
        <f t="shared" si="224"/>
        <v/>
      </c>
      <c r="CU56" s="214" t="str">
        <f t="shared" si="225"/>
        <v/>
      </c>
      <c r="CV56" s="214" t="str">
        <f t="shared" si="226"/>
        <v/>
      </c>
      <c r="CW56" s="214" t="str">
        <f t="shared" si="227"/>
        <v/>
      </c>
      <c r="CX56" s="214" t="str">
        <f t="shared" si="228"/>
        <v/>
      </c>
      <c r="CY56" s="214" t="str">
        <f t="shared" si="229"/>
        <v/>
      </c>
      <c r="CZ56" s="214" t="str">
        <f t="shared" si="230"/>
        <v/>
      </c>
      <c r="DA56" s="214" t="str">
        <f t="shared" si="231"/>
        <v/>
      </c>
      <c r="DB56" s="214" t="str">
        <f t="shared" si="232"/>
        <v/>
      </c>
      <c r="DC56" s="214" t="str">
        <f t="shared" si="233"/>
        <v/>
      </c>
      <c r="DD56" s="214" t="str">
        <f t="shared" si="234"/>
        <v/>
      </c>
      <c r="DE56" s="214" t="str">
        <f t="shared" si="235"/>
        <v/>
      </c>
      <c r="DF56" s="214" t="str">
        <f t="shared" si="236"/>
        <v/>
      </c>
      <c r="DG56" s="214" t="str">
        <f t="shared" si="237"/>
        <v/>
      </c>
      <c r="DH56" s="214" t="str">
        <f t="shared" si="238"/>
        <v/>
      </c>
      <c r="DI56" s="214" t="str">
        <f t="shared" si="239"/>
        <v/>
      </c>
      <c r="DJ56" s="214" t="str">
        <f t="shared" si="240"/>
        <v/>
      </c>
      <c r="DK56" s="214" t="str">
        <f t="shared" si="241"/>
        <v/>
      </c>
      <c r="DL56" s="214" t="str">
        <f t="shared" si="242"/>
        <v/>
      </c>
      <c r="DM56" s="214" t="str">
        <f t="shared" si="243"/>
        <v/>
      </c>
      <c r="DN56" s="214" t="str">
        <f t="shared" si="244"/>
        <v/>
      </c>
      <c r="DO56" s="215" t="str">
        <f t="shared" si="245"/>
        <v/>
      </c>
      <c r="DP56" s="215" t="str">
        <f t="shared" si="253"/>
        <v/>
      </c>
      <c r="DQ56" s="215" t="str">
        <f t="shared" si="253"/>
        <v/>
      </c>
      <c r="DR56" s="215" t="str">
        <f t="shared" si="253"/>
        <v/>
      </c>
      <c r="DS56" s="215" t="str">
        <f t="shared" si="252"/>
        <v/>
      </c>
      <c r="DT56" s="215" t="str">
        <f t="shared" si="252"/>
        <v/>
      </c>
      <c r="DU56" s="215" t="str">
        <f t="shared" si="252"/>
        <v/>
      </c>
      <c r="DV56" s="215" t="str">
        <f t="shared" si="252"/>
        <v/>
      </c>
      <c r="DW56" s="215" t="str">
        <f t="shared" si="252"/>
        <v/>
      </c>
      <c r="DX56" s="215" t="str">
        <f t="shared" si="252"/>
        <v/>
      </c>
      <c r="DY56" s="215" t="str">
        <f t="shared" si="252"/>
        <v/>
      </c>
      <c r="DZ56" s="215" t="str">
        <f t="shared" si="252"/>
        <v/>
      </c>
      <c r="EA56" s="215" t="str">
        <f t="shared" si="252"/>
        <v/>
      </c>
      <c r="EB56" s="215" t="str">
        <f t="shared" si="252"/>
        <v/>
      </c>
      <c r="EC56" s="215" t="str">
        <f t="shared" si="252"/>
        <v/>
      </c>
      <c r="ED56" s="215" t="str">
        <f t="shared" si="252"/>
        <v/>
      </c>
      <c r="EE56" s="215" t="str">
        <f t="shared" si="252"/>
        <v/>
      </c>
      <c r="EF56" s="215" t="str">
        <f t="shared" si="252"/>
        <v/>
      </c>
      <c r="EG56" s="215" t="str">
        <f t="shared" si="252"/>
        <v/>
      </c>
      <c r="EH56" s="215" t="str">
        <f t="shared" si="252"/>
        <v/>
      </c>
      <c r="EI56" s="215" t="str">
        <f t="shared" si="252"/>
        <v/>
      </c>
      <c r="EJ56" s="215" t="str">
        <f t="shared" si="252"/>
        <v/>
      </c>
      <c r="EK56" s="215" t="str">
        <f t="shared" si="252"/>
        <v/>
      </c>
      <c r="EL56" s="215" t="str">
        <f t="shared" si="252"/>
        <v/>
      </c>
      <c r="EM56" s="215" t="str">
        <f t="shared" si="252"/>
        <v/>
      </c>
      <c r="EN56" s="215" t="str">
        <f t="shared" si="252"/>
        <v/>
      </c>
      <c r="EO56" s="215" t="str">
        <f t="shared" si="252"/>
        <v/>
      </c>
      <c r="EP56" s="215" t="str">
        <f t="shared" si="252"/>
        <v/>
      </c>
      <c r="EQ56" s="215" t="str">
        <f t="shared" si="252"/>
        <v/>
      </c>
      <c r="ER56" s="215" t="str">
        <f t="shared" si="252"/>
        <v/>
      </c>
      <c r="ES56" s="215" t="str">
        <f t="shared" si="252"/>
        <v/>
      </c>
      <c r="ET56" s="215" t="str">
        <f t="shared" si="252"/>
        <v/>
      </c>
      <c r="EU56" s="215" t="str">
        <f t="shared" si="252"/>
        <v/>
      </c>
      <c r="EV56" s="215" t="str">
        <f t="shared" si="252"/>
        <v/>
      </c>
      <c r="EW56" s="215" t="str">
        <f t="shared" si="252"/>
        <v/>
      </c>
      <c r="EX56" s="215" t="str">
        <f t="shared" si="252"/>
        <v/>
      </c>
      <c r="EY56" s="215" t="str">
        <f t="shared" si="252"/>
        <v/>
      </c>
      <c r="EZ56" s="215" t="str">
        <f t="shared" si="252"/>
        <v/>
      </c>
      <c r="FA56" s="215" t="str">
        <f t="shared" si="252"/>
        <v/>
      </c>
      <c r="FB56" s="215" t="str">
        <f t="shared" si="252"/>
        <v/>
      </c>
      <c r="FC56" s="215" t="str">
        <f t="shared" si="252"/>
        <v/>
      </c>
      <c r="FD56" s="215" t="str">
        <f t="shared" si="252"/>
        <v/>
      </c>
      <c r="FE56" s="215" t="str">
        <f t="shared" si="252"/>
        <v/>
      </c>
      <c r="FF56" s="215" t="str">
        <f t="shared" si="252"/>
        <v/>
      </c>
      <c r="FG56" s="215" t="str">
        <f t="shared" si="252"/>
        <v/>
      </c>
      <c r="FH56" s="215" t="str">
        <f t="shared" si="252"/>
        <v/>
      </c>
      <c r="FI56" s="215" t="str">
        <f t="shared" si="252"/>
        <v/>
      </c>
      <c r="FJ56" s="215" t="str">
        <f t="shared" si="252"/>
        <v/>
      </c>
      <c r="FK56" s="215" t="str">
        <f t="shared" si="252"/>
        <v/>
      </c>
      <c r="FL56" s="215" t="str">
        <f t="shared" si="252"/>
        <v/>
      </c>
      <c r="FM56" s="215" t="str">
        <f t="shared" si="252"/>
        <v/>
      </c>
      <c r="FN56" s="215" t="str">
        <f t="shared" si="252"/>
        <v/>
      </c>
      <c r="FO56" s="215" t="str">
        <f t="shared" si="252"/>
        <v/>
      </c>
      <c r="FP56" s="215" t="str">
        <f t="shared" si="252"/>
        <v/>
      </c>
      <c r="FQ56" s="215" t="str">
        <f t="shared" si="252"/>
        <v/>
      </c>
      <c r="FR56" s="215" t="str">
        <f t="shared" si="252"/>
        <v/>
      </c>
      <c r="FS56" s="215" t="str">
        <f t="shared" si="252"/>
        <v/>
      </c>
      <c r="FT56" s="215" t="str">
        <f t="shared" si="252"/>
        <v/>
      </c>
      <c r="FU56" s="215" t="str">
        <f t="shared" si="252"/>
        <v/>
      </c>
      <c r="FV56" s="215" t="str">
        <f t="shared" si="252"/>
        <v/>
      </c>
      <c r="FW56" s="215" t="str">
        <f t="shared" si="252"/>
        <v/>
      </c>
      <c r="FX56" s="215" t="str">
        <f t="shared" si="252"/>
        <v/>
      </c>
      <c r="FY56" s="215" t="str">
        <f t="shared" si="252"/>
        <v/>
      </c>
      <c r="FZ56" s="215" t="str">
        <f t="shared" si="252"/>
        <v/>
      </c>
      <c r="GA56" s="215" t="str">
        <f t="shared" si="248"/>
        <v/>
      </c>
      <c r="GB56" s="215" t="str">
        <f t="shared" si="251"/>
        <v/>
      </c>
      <c r="GC56" s="215" t="str">
        <f t="shared" si="251"/>
        <v/>
      </c>
      <c r="GD56" s="215" t="str">
        <f t="shared" si="251"/>
        <v/>
      </c>
      <c r="GE56" s="215" t="str">
        <f t="shared" si="251"/>
        <v/>
      </c>
      <c r="GF56" s="215" t="str">
        <f t="shared" si="251"/>
        <v/>
      </c>
      <c r="GG56" s="215" t="str">
        <f t="shared" si="251"/>
        <v/>
      </c>
      <c r="GH56" s="215" t="str">
        <f t="shared" si="251"/>
        <v/>
      </c>
      <c r="GI56" s="215" t="str">
        <f t="shared" si="251"/>
        <v/>
      </c>
      <c r="GJ56" s="215" t="str">
        <f t="shared" si="251"/>
        <v/>
      </c>
      <c r="GK56" s="215" t="str">
        <f t="shared" si="250"/>
        <v/>
      </c>
      <c r="GL56" s="215" t="str">
        <f t="shared" si="250"/>
        <v/>
      </c>
      <c r="GM56" s="215" t="str">
        <f t="shared" si="250"/>
        <v/>
      </c>
      <c r="GN56" s="215" t="str">
        <f t="shared" si="250"/>
        <v/>
      </c>
      <c r="GO56" s="215" t="str">
        <f t="shared" si="250"/>
        <v/>
      </c>
      <c r="GP56" s="215" t="str">
        <f t="shared" si="250"/>
        <v/>
      </c>
      <c r="GQ56" s="215" t="str">
        <f t="shared" si="250"/>
        <v/>
      </c>
      <c r="GR56" s="215" t="str">
        <f t="shared" si="250"/>
        <v/>
      </c>
      <c r="GS56" s="215" t="str">
        <f t="shared" si="250"/>
        <v/>
      </c>
      <c r="GT56" s="215" t="str">
        <f t="shared" si="250"/>
        <v/>
      </c>
      <c r="GU56" s="215" t="str">
        <f t="shared" si="250"/>
        <v/>
      </c>
      <c r="GV56" s="215" t="str">
        <f t="shared" si="250"/>
        <v/>
      </c>
      <c r="GW56" s="215" t="str">
        <f t="shared" si="250"/>
        <v/>
      </c>
      <c r="GX56" s="215" t="str">
        <f t="shared" si="250"/>
        <v/>
      </c>
      <c r="GY56" s="215" t="str">
        <f t="shared" si="250"/>
        <v/>
      </c>
      <c r="GZ56" s="215" t="str">
        <f t="shared" si="250"/>
        <v/>
      </c>
      <c r="HA56" s="215" t="str">
        <f t="shared" si="250"/>
        <v/>
      </c>
      <c r="HB56" s="215" t="str">
        <f t="shared" si="250"/>
        <v/>
      </c>
      <c r="HC56" s="215" t="str">
        <f t="shared" si="250"/>
        <v/>
      </c>
      <c r="HD56" s="215" t="str">
        <f t="shared" si="250"/>
        <v/>
      </c>
      <c r="HE56" s="215" t="str">
        <f t="shared" si="250"/>
        <v/>
      </c>
      <c r="HF56" s="215" t="str">
        <f t="shared" si="250"/>
        <v/>
      </c>
      <c r="HG56" s="215" t="str">
        <f t="shared" si="250"/>
        <v/>
      </c>
      <c r="HH56" s="215" t="str">
        <f t="shared" si="250"/>
        <v/>
      </c>
      <c r="HI56" s="215" t="str">
        <f t="shared" si="250"/>
        <v/>
      </c>
      <c r="HJ56" s="215" t="str">
        <f t="shared" si="250"/>
        <v/>
      </c>
      <c r="HK56" s="215" t="str">
        <f t="shared" si="250"/>
        <v/>
      </c>
      <c r="HL56" s="215" t="str">
        <f t="shared" si="250"/>
        <v/>
      </c>
      <c r="HM56" s="215" t="str">
        <f t="shared" si="250"/>
        <v/>
      </c>
      <c r="HN56" s="215" t="str">
        <f t="shared" si="250"/>
        <v/>
      </c>
      <c r="HO56" s="215" t="str">
        <f t="shared" si="250"/>
        <v/>
      </c>
      <c r="HP56" s="215" t="str">
        <f t="shared" si="250"/>
        <v/>
      </c>
    </row>
    <row r="57" spans="1:224" ht="15" hidden="1" customHeight="1">
      <c r="A57" s="33"/>
      <c r="B57" s="33"/>
      <c r="C57" s="33"/>
      <c r="D57" s="33"/>
      <c r="E57" s="33"/>
      <c r="F57" s="33"/>
      <c r="G57" s="33"/>
      <c r="H57" s="205"/>
      <c r="L57" s="2"/>
      <c r="M57" s="2"/>
      <c r="N57" s="211" t="str">
        <f t="shared" si="146"/>
        <v>직원13</v>
      </c>
      <c r="O57" s="212" t="str">
        <f t="shared" si="254"/>
        <v/>
      </c>
      <c r="P57" s="213" t="str">
        <f t="shared" si="254"/>
        <v/>
      </c>
      <c r="Q57" s="213" t="str">
        <f t="shared" si="254"/>
        <v/>
      </c>
      <c r="R57" s="213" t="str">
        <f t="shared" si="254"/>
        <v/>
      </c>
      <c r="S57" s="213" t="str">
        <f t="shared" si="254"/>
        <v/>
      </c>
      <c r="T57" s="213" t="str">
        <f t="shared" si="254"/>
        <v/>
      </c>
      <c r="U57" s="213" t="str">
        <f t="shared" si="254"/>
        <v/>
      </c>
      <c r="V57" s="214" t="str">
        <f t="shared" si="148"/>
        <v/>
      </c>
      <c r="W57" s="214" t="str">
        <f t="shared" si="149"/>
        <v/>
      </c>
      <c r="X57" s="214" t="str">
        <f t="shared" si="150"/>
        <v/>
      </c>
      <c r="Y57" s="214" t="str">
        <f t="shared" si="151"/>
        <v/>
      </c>
      <c r="Z57" s="214" t="str">
        <f t="shared" si="152"/>
        <v/>
      </c>
      <c r="AA57" s="214" t="str">
        <f t="shared" si="153"/>
        <v/>
      </c>
      <c r="AB57" s="214" t="str">
        <f t="shared" si="154"/>
        <v/>
      </c>
      <c r="AC57" s="214" t="str">
        <f t="shared" si="155"/>
        <v/>
      </c>
      <c r="AD57" s="214" t="str">
        <f t="shared" si="156"/>
        <v/>
      </c>
      <c r="AE57" s="214" t="str">
        <f t="shared" si="157"/>
        <v/>
      </c>
      <c r="AF57" s="214" t="str">
        <f t="shared" si="158"/>
        <v/>
      </c>
      <c r="AG57" s="214" t="str">
        <f t="shared" si="159"/>
        <v/>
      </c>
      <c r="AH57" s="214" t="str">
        <f t="shared" si="160"/>
        <v/>
      </c>
      <c r="AI57" s="214" t="str">
        <f t="shared" si="161"/>
        <v/>
      </c>
      <c r="AJ57" s="214" t="str">
        <f t="shared" si="162"/>
        <v/>
      </c>
      <c r="AK57" s="214" t="str">
        <f t="shared" si="163"/>
        <v/>
      </c>
      <c r="AL57" s="214" t="str">
        <f t="shared" si="164"/>
        <v/>
      </c>
      <c r="AM57" s="214" t="str">
        <f t="shared" si="165"/>
        <v/>
      </c>
      <c r="AN57" s="214" t="str">
        <f t="shared" si="166"/>
        <v/>
      </c>
      <c r="AO57" s="214" t="str">
        <f t="shared" si="167"/>
        <v/>
      </c>
      <c r="AP57" s="214" t="str">
        <f t="shared" si="168"/>
        <v/>
      </c>
      <c r="AQ57" s="214" t="str">
        <f t="shared" si="169"/>
        <v/>
      </c>
      <c r="AR57" s="214" t="str">
        <f t="shared" si="170"/>
        <v/>
      </c>
      <c r="AS57" s="214" t="str">
        <f t="shared" si="171"/>
        <v/>
      </c>
      <c r="AT57" s="214" t="str">
        <f t="shared" si="172"/>
        <v/>
      </c>
      <c r="AU57" s="214" t="str">
        <f t="shared" si="173"/>
        <v/>
      </c>
      <c r="AV57" s="214" t="str">
        <f t="shared" si="174"/>
        <v/>
      </c>
      <c r="AW57" s="214" t="str">
        <f t="shared" si="175"/>
        <v/>
      </c>
      <c r="AX57" s="214" t="str">
        <f t="shared" si="176"/>
        <v/>
      </c>
      <c r="AY57" s="214" t="str">
        <f t="shared" si="177"/>
        <v/>
      </c>
      <c r="AZ57" s="214" t="str">
        <f t="shared" si="178"/>
        <v/>
      </c>
      <c r="BA57" s="214" t="str">
        <f t="shared" si="179"/>
        <v/>
      </c>
      <c r="BB57" s="214" t="str">
        <f t="shared" si="180"/>
        <v/>
      </c>
      <c r="BC57" s="214" t="str">
        <f t="shared" si="181"/>
        <v/>
      </c>
      <c r="BD57" s="214" t="str">
        <f t="shared" si="182"/>
        <v/>
      </c>
      <c r="BE57" s="214" t="str">
        <f t="shared" si="183"/>
        <v/>
      </c>
      <c r="BF57" s="214" t="str">
        <f t="shared" si="184"/>
        <v/>
      </c>
      <c r="BG57" s="214" t="str">
        <f t="shared" si="185"/>
        <v/>
      </c>
      <c r="BH57" s="214" t="str">
        <f t="shared" si="186"/>
        <v/>
      </c>
      <c r="BI57" s="214" t="str">
        <f t="shared" si="187"/>
        <v/>
      </c>
      <c r="BJ57" s="214" t="str">
        <f t="shared" si="188"/>
        <v/>
      </c>
      <c r="BK57" s="214" t="str">
        <f t="shared" si="189"/>
        <v/>
      </c>
      <c r="BL57" s="214" t="str">
        <f t="shared" si="190"/>
        <v/>
      </c>
      <c r="BM57" s="214" t="str">
        <f t="shared" si="191"/>
        <v/>
      </c>
      <c r="BN57" s="214" t="str">
        <f t="shared" si="192"/>
        <v/>
      </c>
      <c r="BO57" s="214" t="str">
        <f t="shared" si="193"/>
        <v/>
      </c>
      <c r="BP57" s="214" t="str">
        <f t="shared" si="194"/>
        <v/>
      </c>
      <c r="BQ57" s="214" t="str">
        <f t="shared" si="195"/>
        <v/>
      </c>
      <c r="BR57" s="214" t="str">
        <f t="shared" si="196"/>
        <v/>
      </c>
      <c r="BS57" s="214" t="str">
        <f t="shared" si="197"/>
        <v/>
      </c>
      <c r="BT57" s="214" t="str">
        <f t="shared" si="198"/>
        <v/>
      </c>
      <c r="BU57" s="214" t="str">
        <f t="shared" si="199"/>
        <v/>
      </c>
      <c r="BV57" s="214" t="str">
        <f t="shared" si="200"/>
        <v/>
      </c>
      <c r="BW57" s="214" t="str">
        <f t="shared" si="201"/>
        <v/>
      </c>
      <c r="BX57" s="214" t="str">
        <f t="shared" si="202"/>
        <v/>
      </c>
      <c r="BY57" s="214" t="str">
        <f t="shared" si="203"/>
        <v/>
      </c>
      <c r="BZ57" s="214" t="str">
        <f t="shared" si="204"/>
        <v/>
      </c>
      <c r="CA57" s="214" t="str">
        <f t="shared" si="205"/>
        <v/>
      </c>
      <c r="CB57" s="214" t="str">
        <f t="shared" si="206"/>
        <v/>
      </c>
      <c r="CC57" s="214" t="str">
        <f t="shared" si="207"/>
        <v/>
      </c>
      <c r="CD57" s="214" t="str">
        <f t="shared" si="208"/>
        <v/>
      </c>
      <c r="CE57" s="214" t="str">
        <f t="shared" si="209"/>
        <v/>
      </c>
      <c r="CF57" s="214" t="str">
        <f t="shared" si="210"/>
        <v/>
      </c>
      <c r="CG57" s="214" t="str">
        <f t="shared" si="211"/>
        <v/>
      </c>
      <c r="CH57" s="214" t="str">
        <f t="shared" si="212"/>
        <v/>
      </c>
      <c r="CI57" s="214" t="str">
        <f t="shared" si="213"/>
        <v/>
      </c>
      <c r="CJ57" s="214" t="str">
        <f t="shared" si="214"/>
        <v/>
      </c>
      <c r="CK57" s="214" t="str">
        <f t="shared" si="215"/>
        <v/>
      </c>
      <c r="CL57" s="214" t="str">
        <f t="shared" si="216"/>
        <v/>
      </c>
      <c r="CM57" s="214" t="str">
        <f t="shared" si="217"/>
        <v/>
      </c>
      <c r="CN57" s="214" t="str">
        <f t="shared" si="218"/>
        <v/>
      </c>
      <c r="CO57" s="214" t="str">
        <f t="shared" si="219"/>
        <v/>
      </c>
      <c r="CP57" s="214" t="str">
        <f t="shared" si="220"/>
        <v/>
      </c>
      <c r="CQ57" s="214" t="str">
        <f t="shared" si="221"/>
        <v/>
      </c>
      <c r="CR57" s="214" t="str">
        <f t="shared" si="222"/>
        <v/>
      </c>
      <c r="CS57" s="214" t="str">
        <f t="shared" si="223"/>
        <v/>
      </c>
      <c r="CT57" s="214" t="str">
        <f t="shared" si="224"/>
        <v/>
      </c>
      <c r="CU57" s="214" t="str">
        <f t="shared" si="225"/>
        <v/>
      </c>
      <c r="CV57" s="214" t="str">
        <f t="shared" si="226"/>
        <v/>
      </c>
      <c r="CW57" s="214" t="str">
        <f t="shared" si="227"/>
        <v/>
      </c>
      <c r="CX57" s="214" t="str">
        <f t="shared" si="228"/>
        <v/>
      </c>
      <c r="CY57" s="214" t="str">
        <f t="shared" si="229"/>
        <v/>
      </c>
      <c r="CZ57" s="214" t="str">
        <f t="shared" si="230"/>
        <v/>
      </c>
      <c r="DA57" s="214" t="str">
        <f t="shared" si="231"/>
        <v/>
      </c>
      <c r="DB57" s="214" t="str">
        <f t="shared" si="232"/>
        <v/>
      </c>
      <c r="DC57" s="214" t="str">
        <f t="shared" si="233"/>
        <v/>
      </c>
      <c r="DD57" s="214" t="str">
        <f t="shared" si="234"/>
        <v/>
      </c>
      <c r="DE57" s="214" t="str">
        <f t="shared" si="235"/>
        <v/>
      </c>
      <c r="DF57" s="214" t="str">
        <f t="shared" si="236"/>
        <v/>
      </c>
      <c r="DG57" s="214" t="str">
        <f t="shared" si="237"/>
        <v/>
      </c>
      <c r="DH57" s="214" t="str">
        <f t="shared" si="238"/>
        <v/>
      </c>
      <c r="DI57" s="214" t="str">
        <f t="shared" si="239"/>
        <v/>
      </c>
      <c r="DJ57" s="214" t="str">
        <f t="shared" si="240"/>
        <v/>
      </c>
      <c r="DK57" s="214" t="str">
        <f t="shared" si="241"/>
        <v/>
      </c>
      <c r="DL57" s="214" t="str">
        <f t="shared" si="242"/>
        <v/>
      </c>
      <c r="DM57" s="214" t="str">
        <f t="shared" si="243"/>
        <v/>
      </c>
      <c r="DN57" s="214" t="str">
        <f t="shared" si="244"/>
        <v/>
      </c>
      <c r="DO57" s="215" t="str">
        <f t="shared" si="245"/>
        <v/>
      </c>
      <c r="DP57" s="215" t="str">
        <f t="shared" si="253"/>
        <v/>
      </c>
      <c r="DQ57" s="215" t="str">
        <f t="shared" si="253"/>
        <v/>
      </c>
      <c r="DR57" s="215" t="str">
        <f t="shared" si="253"/>
        <v/>
      </c>
      <c r="DS57" s="215" t="str">
        <f t="shared" si="252"/>
        <v/>
      </c>
      <c r="DT57" s="215" t="str">
        <f t="shared" si="252"/>
        <v/>
      </c>
      <c r="DU57" s="215" t="str">
        <f t="shared" si="252"/>
        <v/>
      </c>
      <c r="DV57" s="215" t="str">
        <f t="shared" si="252"/>
        <v/>
      </c>
      <c r="DW57" s="215" t="str">
        <f t="shared" si="252"/>
        <v/>
      </c>
      <c r="DX57" s="215" t="str">
        <f t="shared" si="252"/>
        <v/>
      </c>
      <c r="DY57" s="215" t="str">
        <f t="shared" si="252"/>
        <v/>
      </c>
      <c r="DZ57" s="215" t="str">
        <f t="shared" si="252"/>
        <v/>
      </c>
      <c r="EA57" s="215" t="str">
        <f t="shared" si="252"/>
        <v/>
      </c>
      <c r="EB57" s="215" t="str">
        <f t="shared" si="252"/>
        <v/>
      </c>
      <c r="EC57" s="215" t="str">
        <f t="shared" si="252"/>
        <v/>
      </c>
      <c r="ED57" s="215" t="str">
        <f t="shared" si="252"/>
        <v/>
      </c>
      <c r="EE57" s="215" t="str">
        <f t="shared" si="252"/>
        <v/>
      </c>
      <c r="EF57" s="215" t="str">
        <f t="shared" si="252"/>
        <v/>
      </c>
      <c r="EG57" s="215" t="str">
        <f t="shared" si="252"/>
        <v/>
      </c>
      <c r="EH57" s="215" t="str">
        <f t="shared" ref="EH57:FZ62" si="255">IF(ROW()-ROW($N$44)&lt;$N$6,EA58,IF(ROW()-ROW($N$44)=$N$6,EA$45,""))</f>
        <v/>
      </c>
      <c r="EI57" s="215" t="str">
        <f t="shared" si="255"/>
        <v/>
      </c>
      <c r="EJ57" s="215" t="str">
        <f t="shared" si="255"/>
        <v/>
      </c>
      <c r="EK57" s="215" t="str">
        <f t="shared" si="255"/>
        <v/>
      </c>
      <c r="EL57" s="215" t="str">
        <f t="shared" si="255"/>
        <v/>
      </c>
      <c r="EM57" s="215" t="str">
        <f t="shared" si="255"/>
        <v/>
      </c>
      <c r="EN57" s="215" t="str">
        <f t="shared" si="255"/>
        <v/>
      </c>
      <c r="EO57" s="215" t="str">
        <f t="shared" si="255"/>
        <v/>
      </c>
      <c r="EP57" s="215" t="str">
        <f t="shared" si="255"/>
        <v/>
      </c>
      <c r="EQ57" s="215" t="str">
        <f t="shared" si="255"/>
        <v/>
      </c>
      <c r="ER57" s="215" t="str">
        <f t="shared" si="255"/>
        <v/>
      </c>
      <c r="ES57" s="215" t="str">
        <f t="shared" si="255"/>
        <v/>
      </c>
      <c r="ET57" s="215" t="str">
        <f t="shared" si="255"/>
        <v/>
      </c>
      <c r="EU57" s="215" t="str">
        <f t="shared" si="255"/>
        <v/>
      </c>
      <c r="EV57" s="215" t="str">
        <f t="shared" si="255"/>
        <v/>
      </c>
      <c r="EW57" s="215" t="str">
        <f t="shared" si="255"/>
        <v/>
      </c>
      <c r="EX57" s="215" t="str">
        <f t="shared" si="255"/>
        <v/>
      </c>
      <c r="EY57" s="215" t="str">
        <f t="shared" si="255"/>
        <v/>
      </c>
      <c r="EZ57" s="215" t="str">
        <f t="shared" si="255"/>
        <v/>
      </c>
      <c r="FA57" s="215" t="str">
        <f t="shared" si="255"/>
        <v/>
      </c>
      <c r="FB57" s="215" t="str">
        <f t="shared" si="255"/>
        <v/>
      </c>
      <c r="FC57" s="215" t="str">
        <f t="shared" si="255"/>
        <v/>
      </c>
      <c r="FD57" s="215" t="str">
        <f t="shared" si="255"/>
        <v/>
      </c>
      <c r="FE57" s="215" t="str">
        <f t="shared" si="255"/>
        <v/>
      </c>
      <c r="FF57" s="215" t="str">
        <f t="shared" si="255"/>
        <v/>
      </c>
      <c r="FG57" s="215" t="str">
        <f t="shared" si="255"/>
        <v/>
      </c>
      <c r="FH57" s="215" t="str">
        <f t="shared" si="255"/>
        <v/>
      </c>
      <c r="FI57" s="215" t="str">
        <f t="shared" si="255"/>
        <v/>
      </c>
      <c r="FJ57" s="215" t="str">
        <f t="shared" si="255"/>
        <v/>
      </c>
      <c r="FK57" s="215" t="str">
        <f t="shared" si="255"/>
        <v/>
      </c>
      <c r="FL57" s="215" t="str">
        <f t="shared" si="255"/>
        <v/>
      </c>
      <c r="FM57" s="215" t="str">
        <f t="shared" si="255"/>
        <v/>
      </c>
      <c r="FN57" s="215" t="str">
        <f t="shared" si="255"/>
        <v/>
      </c>
      <c r="FO57" s="215" t="str">
        <f t="shared" si="255"/>
        <v/>
      </c>
      <c r="FP57" s="215" t="str">
        <f t="shared" si="255"/>
        <v/>
      </c>
      <c r="FQ57" s="215" t="str">
        <f t="shared" si="255"/>
        <v/>
      </c>
      <c r="FR57" s="215" t="str">
        <f t="shared" si="255"/>
        <v/>
      </c>
      <c r="FS57" s="215" t="str">
        <f t="shared" si="255"/>
        <v/>
      </c>
      <c r="FT57" s="215" t="str">
        <f t="shared" si="255"/>
        <v/>
      </c>
      <c r="FU57" s="215" t="str">
        <f t="shared" si="255"/>
        <v/>
      </c>
      <c r="FV57" s="215" t="str">
        <f t="shared" si="255"/>
        <v/>
      </c>
      <c r="FW57" s="215" t="str">
        <f t="shared" si="255"/>
        <v/>
      </c>
      <c r="FX57" s="215" t="str">
        <f t="shared" si="255"/>
        <v/>
      </c>
      <c r="FY57" s="215" t="str">
        <f t="shared" si="255"/>
        <v/>
      </c>
      <c r="FZ57" s="215" t="str">
        <f t="shared" si="255"/>
        <v/>
      </c>
      <c r="GA57" s="215" t="str">
        <f t="shared" si="248"/>
        <v/>
      </c>
      <c r="GB57" s="215" t="str">
        <f t="shared" si="251"/>
        <v/>
      </c>
      <c r="GC57" s="215" t="str">
        <f t="shared" si="251"/>
        <v/>
      </c>
      <c r="GD57" s="215" t="str">
        <f t="shared" si="251"/>
        <v/>
      </c>
      <c r="GE57" s="215" t="str">
        <f t="shared" si="251"/>
        <v/>
      </c>
      <c r="GF57" s="215" t="str">
        <f t="shared" si="251"/>
        <v/>
      </c>
      <c r="GG57" s="215" t="str">
        <f t="shared" si="251"/>
        <v/>
      </c>
      <c r="GH57" s="215" t="str">
        <f t="shared" si="251"/>
        <v/>
      </c>
      <c r="GI57" s="215" t="str">
        <f t="shared" si="251"/>
        <v/>
      </c>
      <c r="GJ57" s="215" t="str">
        <f t="shared" si="251"/>
        <v/>
      </c>
      <c r="GK57" s="215" t="str">
        <f t="shared" si="250"/>
        <v/>
      </c>
      <c r="GL57" s="215" t="str">
        <f t="shared" si="250"/>
        <v/>
      </c>
      <c r="GM57" s="215" t="str">
        <f t="shared" si="250"/>
        <v/>
      </c>
      <c r="GN57" s="215" t="str">
        <f t="shared" si="250"/>
        <v/>
      </c>
      <c r="GO57" s="215" t="str">
        <f t="shared" si="250"/>
        <v/>
      </c>
      <c r="GP57" s="215" t="str">
        <f t="shared" si="250"/>
        <v/>
      </c>
      <c r="GQ57" s="215" t="str">
        <f t="shared" si="250"/>
        <v/>
      </c>
      <c r="GR57" s="215" t="str">
        <f t="shared" si="250"/>
        <v/>
      </c>
      <c r="GS57" s="215" t="str">
        <f t="shared" si="250"/>
        <v/>
      </c>
      <c r="GT57" s="215" t="str">
        <f t="shared" si="250"/>
        <v/>
      </c>
      <c r="GU57" s="215" t="str">
        <f t="shared" si="250"/>
        <v/>
      </c>
      <c r="GV57" s="215" t="str">
        <f t="shared" si="250"/>
        <v/>
      </c>
      <c r="GW57" s="215" t="str">
        <f t="shared" si="250"/>
        <v/>
      </c>
      <c r="GX57" s="215" t="str">
        <f t="shared" si="250"/>
        <v/>
      </c>
      <c r="GY57" s="215" t="str">
        <f t="shared" si="250"/>
        <v/>
      </c>
      <c r="GZ57" s="215" t="str">
        <f t="shared" si="250"/>
        <v/>
      </c>
      <c r="HA57" s="215" t="str">
        <f t="shared" si="250"/>
        <v/>
      </c>
      <c r="HB57" s="215" t="str">
        <f t="shared" si="250"/>
        <v/>
      </c>
      <c r="HC57" s="215" t="str">
        <f t="shared" si="250"/>
        <v/>
      </c>
      <c r="HD57" s="215" t="str">
        <f t="shared" si="250"/>
        <v/>
      </c>
      <c r="HE57" s="215" t="str">
        <f t="shared" si="250"/>
        <v/>
      </c>
      <c r="HF57" s="215" t="str">
        <f t="shared" si="250"/>
        <v/>
      </c>
      <c r="HG57" s="215" t="str">
        <f t="shared" si="250"/>
        <v/>
      </c>
      <c r="HH57" s="215" t="str">
        <f t="shared" si="250"/>
        <v/>
      </c>
      <c r="HI57" s="215" t="str">
        <f t="shared" si="250"/>
        <v/>
      </c>
      <c r="HJ57" s="215" t="str">
        <f t="shared" si="250"/>
        <v/>
      </c>
      <c r="HK57" s="215" t="str">
        <f t="shared" si="250"/>
        <v/>
      </c>
      <c r="HL57" s="215" t="str">
        <f t="shared" si="250"/>
        <v/>
      </c>
      <c r="HM57" s="215" t="str">
        <f t="shared" si="250"/>
        <v/>
      </c>
      <c r="HN57" s="215" t="str">
        <f t="shared" si="250"/>
        <v/>
      </c>
      <c r="HO57" s="215" t="str">
        <f t="shared" si="250"/>
        <v/>
      </c>
      <c r="HP57" s="215" t="str">
        <f t="shared" si="250"/>
        <v/>
      </c>
    </row>
    <row r="58" spans="1:224" ht="15" hidden="1" customHeight="1">
      <c r="A58" s="33"/>
      <c r="B58" s="33"/>
      <c r="C58" s="33"/>
      <c r="D58" s="33"/>
      <c r="E58" s="33"/>
      <c r="F58" s="33"/>
      <c r="G58" s="33"/>
      <c r="H58" s="205"/>
      <c r="L58" s="2"/>
      <c r="M58" s="2"/>
      <c r="N58" s="211" t="str">
        <f t="shared" si="146"/>
        <v>직원14</v>
      </c>
      <c r="O58" s="212" t="str">
        <f t="shared" si="254"/>
        <v/>
      </c>
      <c r="P58" s="213" t="str">
        <f t="shared" si="254"/>
        <v/>
      </c>
      <c r="Q58" s="213" t="str">
        <f t="shared" si="254"/>
        <v/>
      </c>
      <c r="R58" s="213" t="str">
        <f t="shared" si="254"/>
        <v/>
      </c>
      <c r="S58" s="213" t="str">
        <f t="shared" si="254"/>
        <v/>
      </c>
      <c r="T58" s="213" t="str">
        <f t="shared" si="254"/>
        <v/>
      </c>
      <c r="U58" s="213" t="str">
        <f t="shared" si="254"/>
        <v/>
      </c>
      <c r="V58" s="214" t="str">
        <f t="shared" si="148"/>
        <v/>
      </c>
      <c r="W58" s="214" t="str">
        <f t="shared" si="149"/>
        <v/>
      </c>
      <c r="X58" s="214" t="str">
        <f t="shared" si="150"/>
        <v/>
      </c>
      <c r="Y58" s="214" t="str">
        <f t="shared" si="151"/>
        <v/>
      </c>
      <c r="Z58" s="214" t="str">
        <f t="shared" si="152"/>
        <v/>
      </c>
      <c r="AA58" s="214" t="str">
        <f t="shared" si="153"/>
        <v/>
      </c>
      <c r="AB58" s="214" t="str">
        <f t="shared" si="154"/>
        <v/>
      </c>
      <c r="AC58" s="214" t="str">
        <f t="shared" si="155"/>
        <v/>
      </c>
      <c r="AD58" s="214" t="str">
        <f t="shared" si="156"/>
        <v/>
      </c>
      <c r="AE58" s="214" t="str">
        <f t="shared" si="157"/>
        <v/>
      </c>
      <c r="AF58" s="214" t="str">
        <f t="shared" si="158"/>
        <v/>
      </c>
      <c r="AG58" s="214" t="str">
        <f t="shared" si="159"/>
        <v/>
      </c>
      <c r="AH58" s="214" t="str">
        <f t="shared" si="160"/>
        <v/>
      </c>
      <c r="AI58" s="214" t="str">
        <f t="shared" si="161"/>
        <v/>
      </c>
      <c r="AJ58" s="214" t="str">
        <f t="shared" si="162"/>
        <v/>
      </c>
      <c r="AK58" s="214" t="str">
        <f t="shared" si="163"/>
        <v/>
      </c>
      <c r="AL58" s="214" t="str">
        <f t="shared" si="164"/>
        <v/>
      </c>
      <c r="AM58" s="214" t="str">
        <f t="shared" si="165"/>
        <v/>
      </c>
      <c r="AN58" s="214" t="str">
        <f t="shared" si="166"/>
        <v/>
      </c>
      <c r="AO58" s="214" t="str">
        <f t="shared" si="167"/>
        <v/>
      </c>
      <c r="AP58" s="214" t="str">
        <f t="shared" si="168"/>
        <v/>
      </c>
      <c r="AQ58" s="214" t="str">
        <f t="shared" si="169"/>
        <v/>
      </c>
      <c r="AR58" s="214" t="str">
        <f t="shared" si="170"/>
        <v/>
      </c>
      <c r="AS58" s="214" t="str">
        <f t="shared" si="171"/>
        <v/>
      </c>
      <c r="AT58" s="214" t="str">
        <f t="shared" si="172"/>
        <v/>
      </c>
      <c r="AU58" s="214" t="str">
        <f t="shared" si="173"/>
        <v/>
      </c>
      <c r="AV58" s="214" t="str">
        <f t="shared" si="174"/>
        <v/>
      </c>
      <c r="AW58" s="214" t="str">
        <f t="shared" si="175"/>
        <v/>
      </c>
      <c r="AX58" s="214" t="str">
        <f t="shared" si="176"/>
        <v/>
      </c>
      <c r="AY58" s="214" t="str">
        <f t="shared" si="177"/>
        <v/>
      </c>
      <c r="AZ58" s="214" t="str">
        <f t="shared" si="178"/>
        <v/>
      </c>
      <c r="BA58" s="214" t="str">
        <f t="shared" si="179"/>
        <v/>
      </c>
      <c r="BB58" s="214" t="str">
        <f t="shared" si="180"/>
        <v/>
      </c>
      <c r="BC58" s="214" t="str">
        <f t="shared" si="181"/>
        <v/>
      </c>
      <c r="BD58" s="214" t="str">
        <f t="shared" si="182"/>
        <v/>
      </c>
      <c r="BE58" s="214" t="str">
        <f t="shared" si="183"/>
        <v/>
      </c>
      <c r="BF58" s="214" t="str">
        <f t="shared" si="184"/>
        <v/>
      </c>
      <c r="BG58" s="214" t="str">
        <f t="shared" si="185"/>
        <v/>
      </c>
      <c r="BH58" s="214" t="str">
        <f t="shared" si="186"/>
        <v/>
      </c>
      <c r="BI58" s="214" t="str">
        <f t="shared" si="187"/>
        <v/>
      </c>
      <c r="BJ58" s="214" t="str">
        <f t="shared" si="188"/>
        <v/>
      </c>
      <c r="BK58" s="214" t="str">
        <f t="shared" si="189"/>
        <v/>
      </c>
      <c r="BL58" s="214" t="str">
        <f t="shared" si="190"/>
        <v/>
      </c>
      <c r="BM58" s="214" t="str">
        <f t="shared" si="191"/>
        <v/>
      </c>
      <c r="BN58" s="214" t="str">
        <f t="shared" si="192"/>
        <v/>
      </c>
      <c r="BO58" s="214" t="str">
        <f t="shared" si="193"/>
        <v/>
      </c>
      <c r="BP58" s="214" t="str">
        <f t="shared" si="194"/>
        <v/>
      </c>
      <c r="BQ58" s="214" t="str">
        <f t="shared" si="195"/>
        <v/>
      </c>
      <c r="BR58" s="214" t="str">
        <f t="shared" si="196"/>
        <v/>
      </c>
      <c r="BS58" s="214" t="str">
        <f t="shared" si="197"/>
        <v/>
      </c>
      <c r="BT58" s="214" t="str">
        <f t="shared" si="198"/>
        <v/>
      </c>
      <c r="BU58" s="214" t="str">
        <f t="shared" si="199"/>
        <v/>
      </c>
      <c r="BV58" s="214" t="str">
        <f t="shared" si="200"/>
        <v/>
      </c>
      <c r="BW58" s="214" t="str">
        <f t="shared" si="201"/>
        <v/>
      </c>
      <c r="BX58" s="214" t="str">
        <f t="shared" si="202"/>
        <v/>
      </c>
      <c r="BY58" s="214" t="str">
        <f t="shared" si="203"/>
        <v/>
      </c>
      <c r="BZ58" s="214" t="str">
        <f t="shared" si="204"/>
        <v/>
      </c>
      <c r="CA58" s="214" t="str">
        <f t="shared" si="205"/>
        <v/>
      </c>
      <c r="CB58" s="214" t="str">
        <f t="shared" si="206"/>
        <v/>
      </c>
      <c r="CC58" s="214" t="str">
        <f t="shared" si="207"/>
        <v/>
      </c>
      <c r="CD58" s="214" t="str">
        <f t="shared" si="208"/>
        <v/>
      </c>
      <c r="CE58" s="214" t="str">
        <f t="shared" si="209"/>
        <v/>
      </c>
      <c r="CF58" s="214" t="str">
        <f t="shared" si="210"/>
        <v/>
      </c>
      <c r="CG58" s="214" t="str">
        <f t="shared" si="211"/>
        <v/>
      </c>
      <c r="CH58" s="214" t="str">
        <f t="shared" si="212"/>
        <v/>
      </c>
      <c r="CI58" s="214" t="str">
        <f t="shared" si="213"/>
        <v/>
      </c>
      <c r="CJ58" s="214" t="str">
        <f t="shared" si="214"/>
        <v/>
      </c>
      <c r="CK58" s="214" t="str">
        <f t="shared" si="215"/>
        <v/>
      </c>
      <c r="CL58" s="214" t="str">
        <f t="shared" si="216"/>
        <v/>
      </c>
      <c r="CM58" s="214" t="str">
        <f t="shared" si="217"/>
        <v/>
      </c>
      <c r="CN58" s="214" t="str">
        <f t="shared" si="218"/>
        <v/>
      </c>
      <c r="CO58" s="214" t="str">
        <f t="shared" si="219"/>
        <v/>
      </c>
      <c r="CP58" s="214" t="str">
        <f t="shared" si="220"/>
        <v/>
      </c>
      <c r="CQ58" s="214" t="str">
        <f t="shared" si="221"/>
        <v/>
      </c>
      <c r="CR58" s="214" t="str">
        <f t="shared" si="222"/>
        <v/>
      </c>
      <c r="CS58" s="214" t="str">
        <f t="shared" si="223"/>
        <v/>
      </c>
      <c r="CT58" s="214" t="str">
        <f t="shared" si="224"/>
        <v/>
      </c>
      <c r="CU58" s="214" t="str">
        <f t="shared" si="225"/>
        <v/>
      </c>
      <c r="CV58" s="214" t="str">
        <f t="shared" si="226"/>
        <v/>
      </c>
      <c r="CW58" s="214" t="str">
        <f t="shared" si="227"/>
        <v/>
      </c>
      <c r="CX58" s="214" t="str">
        <f t="shared" si="228"/>
        <v/>
      </c>
      <c r="CY58" s="214" t="str">
        <f t="shared" si="229"/>
        <v/>
      </c>
      <c r="CZ58" s="214" t="str">
        <f t="shared" si="230"/>
        <v/>
      </c>
      <c r="DA58" s="214" t="str">
        <f t="shared" si="231"/>
        <v/>
      </c>
      <c r="DB58" s="214" t="str">
        <f t="shared" si="232"/>
        <v/>
      </c>
      <c r="DC58" s="214" t="str">
        <f t="shared" si="233"/>
        <v/>
      </c>
      <c r="DD58" s="214" t="str">
        <f t="shared" si="234"/>
        <v/>
      </c>
      <c r="DE58" s="214" t="str">
        <f t="shared" si="235"/>
        <v/>
      </c>
      <c r="DF58" s="214" t="str">
        <f t="shared" si="236"/>
        <v/>
      </c>
      <c r="DG58" s="214" t="str">
        <f t="shared" si="237"/>
        <v/>
      </c>
      <c r="DH58" s="214" t="str">
        <f t="shared" si="238"/>
        <v/>
      </c>
      <c r="DI58" s="214" t="str">
        <f t="shared" si="239"/>
        <v/>
      </c>
      <c r="DJ58" s="214" t="str">
        <f t="shared" si="240"/>
        <v/>
      </c>
      <c r="DK58" s="214" t="str">
        <f t="shared" si="241"/>
        <v/>
      </c>
      <c r="DL58" s="214" t="str">
        <f t="shared" si="242"/>
        <v/>
      </c>
      <c r="DM58" s="214" t="str">
        <f t="shared" si="243"/>
        <v/>
      </c>
      <c r="DN58" s="214" t="str">
        <f t="shared" si="244"/>
        <v/>
      </c>
      <c r="DO58" s="215" t="str">
        <f t="shared" si="245"/>
        <v/>
      </c>
      <c r="DP58" s="215" t="str">
        <f t="shared" si="253"/>
        <v/>
      </c>
      <c r="DQ58" s="215" t="str">
        <f t="shared" si="253"/>
        <v/>
      </c>
      <c r="DR58" s="215" t="str">
        <f t="shared" si="253"/>
        <v/>
      </c>
      <c r="DS58" s="215" t="str">
        <f t="shared" ref="DS58:EG73" si="256">IF(ROW()-ROW($N$44)&lt;$N$6,DL59,IF(ROW()-ROW($N$44)=$N$6,DL$45,""))</f>
        <v/>
      </c>
      <c r="DT58" s="215" t="str">
        <f t="shared" si="256"/>
        <v/>
      </c>
      <c r="DU58" s="215" t="str">
        <f t="shared" si="256"/>
        <v/>
      </c>
      <c r="DV58" s="215" t="str">
        <f t="shared" si="256"/>
        <v/>
      </c>
      <c r="DW58" s="215" t="str">
        <f t="shared" si="256"/>
        <v/>
      </c>
      <c r="DX58" s="215" t="str">
        <f t="shared" si="256"/>
        <v/>
      </c>
      <c r="DY58" s="215" t="str">
        <f t="shared" si="256"/>
        <v/>
      </c>
      <c r="DZ58" s="215" t="str">
        <f t="shared" si="256"/>
        <v/>
      </c>
      <c r="EA58" s="215" t="str">
        <f t="shared" si="256"/>
        <v/>
      </c>
      <c r="EB58" s="215" t="str">
        <f t="shared" si="256"/>
        <v/>
      </c>
      <c r="EC58" s="215" t="str">
        <f t="shared" si="256"/>
        <v/>
      </c>
      <c r="ED58" s="215" t="str">
        <f t="shared" si="256"/>
        <v/>
      </c>
      <c r="EE58" s="215" t="str">
        <f t="shared" si="256"/>
        <v/>
      </c>
      <c r="EF58" s="215" t="str">
        <f t="shared" si="256"/>
        <v/>
      </c>
      <c r="EG58" s="215" t="str">
        <f t="shared" si="256"/>
        <v/>
      </c>
      <c r="EH58" s="215" t="str">
        <f t="shared" si="255"/>
        <v/>
      </c>
      <c r="EI58" s="215" t="str">
        <f t="shared" si="255"/>
        <v/>
      </c>
      <c r="EJ58" s="215" t="str">
        <f t="shared" si="255"/>
        <v/>
      </c>
      <c r="EK58" s="215" t="str">
        <f t="shared" si="255"/>
        <v/>
      </c>
      <c r="EL58" s="215" t="str">
        <f t="shared" si="255"/>
        <v/>
      </c>
      <c r="EM58" s="215" t="str">
        <f t="shared" si="255"/>
        <v/>
      </c>
      <c r="EN58" s="215" t="str">
        <f t="shared" si="255"/>
        <v/>
      </c>
      <c r="EO58" s="215" t="str">
        <f t="shared" si="255"/>
        <v/>
      </c>
      <c r="EP58" s="215" t="str">
        <f t="shared" si="255"/>
        <v/>
      </c>
      <c r="EQ58" s="215" t="str">
        <f t="shared" si="255"/>
        <v/>
      </c>
      <c r="ER58" s="215" t="str">
        <f t="shared" si="255"/>
        <v/>
      </c>
      <c r="ES58" s="215" t="str">
        <f t="shared" si="255"/>
        <v/>
      </c>
      <c r="ET58" s="215" t="str">
        <f t="shared" si="255"/>
        <v/>
      </c>
      <c r="EU58" s="215" t="str">
        <f t="shared" si="255"/>
        <v/>
      </c>
      <c r="EV58" s="215" t="str">
        <f t="shared" si="255"/>
        <v/>
      </c>
      <c r="EW58" s="215" t="str">
        <f t="shared" si="255"/>
        <v/>
      </c>
      <c r="EX58" s="215" t="str">
        <f t="shared" si="255"/>
        <v/>
      </c>
      <c r="EY58" s="215" t="str">
        <f t="shared" si="255"/>
        <v/>
      </c>
      <c r="EZ58" s="215" t="str">
        <f t="shared" si="255"/>
        <v/>
      </c>
      <c r="FA58" s="215" t="str">
        <f t="shared" si="255"/>
        <v/>
      </c>
      <c r="FB58" s="215" t="str">
        <f t="shared" si="255"/>
        <v/>
      </c>
      <c r="FC58" s="215" t="str">
        <f t="shared" si="255"/>
        <v/>
      </c>
      <c r="FD58" s="215" t="str">
        <f t="shared" si="255"/>
        <v/>
      </c>
      <c r="FE58" s="215" t="str">
        <f t="shared" si="255"/>
        <v/>
      </c>
      <c r="FF58" s="215" t="str">
        <f t="shared" si="255"/>
        <v/>
      </c>
      <c r="FG58" s="215" t="str">
        <f t="shared" si="255"/>
        <v/>
      </c>
      <c r="FH58" s="215" t="str">
        <f t="shared" si="255"/>
        <v/>
      </c>
      <c r="FI58" s="215" t="str">
        <f t="shared" si="255"/>
        <v/>
      </c>
      <c r="FJ58" s="215" t="str">
        <f t="shared" si="255"/>
        <v/>
      </c>
      <c r="FK58" s="215" t="str">
        <f t="shared" si="255"/>
        <v/>
      </c>
      <c r="FL58" s="215" t="str">
        <f t="shared" si="255"/>
        <v/>
      </c>
      <c r="FM58" s="215" t="str">
        <f t="shared" si="255"/>
        <v/>
      </c>
      <c r="FN58" s="215" t="str">
        <f t="shared" si="255"/>
        <v/>
      </c>
      <c r="FO58" s="215" t="str">
        <f t="shared" si="255"/>
        <v/>
      </c>
      <c r="FP58" s="215" t="str">
        <f t="shared" si="255"/>
        <v/>
      </c>
      <c r="FQ58" s="215" t="str">
        <f t="shared" si="255"/>
        <v/>
      </c>
      <c r="FR58" s="215" t="str">
        <f t="shared" si="255"/>
        <v/>
      </c>
      <c r="FS58" s="215" t="str">
        <f t="shared" si="255"/>
        <v/>
      </c>
      <c r="FT58" s="215" t="str">
        <f t="shared" si="255"/>
        <v/>
      </c>
      <c r="FU58" s="215" t="str">
        <f t="shared" si="255"/>
        <v/>
      </c>
      <c r="FV58" s="215" t="str">
        <f t="shared" si="255"/>
        <v/>
      </c>
      <c r="FW58" s="215" t="str">
        <f t="shared" si="255"/>
        <v/>
      </c>
      <c r="FX58" s="215" t="str">
        <f t="shared" si="255"/>
        <v/>
      </c>
      <c r="FY58" s="215" t="str">
        <f t="shared" si="255"/>
        <v/>
      </c>
      <c r="FZ58" s="215" t="str">
        <f t="shared" si="255"/>
        <v/>
      </c>
      <c r="GA58" s="215" t="str">
        <f t="shared" si="248"/>
        <v/>
      </c>
      <c r="GB58" s="215" t="str">
        <f t="shared" si="251"/>
        <v/>
      </c>
      <c r="GC58" s="215" t="str">
        <f t="shared" si="251"/>
        <v/>
      </c>
      <c r="GD58" s="215" t="str">
        <f t="shared" si="251"/>
        <v/>
      </c>
      <c r="GE58" s="215" t="str">
        <f t="shared" si="251"/>
        <v/>
      </c>
      <c r="GF58" s="215" t="str">
        <f t="shared" si="251"/>
        <v/>
      </c>
      <c r="GG58" s="215" t="str">
        <f t="shared" si="251"/>
        <v/>
      </c>
      <c r="GH58" s="215" t="str">
        <f t="shared" si="251"/>
        <v/>
      </c>
      <c r="GI58" s="215" t="str">
        <f t="shared" si="251"/>
        <v/>
      </c>
      <c r="GJ58" s="215" t="str">
        <f t="shared" si="251"/>
        <v/>
      </c>
      <c r="GK58" s="215" t="str">
        <f t="shared" si="250"/>
        <v/>
      </c>
      <c r="GL58" s="215" t="str">
        <f t="shared" si="250"/>
        <v/>
      </c>
      <c r="GM58" s="215" t="str">
        <f t="shared" si="250"/>
        <v/>
      </c>
      <c r="GN58" s="215" t="str">
        <f t="shared" si="250"/>
        <v/>
      </c>
      <c r="GO58" s="215" t="str">
        <f t="shared" si="250"/>
        <v/>
      </c>
      <c r="GP58" s="215" t="str">
        <f t="shared" si="250"/>
        <v/>
      </c>
      <c r="GQ58" s="215" t="str">
        <f t="shared" si="250"/>
        <v/>
      </c>
      <c r="GR58" s="215" t="str">
        <f t="shared" si="250"/>
        <v/>
      </c>
      <c r="GS58" s="215" t="str">
        <f t="shared" si="250"/>
        <v/>
      </c>
      <c r="GT58" s="215" t="str">
        <f t="shared" si="250"/>
        <v/>
      </c>
      <c r="GU58" s="215" t="str">
        <f t="shared" si="250"/>
        <v/>
      </c>
      <c r="GV58" s="215" t="str">
        <f t="shared" si="250"/>
        <v/>
      </c>
      <c r="GW58" s="215" t="str">
        <f t="shared" si="250"/>
        <v/>
      </c>
      <c r="GX58" s="215" t="str">
        <f t="shared" si="250"/>
        <v/>
      </c>
      <c r="GY58" s="215" t="str">
        <f t="shared" si="250"/>
        <v/>
      </c>
      <c r="GZ58" s="215" t="str">
        <f t="shared" si="250"/>
        <v/>
      </c>
      <c r="HA58" s="215" t="str">
        <f t="shared" si="250"/>
        <v/>
      </c>
      <c r="HB58" s="215" t="str">
        <f t="shared" si="250"/>
        <v/>
      </c>
      <c r="HC58" s="215" t="str">
        <f t="shared" si="250"/>
        <v/>
      </c>
      <c r="HD58" s="215" t="str">
        <f t="shared" si="250"/>
        <v/>
      </c>
      <c r="HE58" s="215" t="str">
        <f t="shared" si="250"/>
        <v/>
      </c>
      <c r="HF58" s="215" t="str">
        <f t="shared" si="250"/>
        <v/>
      </c>
      <c r="HG58" s="215" t="str">
        <f t="shared" si="250"/>
        <v/>
      </c>
      <c r="HH58" s="215" t="str">
        <f t="shared" si="250"/>
        <v/>
      </c>
      <c r="HI58" s="215" t="str">
        <f t="shared" si="250"/>
        <v/>
      </c>
      <c r="HJ58" s="215" t="str">
        <f t="shared" si="250"/>
        <v/>
      </c>
      <c r="HK58" s="215" t="str">
        <f t="shared" si="250"/>
        <v/>
      </c>
      <c r="HL58" s="215" t="str">
        <f t="shared" si="250"/>
        <v/>
      </c>
      <c r="HM58" s="215" t="str">
        <f t="shared" si="250"/>
        <v/>
      </c>
      <c r="HN58" s="215" t="str">
        <f t="shared" si="250"/>
        <v/>
      </c>
      <c r="HO58" s="215" t="str">
        <f t="shared" si="250"/>
        <v/>
      </c>
      <c r="HP58" s="215" t="str">
        <f t="shared" ref="HP58:HP74" si="257">IF(ROW()-ROW($N$44)&lt;$N$6,HI59,IF(ROW()-ROW($N$44)=$N$6,HI$45,""))</f>
        <v/>
      </c>
    </row>
    <row r="59" spans="1:224" ht="15" hidden="1" customHeight="1">
      <c r="A59" s="33"/>
      <c r="B59" s="33"/>
      <c r="C59" s="33"/>
      <c r="D59" s="33"/>
      <c r="E59" s="33"/>
      <c r="F59" s="33"/>
      <c r="G59" s="33"/>
      <c r="H59" s="205"/>
      <c r="L59" s="2"/>
      <c r="M59" s="2"/>
      <c r="N59" s="216" t="str">
        <f t="shared" si="146"/>
        <v>직원15</v>
      </c>
      <c r="O59" s="217" t="str">
        <f t="shared" si="254"/>
        <v/>
      </c>
      <c r="P59" s="218" t="str">
        <f t="shared" si="254"/>
        <v/>
      </c>
      <c r="Q59" s="218" t="str">
        <f t="shared" si="254"/>
        <v/>
      </c>
      <c r="R59" s="218" t="str">
        <f t="shared" si="254"/>
        <v/>
      </c>
      <c r="S59" s="218" t="str">
        <f t="shared" si="254"/>
        <v/>
      </c>
      <c r="T59" s="218" t="str">
        <f t="shared" si="254"/>
        <v/>
      </c>
      <c r="U59" s="218" t="str">
        <f t="shared" si="254"/>
        <v/>
      </c>
      <c r="V59" s="219" t="str">
        <f t="shared" si="148"/>
        <v/>
      </c>
      <c r="W59" s="219" t="str">
        <f t="shared" si="149"/>
        <v/>
      </c>
      <c r="X59" s="219" t="str">
        <f t="shared" si="150"/>
        <v/>
      </c>
      <c r="Y59" s="219" t="str">
        <f t="shared" si="151"/>
        <v/>
      </c>
      <c r="Z59" s="219" t="str">
        <f t="shared" si="152"/>
        <v/>
      </c>
      <c r="AA59" s="219" t="str">
        <f t="shared" si="153"/>
        <v/>
      </c>
      <c r="AB59" s="219" t="str">
        <f t="shared" si="154"/>
        <v/>
      </c>
      <c r="AC59" s="219" t="str">
        <f t="shared" si="155"/>
        <v/>
      </c>
      <c r="AD59" s="219" t="str">
        <f t="shared" si="156"/>
        <v/>
      </c>
      <c r="AE59" s="219" t="str">
        <f t="shared" si="157"/>
        <v/>
      </c>
      <c r="AF59" s="219" t="str">
        <f t="shared" si="158"/>
        <v/>
      </c>
      <c r="AG59" s="219" t="str">
        <f t="shared" si="159"/>
        <v/>
      </c>
      <c r="AH59" s="219" t="str">
        <f t="shared" si="160"/>
        <v/>
      </c>
      <c r="AI59" s="219" t="str">
        <f t="shared" si="161"/>
        <v/>
      </c>
      <c r="AJ59" s="219" t="str">
        <f t="shared" si="162"/>
        <v/>
      </c>
      <c r="AK59" s="219" t="str">
        <f t="shared" si="163"/>
        <v/>
      </c>
      <c r="AL59" s="219" t="str">
        <f t="shared" si="164"/>
        <v/>
      </c>
      <c r="AM59" s="219" t="str">
        <f t="shared" si="165"/>
        <v/>
      </c>
      <c r="AN59" s="219" t="str">
        <f t="shared" si="166"/>
        <v/>
      </c>
      <c r="AO59" s="219" t="str">
        <f t="shared" si="167"/>
        <v/>
      </c>
      <c r="AP59" s="219" t="str">
        <f t="shared" si="168"/>
        <v/>
      </c>
      <c r="AQ59" s="219" t="str">
        <f t="shared" si="169"/>
        <v/>
      </c>
      <c r="AR59" s="219" t="str">
        <f t="shared" si="170"/>
        <v/>
      </c>
      <c r="AS59" s="219" t="str">
        <f t="shared" si="171"/>
        <v/>
      </c>
      <c r="AT59" s="219" t="str">
        <f t="shared" si="172"/>
        <v/>
      </c>
      <c r="AU59" s="219" t="str">
        <f t="shared" si="173"/>
        <v/>
      </c>
      <c r="AV59" s="219" t="str">
        <f t="shared" si="174"/>
        <v/>
      </c>
      <c r="AW59" s="219" t="str">
        <f t="shared" si="175"/>
        <v/>
      </c>
      <c r="AX59" s="219" t="str">
        <f t="shared" si="176"/>
        <v/>
      </c>
      <c r="AY59" s="219" t="str">
        <f t="shared" si="177"/>
        <v/>
      </c>
      <c r="AZ59" s="219" t="str">
        <f t="shared" si="178"/>
        <v/>
      </c>
      <c r="BA59" s="219" t="str">
        <f t="shared" si="179"/>
        <v/>
      </c>
      <c r="BB59" s="219" t="str">
        <f t="shared" si="180"/>
        <v/>
      </c>
      <c r="BC59" s="219" t="str">
        <f t="shared" si="181"/>
        <v/>
      </c>
      <c r="BD59" s="219" t="str">
        <f t="shared" si="182"/>
        <v/>
      </c>
      <c r="BE59" s="219" t="str">
        <f t="shared" si="183"/>
        <v/>
      </c>
      <c r="BF59" s="219" t="str">
        <f t="shared" si="184"/>
        <v/>
      </c>
      <c r="BG59" s="219" t="str">
        <f t="shared" si="185"/>
        <v/>
      </c>
      <c r="BH59" s="219" t="str">
        <f t="shared" si="186"/>
        <v/>
      </c>
      <c r="BI59" s="219" t="str">
        <f t="shared" si="187"/>
        <v/>
      </c>
      <c r="BJ59" s="219" t="str">
        <f t="shared" si="188"/>
        <v/>
      </c>
      <c r="BK59" s="219" t="str">
        <f t="shared" si="189"/>
        <v/>
      </c>
      <c r="BL59" s="219" t="str">
        <f t="shared" si="190"/>
        <v/>
      </c>
      <c r="BM59" s="219" t="str">
        <f t="shared" si="191"/>
        <v/>
      </c>
      <c r="BN59" s="219" t="str">
        <f t="shared" si="192"/>
        <v/>
      </c>
      <c r="BO59" s="219" t="str">
        <f t="shared" si="193"/>
        <v/>
      </c>
      <c r="BP59" s="219" t="str">
        <f t="shared" si="194"/>
        <v/>
      </c>
      <c r="BQ59" s="219" t="str">
        <f t="shared" si="195"/>
        <v/>
      </c>
      <c r="BR59" s="219" t="str">
        <f t="shared" si="196"/>
        <v/>
      </c>
      <c r="BS59" s="219" t="str">
        <f t="shared" si="197"/>
        <v/>
      </c>
      <c r="BT59" s="219" t="str">
        <f t="shared" si="198"/>
        <v/>
      </c>
      <c r="BU59" s="219" t="str">
        <f t="shared" si="199"/>
        <v/>
      </c>
      <c r="BV59" s="219" t="str">
        <f t="shared" si="200"/>
        <v/>
      </c>
      <c r="BW59" s="219" t="str">
        <f t="shared" si="201"/>
        <v/>
      </c>
      <c r="BX59" s="219" t="str">
        <f t="shared" si="202"/>
        <v/>
      </c>
      <c r="BY59" s="219" t="str">
        <f t="shared" si="203"/>
        <v/>
      </c>
      <c r="BZ59" s="219" t="str">
        <f t="shared" si="204"/>
        <v/>
      </c>
      <c r="CA59" s="219" t="str">
        <f t="shared" si="205"/>
        <v/>
      </c>
      <c r="CB59" s="219" t="str">
        <f t="shared" si="206"/>
        <v/>
      </c>
      <c r="CC59" s="219" t="str">
        <f t="shared" si="207"/>
        <v/>
      </c>
      <c r="CD59" s="219" t="str">
        <f t="shared" si="208"/>
        <v/>
      </c>
      <c r="CE59" s="219" t="str">
        <f t="shared" si="209"/>
        <v/>
      </c>
      <c r="CF59" s="219" t="str">
        <f t="shared" si="210"/>
        <v/>
      </c>
      <c r="CG59" s="219" t="str">
        <f t="shared" si="211"/>
        <v/>
      </c>
      <c r="CH59" s="219" t="str">
        <f t="shared" si="212"/>
        <v/>
      </c>
      <c r="CI59" s="219" t="str">
        <f t="shared" si="213"/>
        <v/>
      </c>
      <c r="CJ59" s="219" t="str">
        <f t="shared" si="214"/>
        <v/>
      </c>
      <c r="CK59" s="219" t="str">
        <f t="shared" si="215"/>
        <v/>
      </c>
      <c r="CL59" s="219" t="str">
        <f t="shared" si="216"/>
        <v/>
      </c>
      <c r="CM59" s="219" t="str">
        <f t="shared" si="217"/>
        <v/>
      </c>
      <c r="CN59" s="219" t="str">
        <f t="shared" si="218"/>
        <v/>
      </c>
      <c r="CO59" s="219" t="str">
        <f t="shared" si="219"/>
        <v/>
      </c>
      <c r="CP59" s="219" t="str">
        <f t="shared" si="220"/>
        <v/>
      </c>
      <c r="CQ59" s="219" t="str">
        <f t="shared" si="221"/>
        <v/>
      </c>
      <c r="CR59" s="219" t="str">
        <f t="shared" si="222"/>
        <v/>
      </c>
      <c r="CS59" s="219" t="str">
        <f t="shared" si="223"/>
        <v/>
      </c>
      <c r="CT59" s="219" t="str">
        <f t="shared" si="224"/>
        <v/>
      </c>
      <c r="CU59" s="219" t="str">
        <f t="shared" si="225"/>
        <v/>
      </c>
      <c r="CV59" s="219" t="str">
        <f t="shared" si="226"/>
        <v/>
      </c>
      <c r="CW59" s="219" t="str">
        <f t="shared" si="227"/>
        <v/>
      </c>
      <c r="CX59" s="219" t="str">
        <f t="shared" si="228"/>
        <v/>
      </c>
      <c r="CY59" s="219" t="str">
        <f t="shared" si="229"/>
        <v/>
      </c>
      <c r="CZ59" s="219" t="str">
        <f t="shared" si="230"/>
        <v/>
      </c>
      <c r="DA59" s="219" t="str">
        <f t="shared" si="231"/>
        <v/>
      </c>
      <c r="DB59" s="219" t="str">
        <f t="shared" si="232"/>
        <v/>
      </c>
      <c r="DC59" s="219" t="str">
        <f t="shared" si="233"/>
        <v/>
      </c>
      <c r="DD59" s="219" t="str">
        <f t="shared" si="234"/>
        <v/>
      </c>
      <c r="DE59" s="219" t="str">
        <f t="shared" si="235"/>
        <v/>
      </c>
      <c r="DF59" s="219" t="str">
        <f t="shared" si="236"/>
        <v/>
      </c>
      <c r="DG59" s="219" t="str">
        <f t="shared" si="237"/>
        <v/>
      </c>
      <c r="DH59" s="219" t="str">
        <f t="shared" si="238"/>
        <v/>
      </c>
      <c r="DI59" s="219" t="str">
        <f t="shared" si="239"/>
        <v/>
      </c>
      <c r="DJ59" s="219" t="str">
        <f t="shared" si="240"/>
        <v/>
      </c>
      <c r="DK59" s="219" t="str">
        <f t="shared" si="241"/>
        <v/>
      </c>
      <c r="DL59" s="219" t="str">
        <f t="shared" si="242"/>
        <v/>
      </c>
      <c r="DM59" s="219" t="str">
        <f t="shared" si="243"/>
        <v/>
      </c>
      <c r="DN59" s="219" t="str">
        <f t="shared" si="244"/>
        <v/>
      </c>
      <c r="DO59" s="220" t="str">
        <f t="shared" si="245"/>
        <v/>
      </c>
      <c r="DP59" s="220" t="str">
        <f t="shared" si="253"/>
        <v/>
      </c>
      <c r="DQ59" s="220" t="str">
        <f t="shared" si="253"/>
        <v/>
      </c>
      <c r="DR59" s="220" t="str">
        <f t="shared" si="253"/>
        <v/>
      </c>
      <c r="DS59" s="220" t="str">
        <f t="shared" si="256"/>
        <v/>
      </c>
      <c r="DT59" s="220" t="str">
        <f t="shared" si="256"/>
        <v/>
      </c>
      <c r="DU59" s="220" t="str">
        <f t="shared" si="256"/>
        <v/>
      </c>
      <c r="DV59" s="220" t="str">
        <f t="shared" si="256"/>
        <v/>
      </c>
      <c r="DW59" s="220" t="str">
        <f t="shared" si="256"/>
        <v/>
      </c>
      <c r="DX59" s="220" t="str">
        <f t="shared" si="256"/>
        <v/>
      </c>
      <c r="DY59" s="220" t="str">
        <f t="shared" si="256"/>
        <v/>
      </c>
      <c r="DZ59" s="220" t="str">
        <f t="shared" si="256"/>
        <v/>
      </c>
      <c r="EA59" s="220" t="str">
        <f t="shared" si="256"/>
        <v/>
      </c>
      <c r="EB59" s="220" t="str">
        <f t="shared" si="256"/>
        <v/>
      </c>
      <c r="EC59" s="220" t="str">
        <f t="shared" si="256"/>
        <v/>
      </c>
      <c r="ED59" s="220" t="str">
        <f t="shared" si="256"/>
        <v/>
      </c>
      <c r="EE59" s="220" t="str">
        <f t="shared" si="256"/>
        <v/>
      </c>
      <c r="EF59" s="220" t="str">
        <f t="shared" si="256"/>
        <v/>
      </c>
      <c r="EG59" s="220" t="str">
        <f t="shared" si="256"/>
        <v/>
      </c>
      <c r="EH59" s="220" t="str">
        <f t="shared" si="255"/>
        <v/>
      </c>
      <c r="EI59" s="220" t="str">
        <f t="shared" si="255"/>
        <v/>
      </c>
      <c r="EJ59" s="220" t="str">
        <f t="shared" si="255"/>
        <v/>
      </c>
      <c r="EK59" s="220" t="str">
        <f t="shared" si="255"/>
        <v/>
      </c>
      <c r="EL59" s="220" t="str">
        <f t="shared" si="255"/>
        <v/>
      </c>
      <c r="EM59" s="220" t="str">
        <f t="shared" si="255"/>
        <v/>
      </c>
      <c r="EN59" s="220" t="str">
        <f t="shared" si="255"/>
        <v/>
      </c>
      <c r="EO59" s="220" t="str">
        <f t="shared" si="255"/>
        <v/>
      </c>
      <c r="EP59" s="220" t="str">
        <f t="shared" si="255"/>
        <v/>
      </c>
      <c r="EQ59" s="220" t="str">
        <f t="shared" si="255"/>
        <v/>
      </c>
      <c r="ER59" s="220" t="str">
        <f t="shared" si="255"/>
        <v/>
      </c>
      <c r="ES59" s="220" t="str">
        <f t="shared" si="255"/>
        <v/>
      </c>
      <c r="ET59" s="220" t="str">
        <f t="shared" si="255"/>
        <v/>
      </c>
      <c r="EU59" s="220" t="str">
        <f t="shared" si="255"/>
        <v/>
      </c>
      <c r="EV59" s="220" t="str">
        <f t="shared" si="255"/>
        <v/>
      </c>
      <c r="EW59" s="220" t="str">
        <f t="shared" si="255"/>
        <v/>
      </c>
      <c r="EX59" s="220" t="str">
        <f t="shared" si="255"/>
        <v/>
      </c>
      <c r="EY59" s="220" t="str">
        <f t="shared" si="255"/>
        <v/>
      </c>
      <c r="EZ59" s="220" t="str">
        <f t="shared" si="255"/>
        <v/>
      </c>
      <c r="FA59" s="220" t="str">
        <f t="shared" si="255"/>
        <v/>
      </c>
      <c r="FB59" s="220" t="str">
        <f t="shared" si="255"/>
        <v/>
      </c>
      <c r="FC59" s="220" t="str">
        <f t="shared" si="255"/>
        <v/>
      </c>
      <c r="FD59" s="220" t="str">
        <f t="shared" si="255"/>
        <v/>
      </c>
      <c r="FE59" s="220" t="str">
        <f t="shared" si="255"/>
        <v/>
      </c>
      <c r="FF59" s="220" t="str">
        <f t="shared" si="255"/>
        <v/>
      </c>
      <c r="FG59" s="220" t="str">
        <f t="shared" si="255"/>
        <v/>
      </c>
      <c r="FH59" s="220" t="str">
        <f t="shared" si="255"/>
        <v/>
      </c>
      <c r="FI59" s="220" t="str">
        <f t="shared" si="255"/>
        <v/>
      </c>
      <c r="FJ59" s="220" t="str">
        <f t="shared" si="255"/>
        <v/>
      </c>
      <c r="FK59" s="220" t="str">
        <f t="shared" si="255"/>
        <v/>
      </c>
      <c r="FL59" s="220" t="str">
        <f t="shared" si="255"/>
        <v/>
      </c>
      <c r="FM59" s="220" t="str">
        <f t="shared" si="255"/>
        <v/>
      </c>
      <c r="FN59" s="220" t="str">
        <f t="shared" si="255"/>
        <v/>
      </c>
      <c r="FO59" s="220" t="str">
        <f t="shared" si="255"/>
        <v/>
      </c>
      <c r="FP59" s="220" t="str">
        <f t="shared" si="255"/>
        <v/>
      </c>
      <c r="FQ59" s="220" t="str">
        <f t="shared" si="255"/>
        <v/>
      </c>
      <c r="FR59" s="220" t="str">
        <f t="shared" si="255"/>
        <v/>
      </c>
      <c r="FS59" s="220" t="str">
        <f t="shared" si="255"/>
        <v/>
      </c>
      <c r="FT59" s="220" t="str">
        <f t="shared" si="255"/>
        <v/>
      </c>
      <c r="FU59" s="220" t="str">
        <f t="shared" si="255"/>
        <v/>
      </c>
      <c r="FV59" s="220" t="str">
        <f t="shared" si="255"/>
        <v/>
      </c>
      <c r="FW59" s="220" t="str">
        <f t="shared" si="255"/>
        <v/>
      </c>
      <c r="FX59" s="220" t="str">
        <f t="shared" si="255"/>
        <v/>
      </c>
      <c r="FY59" s="220" t="str">
        <f t="shared" si="255"/>
        <v/>
      </c>
      <c r="FZ59" s="220" t="str">
        <f t="shared" si="255"/>
        <v/>
      </c>
      <c r="GA59" s="220" t="str">
        <f t="shared" si="248"/>
        <v/>
      </c>
      <c r="GB59" s="220" t="str">
        <f t="shared" si="251"/>
        <v/>
      </c>
      <c r="GC59" s="220" t="str">
        <f t="shared" si="251"/>
        <v/>
      </c>
      <c r="GD59" s="220" t="str">
        <f t="shared" si="251"/>
        <v/>
      </c>
      <c r="GE59" s="220" t="str">
        <f t="shared" si="251"/>
        <v/>
      </c>
      <c r="GF59" s="220" t="str">
        <f t="shared" si="251"/>
        <v/>
      </c>
      <c r="GG59" s="220" t="str">
        <f t="shared" si="251"/>
        <v/>
      </c>
      <c r="GH59" s="220" t="str">
        <f t="shared" si="251"/>
        <v/>
      </c>
      <c r="GI59" s="220" t="str">
        <f t="shared" si="251"/>
        <v/>
      </c>
      <c r="GJ59" s="220" t="str">
        <f t="shared" si="251"/>
        <v/>
      </c>
      <c r="GK59" s="220" t="str">
        <f t="shared" ref="GK59:HO67" si="258">IF(ROW()-ROW($N$44)&lt;$N$6,GD60,IF(ROW()-ROW($N$44)=$N$6,GD$45,""))</f>
        <v/>
      </c>
      <c r="GL59" s="220" t="str">
        <f t="shared" si="258"/>
        <v/>
      </c>
      <c r="GM59" s="220" t="str">
        <f t="shared" si="258"/>
        <v/>
      </c>
      <c r="GN59" s="220" t="str">
        <f t="shared" si="258"/>
        <v/>
      </c>
      <c r="GO59" s="220" t="str">
        <f t="shared" si="258"/>
        <v/>
      </c>
      <c r="GP59" s="220" t="str">
        <f t="shared" si="258"/>
        <v/>
      </c>
      <c r="GQ59" s="220" t="str">
        <f t="shared" si="258"/>
        <v/>
      </c>
      <c r="GR59" s="220" t="str">
        <f t="shared" si="258"/>
        <v/>
      </c>
      <c r="GS59" s="220" t="str">
        <f t="shared" si="258"/>
        <v/>
      </c>
      <c r="GT59" s="220" t="str">
        <f t="shared" si="258"/>
        <v/>
      </c>
      <c r="GU59" s="220" t="str">
        <f t="shared" si="258"/>
        <v/>
      </c>
      <c r="GV59" s="220" t="str">
        <f t="shared" si="258"/>
        <v/>
      </c>
      <c r="GW59" s="220" t="str">
        <f t="shared" si="258"/>
        <v/>
      </c>
      <c r="GX59" s="220" t="str">
        <f t="shared" si="258"/>
        <v/>
      </c>
      <c r="GY59" s="220" t="str">
        <f t="shared" si="258"/>
        <v/>
      </c>
      <c r="GZ59" s="220" t="str">
        <f t="shared" si="258"/>
        <v/>
      </c>
      <c r="HA59" s="220" t="str">
        <f t="shared" si="258"/>
        <v/>
      </c>
      <c r="HB59" s="220" t="str">
        <f t="shared" si="258"/>
        <v/>
      </c>
      <c r="HC59" s="220" t="str">
        <f t="shared" si="258"/>
        <v/>
      </c>
      <c r="HD59" s="220" t="str">
        <f t="shared" si="258"/>
        <v/>
      </c>
      <c r="HE59" s="220" t="str">
        <f t="shared" si="258"/>
        <v/>
      </c>
      <c r="HF59" s="220" t="str">
        <f t="shared" si="258"/>
        <v/>
      </c>
      <c r="HG59" s="220" t="str">
        <f t="shared" si="258"/>
        <v/>
      </c>
      <c r="HH59" s="220" t="str">
        <f t="shared" si="258"/>
        <v/>
      </c>
      <c r="HI59" s="220" t="str">
        <f t="shared" si="258"/>
        <v/>
      </c>
      <c r="HJ59" s="220" t="str">
        <f t="shared" si="258"/>
        <v/>
      </c>
      <c r="HK59" s="220" t="str">
        <f t="shared" si="258"/>
        <v/>
      </c>
      <c r="HL59" s="220" t="str">
        <f t="shared" si="258"/>
        <v/>
      </c>
      <c r="HM59" s="220" t="str">
        <f t="shared" si="258"/>
        <v/>
      </c>
      <c r="HN59" s="220" t="str">
        <f t="shared" si="258"/>
        <v/>
      </c>
      <c r="HO59" s="220" t="str">
        <f t="shared" si="258"/>
        <v/>
      </c>
      <c r="HP59" s="220" t="str">
        <f t="shared" si="257"/>
        <v/>
      </c>
    </row>
    <row r="60" spans="1:224" ht="15" hidden="1" customHeight="1">
      <c r="A60" s="33"/>
      <c r="B60" s="33"/>
      <c r="C60" s="33"/>
      <c r="D60" s="33"/>
      <c r="E60" s="33"/>
      <c r="F60" s="33"/>
      <c r="G60" s="33"/>
      <c r="H60" s="205"/>
      <c r="L60" s="2"/>
      <c r="M60" s="2"/>
      <c r="N60" s="206" t="str">
        <f t="shared" si="146"/>
        <v>직원16</v>
      </c>
      <c r="O60" s="207" t="str">
        <f t="shared" si="254"/>
        <v/>
      </c>
      <c r="P60" s="208" t="str">
        <f t="shared" si="254"/>
        <v/>
      </c>
      <c r="Q60" s="208" t="str">
        <f t="shared" si="254"/>
        <v/>
      </c>
      <c r="R60" s="208" t="str">
        <f t="shared" si="254"/>
        <v/>
      </c>
      <c r="S60" s="208" t="str">
        <f t="shared" si="254"/>
        <v/>
      </c>
      <c r="T60" s="208" t="str">
        <f t="shared" si="254"/>
        <v/>
      </c>
      <c r="U60" s="208" t="str">
        <f t="shared" si="254"/>
        <v/>
      </c>
      <c r="V60" s="209" t="str">
        <f t="shared" si="148"/>
        <v/>
      </c>
      <c r="W60" s="209" t="str">
        <f t="shared" si="149"/>
        <v/>
      </c>
      <c r="X60" s="209" t="str">
        <f t="shared" si="150"/>
        <v/>
      </c>
      <c r="Y60" s="209" t="str">
        <f t="shared" si="151"/>
        <v/>
      </c>
      <c r="Z60" s="209" t="str">
        <f t="shared" si="152"/>
        <v/>
      </c>
      <c r="AA60" s="209" t="str">
        <f t="shared" si="153"/>
        <v/>
      </c>
      <c r="AB60" s="209" t="str">
        <f t="shared" si="154"/>
        <v/>
      </c>
      <c r="AC60" s="209" t="str">
        <f t="shared" si="155"/>
        <v/>
      </c>
      <c r="AD60" s="209" t="str">
        <f t="shared" si="156"/>
        <v/>
      </c>
      <c r="AE60" s="209" t="str">
        <f t="shared" si="157"/>
        <v/>
      </c>
      <c r="AF60" s="209" t="str">
        <f t="shared" si="158"/>
        <v/>
      </c>
      <c r="AG60" s="209" t="str">
        <f t="shared" si="159"/>
        <v/>
      </c>
      <c r="AH60" s="209" t="str">
        <f t="shared" si="160"/>
        <v/>
      </c>
      <c r="AI60" s="209" t="str">
        <f t="shared" si="161"/>
        <v/>
      </c>
      <c r="AJ60" s="209" t="str">
        <f t="shared" si="162"/>
        <v/>
      </c>
      <c r="AK60" s="209" t="str">
        <f t="shared" si="163"/>
        <v/>
      </c>
      <c r="AL60" s="209" t="str">
        <f t="shared" si="164"/>
        <v/>
      </c>
      <c r="AM60" s="209" t="str">
        <f t="shared" si="165"/>
        <v/>
      </c>
      <c r="AN60" s="209" t="str">
        <f t="shared" si="166"/>
        <v/>
      </c>
      <c r="AO60" s="209" t="str">
        <f t="shared" si="167"/>
        <v/>
      </c>
      <c r="AP60" s="209" t="str">
        <f t="shared" si="168"/>
        <v/>
      </c>
      <c r="AQ60" s="209" t="str">
        <f t="shared" si="169"/>
        <v/>
      </c>
      <c r="AR60" s="209" t="str">
        <f t="shared" si="170"/>
        <v/>
      </c>
      <c r="AS60" s="209" t="str">
        <f t="shared" si="171"/>
        <v/>
      </c>
      <c r="AT60" s="209" t="str">
        <f t="shared" si="172"/>
        <v/>
      </c>
      <c r="AU60" s="209" t="str">
        <f t="shared" si="173"/>
        <v/>
      </c>
      <c r="AV60" s="209" t="str">
        <f t="shared" si="174"/>
        <v/>
      </c>
      <c r="AW60" s="209" t="str">
        <f t="shared" si="175"/>
        <v/>
      </c>
      <c r="AX60" s="209" t="str">
        <f t="shared" si="176"/>
        <v/>
      </c>
      <c r="AY60" s="209" t="str">
        <f t="shared" si="177"/>
        <v/>
      </c>
      <c r="AZ60" s="209" t="str">
        <f t="shared" si="178"/>
        <v/>
      </c>
      <c r="BA60" s="209" t="str">
        <f t="shared" si="179"/>
        <v/>
      </c>
      <c r="BB60" s="209" t="str">
        <f t="shared" si="180"/>
        <v/>
      </c>
      <c r="BC60" s="209" t="str">
        <f t="shared" si="181"/>
        <v/>
      </c>
      <c r="BD60" s="209" t="str">
        <f t="shared" si="182"/>
        <v/>
      </c>
      <c r="BE60" s="209" t="str">
        <f t="shared" si="183"/>
        <v/>
      </c>
      <c r="BF60" s="209" t="str">
        <f t="shared" si="184"/>
        <v/>
      </c>
      <c r="BG60" s="209" t="str">
        <f t="shared" si="185"/>
        <v/>
      </c>
      <c r="BH60" s="209" t="str">
        <f t="shared" si="186"/>
        <v/>
      </c>
      <c r="BI60" s="209" t="str">
        <f t="shared" si="187"/>
        <v/>
      </c>
      <c r="BJ60" s="209" t="str">
        <f t="shared" si="188"/>
        <v/>
      </c>
      <c r="BK60" s="209" t="str">
        <f t="shared" si="189"/>
        <v/>
      </c>
      <c r="BL60" s="209" t="str">
        <f t="shared" si="190"/>
        <v/>
      </c>
      <c r="BM60" s="209" t="str">
        <f t="shared" si="191"/>
        <v/>
      </c>
      <c r="BN60" s="209" t="str">
        <f t="shared" si="192"/>
        <v/>
      </c>
      <c r="BO60" s="209" t="str">
        <f t="shared" si="193"/>
        <v/>
      </c>
      <c r="BP60" s="209" t="str">
        <f t="shared" si="194"/>
        <v/>
      </c>
      <c r="BQ60" s="209" t="str">
        <f t="shared" si="195"/>
        <v/>
      </c>
      <c r="BR60" s="209" t="str">
        <f t="shared" si="196"/>
        <v/>
      </c>
      <c r="BS60" s="209" t="str">
        <f t="shared" si="197"/>
        <v/>
      </c>
      <c r="BT60" s="209" t="str">
        <f t="shared" si="198"/>
        <v/>
      </c>
      <c r="BU60" s="209" t="str">
        <f t="shared" si="199"/>
        <v/>
      </c>
      <c r="BV60" s="209" t="str">
        <f t="shared" si="200"/>
        <v/>
      </c>
      <c r="BW60" s="209" t="str">
        <f t="shared" si="201"/>
        <v/>
      </c>
      <c r="BX60" s="209" t="str">
        <f t="shared" si="202"/>
        <v/>
      </c>
      <c r="BY60" s="209" t="str">
        <f t="shared" si="203"/>
        <v/>
      </c>
      <c r="BZ60" s="209" t="str">
        <f t="shared" si="204"/>
        <v/>
      </c>
      <c r="CA60" s="209" t="str">
        <f t="shared" si="205"/>
        <v/>
      </c>
      <c r="CB60" s="209" t="str">
        <f t="shared" si="206"/>
        <v/>
      </c>
      <c r="CC60" s="209" t="str">
        <f t="shared" si="207"/>
        <v/>
      </c>
      <c r="CD60" s="209" t="str">
        <f t="shared" si="208"/>
        <v/>
      </c>
      <c r="CE60" s="209" t="str">
        <f t="shared" si="209"/>
        <v/>
      </c>
      <c r="CF60" s="209" t="str">
        <f t="shared" si="210"/>
        <v/>
      </c>
      <c r="CG60" s="209" t="str">
        <f t="shared" si="211"/>
        <v/>
      </c>
      <c r="CH60" s="209" t="str">
        <f t="shared" si="212"/>
        <v/>
      </c>
      <c r="CI60" s="209" t="str">
        <f t="shared" si="213"/>
        <v/>
      </c>
      <c r="CJ60" s="209" t="str">
        <f t="shared" si="214"/>
        <v/>
      </c>
      <c r="CK60" s="209" t="str">
        <f t="shared" si="215"/>
        <v/>
      </c>
      <c r="CL60" s="209" t="str">
        <f t="shared" si="216"/>
        <v/>
      </c>
      <c r="CM60" s="209" t="str">
        <f t="shared" si="217"/>
        <v/>
      </c>
      <c r="CN60" s="209" t="str">
        <f t="shared" si="218"/>
        <v/>
      </c>
      <c r="CO60" s="209" t="str">
        <f t="shared" si="219"/>
        <v/>
      </c>
      <c r="CP60" s="209" t="str">
        <f t="shared" si="220"/>
        <v/>
      </c>
      <c r="CQ60" s="209" t="str">
        <f t="shared" si="221"/>
        <v/>
      </c>
      <c r="CR60" s="209" t="str">
        <f t="shared" si="222"/>
        <v/>
      </c>
      <c r="CS60" s="209" t="str">
        <f t="shared" si="223"/>
        <v/>
      </c>
      <c r="CT60" s="209" t="str">
        <f t="shared" si="224"/>
        <v/>
      </c>
      <c r="CU60" s="209" t="str">
        <f t="shared" si="225"/>
        <v/>
      </c>
      <c r="CV60" s="209" t="str">
        <f t="shared" si="226"/>
        <v/>
      </c>
      <c r="CW60" s="209" t="str">
        <f t="shared" si="227"/>
        <v/>
      </c>
      <c r="CX60" s="209" t="str">
        <f t="shared" si="228"/>
        <v/>
      </c>
      <c r="CY60" s="209" t="str">
        <f t="shared" si="229"/>
        <v/>
      </c>
      <c r="CZ60" s="209" t="str">
        <f t="shared" si="230"/>
        <v/>
      </c>
      <c r="DA60" s="209" t="str">
        <f t="shared" si="231"/>
        <v/>
      </c>
      <c r="DB60" s="209" t="str">
        <f t="shared" si="232"/>
        <v/>
      </c>
      <c r="DC60" s="209" t="str">
        <f t="shared" si="233"/>
        <v/>
      </c>
      <c r="DD60" s="209" t="str">
        <f t="shared" si="234"/>
        <v/>
      </c>
      <c r="DE60" s="209" t="str">
        <f t="shared" si="235"/>
        <v/>
      </c>
      <c r="DF60" s="209" t="str">
        <f t="shared" si="236"/>
        <v/>
      </c>
      <c r="DG60" s="209" t="str">
        <f t="shared" si="237"/>
        <v/>
      </c>
      <c r="DH60" s="209" t="str">
        <f t="shared" si="238"/>
        <v/>
      </c>
      <c r="DI60" s="209" t="str">
        <f t="shared" si="239"/>
        <v/>
      </c>
      <c r="DJ60" s="209" t="str">
        <f t="shared" si="240"/>
        <v/>
      </c>
      <c r="DK60" s="209" t="str">
        <f t="shared" si="241"/>
        <v/>
      </c>
      <c r="DL60" s="209" t="str">
        <f t="shared" si="242"/>
        <v/>
      </c>
      <c r="DM60" s="209" t="str">
        <f t="shared" si="243"/>
        <v/>
      </c>
      <c r="DN60" s="209" t="str">
        <f t="shared" si="244"/>
        <v/>
      </c>
      <c r="DO60" s="210" t="str">
        <f t="shared" si="245"/>
        <v/>
      </c>
      <c r="DP60" s="210" t="str">
        <f t="shared" si="253"/>
        <v/>
      </c>
      <c r="DQ60" s="210" t="str">
        <f t="shared" si="253"/>
        <v/>
      </c>
      <c r="DR60" s="210" t="str">
        <f t="shared" si="253"/>
        <v/>
      </c>
      <c r="DS60" s="210" t="str">
        <f t="shared" si="256"/>
        <v/>
      </c>
      <c r="DT60" s="210" t="str">
        <f t="shared" si="256"/>
        <v/>
      </c>
      <c r="DU60" s="210" t="str">
        <f t="shared" si="256"/>
        <v/>
      </c>
      <c r="DV60" s="210" t="str">
        <f t="shared" si="256"/>
        <v/>
      </c>
      <c r="DW60" s="210" t="str">
        <f t="shared" si="256"/>
        <v/>
      </c>
      <c r="DX60" s="210" t="str">
        <f t="shared" si="256"/>
        <v/>
      </c>
      <c r="DY60" s="210" t="str">
        <f t="shared" si="256"/>
        <v/>
      </c>
      <c r="DZ60" s="210" t="str">
        <f t="shared" si="256"/>
        <v/>
      </c>
      <c r="EA60" s="210" t="str">
        <f t="shared" si="256"/>
        <v/>
      </c>
      <c r="EB60" s="210" t="str">
        <f t="shared" si="256"/>
        <v/>
      </c>
      <c r="EC60" s="210" t="str">
        <f t="shared" si="256"/>
        <v/>
      </c>
      <c r="ED60" s="210" t="str">
        <f t="shared" si="256"/>
        <v/>
      </c>
      <c r="EE60" s="210" t="str">
        <f t="shared" si="256"/>
        <v/>
      </c>
      <c r="EF60" s="210" t="str">
        <f t="shared" si="256"/>
        <v/>
      </c>
      <c r="EG60" s="210" t="str">
        <f t="shared" si="256"/>
        <v/>
      </c>
      <c r="EH60" s="210" t="str">
        <f t="shared" si="255"/>
        <v/>
      </c>
      <c r="EI60" s="210" t="str">
        <f t="shared" si="255"/>
        <v/>
      </c>
      <c r="EJ60" s="210" t="str">
        <f t="shared" si="255"/>
        <v/>
      </c>
      <c r="EK60" s="210" t="str">
        <f t="shared" si="255"/>
        <v/>
      </c>
      <c r="EL60" s="210" t="str">
        <f t="shared" si="255"/>
        <v/>
      </c>
      <c r="EM60" s="210" t="str">
        <f t="shared" si="255"/>
        <v/>
      </c>
      <c r="EN60" s="210" t="str">
        <f t="shared" si="255"/>
        <v/>
      </c>
      <c r="EO60" s="210" t="str">
        <f t="shared" si="255"/>
        <v/>
      </c>
      <c r="EP60" s="210" t="str">
        <f t="shared" si="255"/>
        <v/>
      </c>
      <c r="EQ60" s="210" t="str">
        <f t="shared" si="255"/>
        <v/>
      </c>
      <c r="ER60" s="210" t="str">
        <f t="shared" si="255"/>
        <v/>
      </c>
      <c r="ES60" s="210" t="str">
        <f t="shared" si="255"/>
        <v/>
      </c>
      <c r="ET60" s="210" t="str">
        <f t="shared" si="255"/>
        <v/>
      </c>
      <c r="EU60" s="210" t="str">
        <f t="shared" si="255"/>
        <v/>
      </c>
      <c r="EV60" s="210" t="str">
        <f t="shared" si="255"/>
        <v/>
      </c>
      <c r="EW60" s="210" t="str">
        <f t="shared" si="255"/>
        <v/>
      </c>
      <c r="EX60" s="210" t="str">
        <f t="shared" si="255"/>
        <v/>
      </c>
      <c r="EY60" s="210" t="str">
        <f t="shared" si="255"/>
        <v/>
      </c>
      <c r="EZ60" s="210" t="str">
        <f t="shared" si="255"/>
        <v/>
      </c>
      <c r="FA60" s="210" t="str">
        <f t="shared" si="255"/>
        <v/>
      </c>
      <c r="FB60" s="210" t="str">
        <f t="shared" si="255"/>
        <v/>
      </c>
      <c r="FC60" s="210" t="str">
        <f t="shared" si="255"/>
        <v/>
      </c>
      <c r="FD60" s="210" t="str">
        <f t="shared" si="255"/>
        <v/>
      </c>
      <c r="FE60" s="210" t="str">
        <f t="shared" si="255"/>
        <v/>
      </c>
      <c r="FF60" s="210" t="str">
        <f t="shared" si="255"/>
        <v/>
      </c>
      <c r="FG60" s="210" t="str">
        <f t="shared" si="255"/>
        <v/>
      </c>
      <c r="FH60" s="210" t="str">
        <f t="shared" si="255"/>
        <v/>
      </c>
      <c r="FI60" s="210" t="str">
        <f t="shared" si="255"/>
        <v/>
      </c>
      <c r="FJ60" s="210" t="str">
        <f t="shared" si="255"/>
        <v/>
      </c>
      <c r="FK60" s="210" t="str">
        <f t="shared" si="255"/>
        <v/>
      </c>
      <c r="FL60" s="210" t="str">
        <f t="shared" si="255"/>
        <v/>
      </c>
      <c r="FM60" s="210" t="str">
        <f t="shared" si="255"/>
        <v/>
      </c>
      <c r="FN60" s="210" t="str">
        <f t="shared" si="255"/>
        <v/>
      </c>
      <c r="FO60" s="210" t="str">
        <f t="shared" si="255"/>
        <v/>
      </c>
      <c r="FP60" s="210" t="str">
        <f t="shared" si="255"/>
        <v/>
      </c>
      <c r="FQ60" s="210" t="str">
        <f t="shared" si="255"/>
        <v/>
      </c>
      <c r="FR60" s="210" t="str">
        <f t="shared" si="255"/>
        <v/>
      </c>
      <c r="FS60" s="210" t="str">
        <f t="shared" si="255"/>
        <v/>
      </c>
      <c r="FT60" s="210" t="str">
        <f t="shared" si="255"/>
        <v/>
      </c>
      <c r="FU60" s="210" t="str">
        <f t="shared" si="255"/>
        <v/>
      </c>
      <c r="FV60" s="210" t="str">
        <f t="shared" si="255"/>
        <v/>
      </c>
      <c r="FW60" s="210" t="str">
        <f t="shared" si="255"/>
        <v/>
      </c>
      <c r="FX60" s="210" t="str">
        <f t="shared" si="255"/>
        <v/>
      </c>
      <c r="FY60" s="210" t="str">
        <f t="shared" si="255"/>
        <v/>
      </c>
      <c r="FZ60" s="210" t="str">
        <f t="shared" si="255"/>
        <v/>
      </c>
      <c r="GA60" s="210" t="str">
        <f t="shared" si="248"/>
        <v/>
      </c>
      <c r="GB60" s="210" t="str">
        <f t="shared" si="251"/>
        <v/>
      </c>
      <c r="GC60" s="210" t="str">
        <f t="shared" si="251"/>
        <v/>
      </c>
      <c r="GD60" s="210" t="str">
        <f t="shared" si="251"/>
        <v/>
      </c>
      <c r="GE60" s="210" t="str">
        <f t="shared" si="251"/>
        <v/>
      </c>
      <c r="GF60" s="210" t="str">
        <f t="shared" si="251"/>
        <v/>
      </c>
      <c r="GG60" s="210" t="str">
        <f t="shared" si="251"/>
        <v/>
      </c>
      <c r="GH60" s="210" t="str">
        <f t="shared" si="251"/>
        <v/>
      </c>
      <c r="GI60" s="210" t="str">
        <f t="shared" si="251"/>
        <v/>
      </c>
      <c r="GJ60" s="210" t="str">
        <f t="shared" si="251"/>
        <v/>
      </c>
      <c r="GK60" s="210" t="str">
        <f t="shared" si="258"/>
        <v/>
      </c>
      <c r="GL60" s="210" t="str">
        <f t="shared" si="258"/>
        <v/>
      </c>
      <c r="GM60" s="210" t="str">
        <f t="shared" si="258"/>
        <v/>
      </c>
      <c r="GN60" s="210" t="str">
        <f t="shared" si="258"/>
        <v/>
      </c>
      <c r="GO60" s="210" t="str">
        <f t="shared" si="258"/>
        <v/>
      </c>
      <c r="GP60" s="210" t="str">
        <f t="shared" si="258"/>
        <v/>
      </c>
      <c r="GQ60" s="210" t="str">
        <f t="shared" si="258"/>
        <v/>
      </c>
      <c r="GR60" s="210" t="str">
        <f t="shared" si="258"/>
        <v/>
      </c>
      <c r="GS60" s="210" t="str">
        <f t="shared" si="258"/>
        <v/>
      </c>
      <c r="GT60" s="210" t="str">
        <f t="shared" si="258"/>
        <v/>
      </c>
      <c r="GU60" s="210" t="str">
        <f t="shared" si="258"/>
        <v/>
      </c>
      <c r="GV60" s="210" t="str">
        <f t="shared" si="258"/>
        <v/>
      </c>
      <c r="GW60" s="210" t="str">
        <f t="shared" si="258"/>
        <v/>
      </c>
      <c r="GX60" s="210" t="str">
        <f t="shared" si="258"/>
        <v/>
      </c>
      <c r="GY60" s="210" t="str">
        <f t="shared" si="258"/>
        <v/>
      </c>
      <c r="GZ60" s="210" t="str">
        <f t="shared" si="258"/>
        <v/>
      </c>
      <c r="HA60" s="210" t="str">
        <f t="shared" si="258"/>
        <v/>
      </c>
      <c r="HB60" s="210" t="str">
        <f t="shared" si="258"/>
        <v/>
      </c>
      <c r="HC60" s="210" t="str">
        <f t="shared" si="258"/>
        <v/>
      </c>
      <c r="HD60" s="210" t="str">
        <f t="shared" si="258"/>
        <v/>
      </c>
      <c r="HE60" s="210" t="str">
        <f t="shared" si="258"/>
        <v/>
      </c>
      <c r="HF60" s="210" t="str">
        <f t="shared" si="258"/>
        <v/>
      </c>
      <c r="HG60" s="210" t="str">
        <f t="shared" si="258"/>
        <v/>
      </c>
      <c r="HH60" s="210" t="str">
        <f t="shared" si="258"/>
        <v/>
      </c>
      <c r="HI60" s="210" t="str">
        <f t="shared" si="258"/>
        <v/>
      </c>
      <c r="HJ60" s="210" t="str">
        <f t="shared" si="258"/>
        <v/>
      </c>
      <c r="HK60" s="210" t="str">
        <f t="shared" si="258"/>
        <v/>
      </c>
      <c r="HL60" s="210" t="str">
        <f t="shared" si="258"/>
        <v/>
      </c>
      <c r="HM60" s="210" t="str">
        <f t="shared" si="258"/>
        <v/>
      </c>
      <c r="HN60" s="210" t="str">
        <f t="shared" si="258"/>
        <v/>
      </c>
      <c r="HO60" s="210" t="str">
        <f t="shared" si="258"/>
        <v/>
      </c>
      <c r="HP60" s="210" t="str">
        <f t="shared" si="257"/>
        <v/>
      </c>
    </row>
    <row r="61" spans="1:224" ht="15" hidden="1" customHeight="1">
      <c r="A61" s="33"/>
      <c r="B61" s="33"/>
      <c r="C61" s="33"/>
      <c r="D61" s="33"/>
      <c r="E61" s="33"/>
      <c r="F61" s="33"/>
      <c r="G61" s="33"/>
      <c r="H61" s="205"/>
      <c r="L61" s="2"/>
      <c r="M61" s="2"/>
      <c r="N61" s="211" t="str">
        <f t="shared" si="146"/>
        <v>직원17</v>
      </c>
      <c r="O61" s="212" t="str">
        <f t="shared" si="254"/>
        <v/>
      </c>
      <c r="P61" s="213" t="str">
        <f t="shared" si="254"/>
        <v/>
      </c>
      <c r="Q61" s="213" t="str">
        <f t="shared" si="254"/>
        <v/>
      </c>
      <c r="R61" s="213" t="str">
        <f t="shared" si="254"/>
        <v/>
      </c>
      <c r="S61" s="213" t="str">
        <f t="shared" si="254"/>
        <v/>
      </c>
      <c r="T61" s="213" t="str">
        <f t="shared" si="254"/>
        <v/>
      </c>
      <c r="U61" s="213" t="str">
        <f t="shared" si="254"/>
        <v/>
      </c>
      <c r="V61" s="214" t="str">
        <f t="shared" si="148"/>
        <v/>
      </c>
      <c r="W61" s="214" t="str">
        <f t="shared" si="149"/>
        <v/>
      </c>
      <c r="X61" s="214" t="str">
        <f t="shared" si="150"/>
        <v/>
      </c>
      <c r="Y61" s="214" t="str">
        <f t="shared" si="151"/>
        <v/>
      </c>
      <c r="Z61" s="214" t="str">
        <f t="shared" si="152"/>
        <v/>
      </c>
      <c r="AA61" s="214" t="str">
        <f t="shared" si="153"/>
        <v/>
      </c>
      <c r="AB61" s="214" t="str">
        <f t="shared" si="154"/>
        <v/>
      </c>
      <c r="AC61" s="214" t="str">
        <f t="shared" si="155"/>
        <v/>
      </c>
      <c r="AD61" s="214" t="str">
        <f t="shared" si="156"/>
        <v/>
      </c>
      <c r="AE61" s="214" t="str">
        <f t="shared" si="157"/>
        <v/>
      </c>
      <c r="AF61" s="214" t="str">
        <f t="shared" si="158"/>
        <v/>
      </c>
      <c r="AG61" s="214" t="str">
        <f t="shared" si="159"/>
        <v/>
      </c>
      <c r="AH61" s="214" t="str">
        <f t="shared" si="160"/>
        <v/>
      </c>
      <c r="AI61" s="214" t="str">
        <f t="shared" si="161"/>
        <v/>
      </c>
      <c r="AJ61" s="214" t="str">
        <f t="shared" si="162"/>
        <v/>
      </c>
      <c r="AK61" s="214" t="str">
        <f t="shared" si="163"/>
        <v/>
      </c>
      <c r="AL61" s="214" t="str">
        <f t="shared" si="164"/>
        <v/>
      </c>
      <c r="AM61" s="214" t="str">
        <f t="shared" si="165"/>
        <v/>
      </c>
      <c r="AN61" s="214" t="str">
        <f t="shared" si="166"/>
        <v/>
      </c>
      <c r="AO61" s="214" t="str">
        <f t="shared" si="167"/>
        <v/>
      </c>
      <c r="AP61" s="214" t="str">
        <f t="shared" si="168"/>
        <v/>
      </c>
      <c r="AQ61" s="214" t="str">
        <f t="shared" si="169"/>
        <v/>
      </c>
      <c r="AR61" s="214" t="str">
        <f t="shared" si="170"/>
        <v/>
      </c>
      <c r="AS61" s="214" t="str">
        <f t="shared" si="171"/>
        <v/>
      </c>
      <c r="AT61" s="214" t="str">
        <f t="shared" si="172"/>
        <v/>
      </c>
      <c r="AU61" s="214" t="str">
        <f t="shared" si="173"/>
        <v/>
      </c>
      <c r="AV61" s="214" t="str">
        <f t="shared" si="174"/>
        <v/>
      </c>
      <c r="AW61" s="214" t="str">
        <f t="shared" si="175"/>
        <v/>
      </c>
      <c r="AX61" s="214" t="str">
        <f t="shared" si="176"/>
        <v/>
      </c>
      <c r="AY61" s="214" t="str">
        <f t="shared" si="177"/>
        <v/>
      </c>
      <c r="AZ61" s="214" t="str">
        <f t="shared" si="178"/>
        <v/>
      </c>
      <c r="BA61" s="214" t="str">
        <f t="shared" si="179"/>
        <v/>
      </c>
      <c r="BB61" s="214" t="str">
        <f t="shared" si="180"/>
        <v/>
      </c>
      <c r="BC61" s="214" t="str">
        <f t="shared" si="181"/>
        <v/>
      </c>
      <c r="BD61" s="214" t="str">
        <f t="shared" si="182"/>
        <v/>
      </c>
      <c r="BE61" s="214" t="str">
        <f t="shared" si="183"/>
        <v/>
      </c>
      <c r="BF61" s="214" t="str">
        <f t="shared" si="184"/>
        <v/>
      </c>
      <c r="BG61" s="214" t="str">
        <f t="shared" si="185"/>
        <v/>
      </c>
      <c r="BH61" s="214" t="str">
        <f t="shared" si="186"/>
        <v/>
      </c>
      <c r="BI61" s="214" t="str">
        <f t="shared" si="187"/>
        <v/>
      </c>
      <c r="BJ61" s="214" t="str">
        <f t="shared" si="188"/>
        <v/>
      </c>
      <c r="BK61" s="214" t="str">
        <f t="shared" si="189"/>
        <v/>
      </c>
      <c r="BL61" s="214" t="str">
        <f t="shared" si="190"/>
        <v/>
      </c>
      <c r="BM61" s="214" t="str">
        <f t="shared" si="191"/>
        <v/>
      </c>
      <c r="BN61" s="214" t="str">
        <f t="shared" si="192"/>
        <v/>
      </c>
      <c r="BO61" s="214" t="str">
        <f t="shared" si="193"/>
        <v/>
      </c>
      <c r="BP61" s="214" t="str">
        <f t="shared" si="194"/>
        <v/>
      </c>
      <c r="BQ61" s="214" t="str">
        <f t="shared" si="195"/>
        <v/>
      </c>
      <c r="BR61" s="214" t="str">
        <f t="shared" si="196"/>
        <v/>
      </c>
      <c r="BS61" s="214" t="str">
        <f t="shared" si="197"/>
        <v/>
      </c>
      <c r="BT61" s="214" t="str">
        <f t="shared" si="198"/>
        <v/>
      </c>
      <c r="BU61" s="214" t="str">
        <f t="shared" si="199"/>
        <v/>
      </c>
      <c r="BV61" s="214" t="str">
        <f t="shared" si="200"/>
        <v/>
      </c>
      <c r="BW61" s="214" t="str">
        <f t="shared" si="201"/>
        <v/>
      </c>
      <c r="BX61" s="214" t="str">
        <f t="shared" si="202"/>
        <v/>
      </c>
      <c r="BY61" s="214" t="str">
        <f t="shared" si="203"/>
        <v/>
      </c>
      <c r="BZ61" s="214" t="str">
        <f t="shared" si="204"/>
        <v/>
      </c>
      <c r="CA61" s="214" t="str">
        <f t="shared" si="205"/>
        <v/>
      </c>
      <c r="CB61" s="214" t="str">
        <f t="shared" si="206"/>
        <v/>
      </c>
      <c r="CC61" s="214" t="str">
        <f t="shared" si="207"/>
        <v/>
      </c>
      <c r="CD61" s="214" t="str">
        <f t="shared" si="208"/>
        <v/>
      </c>
      <c r="CE61" s="214" t="str">
        <f t="shared" si="209"/>
        <v/>
      </c>
      <c r="CF61" s="214" t="str">
        <f t="shared" si="210"/>
        <v/>
      </c>
      <c r="CG61" s="214" t="str">
        <f t="shared" si="211"/>
        <v/>
      </c>
      <c r="CH61" s="214" t="str">
        <f t="shared" si="212"/>
        <v/>
      </c>
      <c r="CI61" s="214" t="str">
        <f t="shared" si="213"/>
        <v/>
      </c>
      <c r="CJ61" s="214" t="str">
        <f t="shared" si="214"/>
        <v/>
      </c>
      <c r="CK61" s="214" t="str">
        <f t="shared" si="215"/>
        <v/>
      </c>
      <c r="CL61" s="214" t="str">
        <f t="shared" si="216"/>
        <v/>
      </c>
      <c r="CM61" s="214" t="str">
        <f t="shared" si="217"/>
        <v/>
      </c>
      <c r="CN61" s="214" t="str">
        <f t="shared" si="218"/>
        <v/>
      </c>
      <c r="CO61" s="214" t="str">
        <f t="shared" si="219"/>
        <v/>
      </c>
      <c r="CP61" s="214" t="str">
        <f t="shared" si="220"/>
        <v/>
      </c>
      <c r="CQ61" s="214" t="str">
        <f t="shared" si="221"/>
        <v/>
      </c>
      <c r="CR61" s="214" t="str">
        <f t="shared" si="222"/>
        <v/>
      </c>
      <c r="CS61" s="214" t="str">
        <f t="shared" si="223"/>
        <v/>
      </c>
      <c r="CT61" s="214" t="str">
        <f t="shared" si="224"/>
        <v/>
      </c>
      <c r="CU61" s="214" t="str">
        <f t="shared" si="225"/>
        <v/>
      </c>
      <c r="CV61" s="214" t="str">
        <f t="shared" si="226"/>
        <v/>
      </c>
      <c r="CW61" s="214" t="str">
        <f t="shared" si="227"/>
        <v/>
      </c>
      <c r="CX61" s="214" t="str">
        <f t="shared" si="228"/>
        <v/>
      </c>
      <c r="CY61" s="214" t="str">
        <f t="shared" si="229"/>
        <v/>
      </c>
      <c r="CZ61" s="214" t="str">
        <f t="shared" si="230"/>
        <v/>
      </c>
      <c r="DA61" s="214" t="str">
        <f t="shared" si="231"/>
        <v/>
      </c>
      <c r="DB61" s="214" t="str">
        <f t="shared" si="232"/>
        <v/>
      </c>
      <c r="DC61" s="214" t="str">
        <f t="shared" si="233"/>
        <v/>
      </c>
      <c r="DD61" s="214" t="str">
        <f t="shared" si="234"/>
        <v/>
      </c>
      <c r="DE61" s="214" t="str">
        <f t="shared" si="235"/>
        <v/>
      </c>
      <c r="DF61" s="214" t="str">
        <f t="shared" si="236"/>
        <v/>
      </c>
      <c r="DG61" s="214" t="str">
        <f t="shared" si="237"/>
        <v/>
      </c>
      <c r="DH61" s="214" t="str">
        <f t="shared" si="238"/>
        <v/>
      </c>
      <c r="DI61" s="214" t="str">
        <f t="shared" si="239"/>
        <v/>
      </c>
      <c r="DJ61" s="214" t="str">
        <f t="shared" si="240"/>
        <v/>
      </c>
      <c r="DK61" s="214" t="str">
        <f t="shared" si="241"/>
        <v/>
      </c>
      <c r="DL61" s="214" t="str">
        <f t="shared" si="242"/>
        <v/>
      </c>
      <c r="DM61" s="214" t="str">
        <f t="shared" si="243"/>
        <v/>
      </c>
      <c r="DN61" s="214" t="str">
        <f t="shared" si="244"/>
        <v/>
      </c>
      <c r="DO61" s="215" t="str">
        <f t="shared" si="245"/>
        <v/>
      </c>
      <c r="DP61" s="215" t="str">
        <f t="shared" si="253"/>
        <v/>
      </c>
      <c r="DQ61" s="215" t="str">
        <f t="shared" si="253"/>
        <v/>
      </c>
      <c r="DR61" s="215" t="str">
        <f t="shared" si="253"/>
        <v/>
      </c>
      <c r="DS61" s="215" t="str">
        <f t="shared" si="256"/>
        <v/>
      </c>
      <c r="DT61" s="215" t="str">
        <f t="shared" si="256"/>
        <v/>
      </c>
      <c r="DU61" s="215" t="str">
        <f t="shared" si="256"/>
        <v/>
      </c>
      <c r="DV61" s="215" t="str">
        <f t="shared" si="256"/>
        <v/>
      </c>
      <c r="DW61" s="215" t="str">
        <f t="shared" si="256"/>
        <v/>
      </c>
      <c r="DX61" s="215" t="str">
        <f t="shared" si="256"/>
        <v/>
      </c>
      <c r="DY61" s="215" t="str">
        <f t="shared" si="256"/>
        <v/>
      </c>
      <c r="DZ61" s="215" t="str">
        <f t="shared" si="256"/>
        <v/>
      </c>
      <c r="EA61" s="215" t="str">
        <f t="shared" si="256"/>
        <v/>
      </c>
      <c r="EB61" s="215" t="str">
        <f t="shared" si="256"/>
        <v/>
      </c>
      <c r="EC61" s="215" t="str">
        <f t="shared" si="256"/>
        <v/>
      </c>
      <c r="ED61" s="215" t="str">
        <f t="shared" si="256"/>
        <v/>
      </c>
      <c r="EE61" s="215" t="str">
        <f t="shared" si="256"/>
        <v/>
      </c>
      <c r="EF61" s="215" t="str">
        <f t="shared" si="256"/>
        <v/>
      </c>
      <c r="EG61" s="215" t="str">
        <f t="shared" si="256"/>
        <v/>
      </c>
      <c r="EH61" s="215" t="str">
        <f t="shared" si="255"/>
        <v/>
      </c>
      <c r="EI61" s="215" t="str">
        <f t="shared" si="255"/>
        <v/>
      </c>
      <c r="EJ61" s="215" t="str">
        <f t="shared" si="255"/>
        <v/>
      </c>
      <c r="EK61" s="215" t="str">
        <f t="shared" si="255"/>
        <v/>
      </c>
      <c r="EL61" s="215" t="str">
        <f t="shared" si="255"/>
        <v/>
      </c>
      <c r="EM61" s="215" t="str">
        <f t="shared" si="255"/>
        <v/>
      </c>
      <c r="EN61" s="215" t="str">
        <f t="shared" si="255"/>
        <v/>
      </c>
      <c r="EO61" s="215" t="str">
        <f t="shared" si="255"/>
        <v/>
      </c>
      <c r="EP61" s="215" t="str">
        <f t="shared" si="255"/>
        <v/>
      </c>
      <c r="EQ61" s="215" t="str">
        <f t="shared" si="255"/>
        <v/>
      </c>
      <c r="ER61" s="215" t="str">
        <f t="shared" si="255"/>
        <v/>
      </c>
      <c r="ES61" s="215" t="str">
        <f t="shared" si="255"/>
        <v/>
      </c>
      <c r="ET61" s="215" t="str">
        <f t="shared" si="255"/>
        <v/>
      </c>
      <c r="EU61" s="215" t="str">
        <f t="shared" si="255"/>
        <v/>
      </c>
      <c r="EV61" s="215" t="str">
        <f t="shared" si="255"/>
        <v/>
      </c>
      <c r="EW61" s="215" t="str">
        <f t="shared" si="255"/>
        <v/>
      </c>
      <c r="EX61" s="215" t="str">
        <f t="shared" si="255"/>
        <v/>
      </c>
      <c r="EY61" s="215" t="str">
        <f t="shared" si="255"/>
        <v/>
      </c>
      <c r="EZ61" s="215" t="str">
        <f t="shared" si="255"/>
        <v/>
      </c>
      <c r="FA61" s="215" t="str">
        <f t="shared" si="255"/>
        <v/>
      </c>
      <c r="FB61" s="215" t="str">
        <f t="shared" si="255"/>
        <v/>
      </c>
      <c r="FC61" s="215" t="str">
        <f t="shared" si="255"/>
        <v/>
      </c>
      <c r="FD61" s="215" t="str">
        <f t="shared" si="255"/>
        <v/>
      </c>
      <c r="FE61" s="215" t="str">
        <f t="shared" si="255"/>
        <v/>
      </c>
      <c r="FF61" s="215" t="str">
        <f t="shared" si="255"/>
        <v/>
      </c>
      <c r="FG61" s="215" t="str">
        <f t="shared" si="255"/>
        <v/>
      </c>
      <c r="FH61" s="215" t="str">
        <f t="shared" si="255"/>
        <v/>
      </c>
      <c r="FI61" s="215" t="str">
        <f t="shared" si="255"/>
        <v/>
      </c>
      <c r="FJ61" s="215" t="str">
        <f t="shared" si="255"/>
        <v/>
      </c>
      <c r="FK61" s="215" t="str">
        <f t="shared" si="255"/>
        <v/>
      </c>
      <c r="FL61" s="215" t="str">
        <f t="shared" si="255"/>
        <v/>
      </c>
      <c r="FM61" s="215" t="str">
        <f t="shared" si="255"/>
        <v/>
      </c>
      <c r="FN61" s="215" t="str">
        <f t="shared" si="255"/>
        <v/>
      </c>
      <c r="FO61" s="215" t="str">
        <f t="shared" si="255"/>
        <v/>
      </c>
      <c r="FP61" s="215" t="str">
        <f t="shared" si="255"/>
        <v/>
      </c>
      <c r="FQ61" s="215" t="str">
        <f t="shared" si="255"/>
        <v/>
      </c>
      <c r="FR61" s="215" t="str">
        <f t="shared" si="255"/>
        <v/>
      </c>
      <c r="FS61" s="215" t="str">
        <f t="shared" si="255"/>
        <v/>
      </c>
      <c r="FT61" s="215" t="str">
        <f t="shared" si="255"/>
        <v/>
      </c>
      <c r="FU61" s="215" t="str">
        <f t="shared" si="255"/>
        <v/>
      </c>
      <c r="FV61" s="215" t="str">
        <f t="shared" si="255"/>
        <v/>
      </c>
      <c r="FW61" s="215" t="str">
        <f t="shared" si="255"/>
        <v/>
      </c>
      <c r="FX61" s="215" t="str">
        <f t="shared" si="255"/>
        <v/>
      </c>
      <c r="FY61" s="215" t="str">
        <f t="shared" si="255"/>
        <v/>
      </c>
      <c r="FZ61" s="215" t="str">
        <f t="shared" si="255"/>
        <v/>
      </c>
      <c r="GA61" s="215" t="str">
        <f t="shared" si="248"/>
        <v/>
      </c>
      <c r="GB61" s="215" t="str">
        <f t="shared" si="251"/>
        <v/>
      </c>
      <c r="GC61" s="215" t="str">
        <f t="shared" si="251"/>
        <v/>
      </c>
      <c r="GD61" s="215" t="str">
        <f t="shared" si="251"/>
        <v/>
      </c>
      <c r="GE61" s="215" t="str">
        <f t="shared" si="251"/>
        <v/>
      </c>
      <c r="GF61" s="215" t="str">
        <f t="shared" si="251"/>
        <v/>
      </c>
      <c r="GG61" s="215" t="str">
        <f t="shared" si="251"/>
        <v/>
      </c>
      <c r="GH61" s="215" t="str">
        <f t="shared" si="251"/>
        <v/>
      </c>
      <c r="GI61" s="215" t="str">
        <f t="shared" si="251"/>
        <v/>
      </c>
      <c r="GJ61" s="215" t="str">
        <f t="shared" si="251"/>
        <v/>
      </c>
      <c r="GK61" s="215" t="str">
        <f t="shared" si="258"/>
        <v/>
      </c>
      <c r="GL61" s="215" t="str">
        <f t="shared" si="258"/>
        <v/>
      </c>
      <c r="GM61" s="215" t="str">
        <f t="shared" si="258"/>
        <v/>
      </c>
      <c r="GN61" s="215" t="str">
        <f t="shared" si="258"/>
        <v/>
      </c>
      <c r="GO61" s="215" t="str">
        <f t="shared" si="258"/>
        <v/>
      </c>
      <c r="GP61" s="215" t="str">
        <f t="shared" si="258"/>
        <v/>
      </c>
      <c r="GQ61" s="215" t="str">
        <f t="shared" si="258"/>
        <v/>
      </c>
      <c r="GR61" s="215" t="str">
        <f t="shared" si="258"/>
        <v/>
      </c>
      <c r="GS61" s="215" t="str">
        <f t="shared" si="258"/>
        <v/>
      </c>
      <c r="GT61" s="215" t="str">
        <f t="shared" si="258"/>
        <v/>
      </c>
      <c r="GU61" s="215" t="str">
        <f t="shared" si="258"/>
        <v/>
      </c>
      <c r="GV61" s="215" t="str">
        <f t="shared" si="258"/>
        <v/>
      </c>
      <c r="GW61" s="215" t="str">
        <f t="shared" si="258"/>
        <v/>
      </c>
      <c r="GX61" s="215" t="str">
        <f t="shared" si="258"/>
        <v/>
      </c>
      <c r="GY61" s="215" t="str">
        <f t="shared" si="258"/>
        <v/>
      </c>
      <c r="GZ61" s="215" t="str">
        <f t="shared" si="258"/>
        <v/>
      </c>
      <c r="HA61" s="215" t="str">
        <f t="shared" si="258"/>
        <v/>
      </c>
      <c r="HB61" s="215" t="str">
        <f t="shared" si="258"/>
        <v/>
      </c>
      <c r="HC61" s="215" t="str">
        <f t="shared" si="258"/>
        <v/>
      </c>
      <c r="HD61" s="215" t="str">
        <f t="shared" si="258"/>
        <v/>
      </c>
      <c r="HE61" s="215" t="str">
        <f t="shared" si="258"/>
        <v/>
      </c>
      <c r="HF61" s="215" t="str">
        <f t="shared" si="258"/>
        <v/>
      </c>
      <c r="HG61" s="215" t="str">
        <f t="shared" si="258"/>
        <v/>
      </c>
      <c r="HH61" s="215" t="str">
        <f t="shared" si="258"/>
        <v/>
      </c>
      <c r="HI61" s="215" t="str">
        <f t="shared" si="258"/>
        <v/>
      </c>
      <c r="HJ61" s="215" t="str">
        <f t="shared" si="258"/>
        <v/>
      </c>
      <c r="HK61" s="215" t="str">
        <f t="shared" si="258"/>
        <v/>
      </c>
      <c r="HL61" s="215" t="str">
        <f t="shared" si="258"/>
        <v/>
      </c>
      <c r="HM61" s="215" t="str">
        <f t="shared" si="258"/>
        <v/>
      </c>
      <c r="HN61" s="215" t="str">
        <f t="shared" si="258"/>
        <v/>
      </c>
      <c r="HO61" s="215" t="str">
        <f t="shared" si="258"/>
        <v/>
      </c>
      <c r="HP61" s="215" t="str">
        <f t="shared" si="257"/>
        <v/>
      </c>
    </row>
    <row r="62" spans="1:224" ht="15" hidden="1" customHeight="1">
      <c r="A62" s="33"/>
      <c r="B62" s="33"/>
      <c r="C62" s="33"/>
      <c r="D62" s="33"/>
      <c r="E62" s="33"/>
      <c r="F62" s="33"/>
      <c r="G62" s="33"/>
      <c r="H62" s="205"/>
      <c r="L62" s="2"/>
      <c r="M62" s="2"/>
      <c r="N62" s="211" t="str">
        <f t="shared" si="146"/>
        <v>직원18</v>
      </c>
      <c r="O62" s="212" t="str">
        <f t="shared" si="254"/>
        <v/>
      </c>
      <c r="P62" s="213" t="str">
        <f t="shared" si="254"/>
        <v/>
      </c>
      <c r="Q62" s="213" t="str">
        <f t="shared" si="254"/>
        <v/>
      </c>
      <c r="R62" s="213" t="str">
        <f t="shared" si="254"/>
        <v/>
      </c>
      <c r="S62" s="213" t="str">
        <f t="shared" si="254"/>
        <v/>
      </c>
      <c r="T62" s="213" t="str">
        <f t="shared" si="254"/>
        <v/>
      </c>
      <c r="U62" s="213" t="str">
        <f t="shared" si="254"/>
        <v/>
      </c>
      <c r="V62" s="214" t="str">
        <f t="shared" si="148"/>
        <v/>
      </c>
      <c r="W62" s="214" t="str">
        <f t="shared" si="149"/>
        <v/>
      </c>
      <c r="X62" s="214" t="str">
        <f t="shared" si="150"/>
        <v/>
      </c>
      <c r="Y62" s="214" t="str">
        <f t="shared" si="151"/>
        <v/>
      </c>
      <c r="Z62" s="214" t="str">
        <f t="shared" si="152"/>
        <v/>
      </c>
      <c r="AA62" s="214" t="str">
        <f t="shared" si="153"/>
        <v/>
      </c>
      <c r="AB62" s="214" t="str">
        <f t="shared" si="154"/>
        <v/>
      </c>
      <c r="AC62" s="214" t="str">
        <f t="shared" si="155"/>
        <v/>
      </c>
      <c r="AD62" s="214" t="str">
        <f t="shared" si="156"/>
        <v/>
      </c>
      <c r="AE62" s="214" t="str">
        <f t="shared" si="157"/>
        <v/>
      </c>
      <c r="AF62" s="214" t="str">
        <f t="shared" si="158"/>
        <v/>
      </c>
      <c r="AG62" s="214" t="str">
        <f t="shared" si="159"/>
        <v/>
      </c>
      <c r="AH62" s="214" t="str">
        <f t="shared" si="160"/>
        <v/>
      </c>
      <c r="AI62" s="214" t="str">
        <f t="shared" si="161"/>
        <v/>
      </c>
      <c r="AJ62" s="214" t="str">
        <f t="shared" si="162"/>
        <v/>
      </c>
      <c r="AK62" s="214" t="str">
        <f t="shared" si="163"/>
        <v/>
      </c>
      <c r="AL62" s="214" t="str">
        <f t="shared" si="164"/>
        <v/>
      </c>
      <c r="AM62" s="214" t="str">
        <f t="shared" si="165"/>
        <v/>
      </c>
      <c r="AN62" s="214" t="str">
        <f t="shared" si="166"/>
        <v/>
      </c>
      <c r="AO62" s="214" t="str">
        <f t="shared" si="167"/>
        <v/>
      </c>
      <c r="AP62" s="214" t="str">
        <f t="shared" si="168"/>
        <v/>
      </c>
      <c r="AQ62" s="214" t="str">
        <f t="shared" si="169"/>
        <v/>
      </c>
      <c r="AR62" s="214" t="str">
        <f t="shared" si="170"/>
        <v/>
      </c>
      <c r="AS62" s="214" t="str">
        <f t="shared" si="171"/>
        <v/>
      </c>
      <c r="AT62" s="214" t="str">
        <f t="shared" si="172"/>
        <v/>
      </c>
      <c r="AU62" s="214" t="str">
        <f t="shared" si="173"/>
        <v/>
      </c>
      <c r="AV62" s="214" t="str">
        <f t="shared" si="174"/>
        <v/>
      </c>
      <c r="AW62" s="214" t="str">
        <f t="shared" si="175"/>
        <v/>
      </c>
      <c r="AX62" s="214" t="str">
        <f t="shared" si="176"/>
        <v/>
      </c>
      <c r="AY62" s="214" t="str">
        <f t="shared" si="177"/>
        <v/>
      </c>
      <c r="AZ62" s="214" t="str">
        <f t="shared" si="178"/>
        <v/>
      </c>
      <c r="BA62" s="214" t="str">
        <f t="shared" si="179"/>
        <v/>
      </c>
      <c r="BB62" s="214" t="str">
        <f t="shared" si="180"/>
        <v/>
      </c>
      <c r="BC62" s="214" t="str">
        <f t="shared" si="181"/>
        <v/>
      </c>
      <c r="BD62" s="214" t="str">
        <f t="shared" si="182"/>
        <v/>
      </c>
      <c r="BE62" s="214" t="str">
        <f t="shared" si="183"/>
        <v/>
      </c>
      <c r="BF62" s="214" t="str">
        <f t="shared" si="184"/>
        <v/>
      </c>
      <c r="BG62" s="214" t="str">
        <f t="shared" si="185"/>
        <v/>
      </c>
      <c r="BH62" s="214" t="str">
        <f t="shared" si="186"/>
        <v/>
      </c>
      <c r="BI62" s="214" t="str">
        <f t="shared" si="187"/>
        <v/>
      </c>
      <c r="BJ62" s="214" t="str">
        <f t="shared" si="188"/>
        <v/>
      </c>
      <c r="BK62" s="214" t="str">
        <f t="shared" si="189"/>
        <v/>
      </c>
      <c r="BL62" s="214" t="str">
        <f t="shared" si="190"/>
        <v/>
      </c>
      <c r="BM62" s="214" t="str">
        <f t="shared" si="191"/>
        <v/>
      </c>
      <c r="BN62" s="214" t="str">
        <f t="shared" si="192"/>
        <v/>
      </c>
      <c r="BO62" s="214" t="str">
        <f t="shared" si="193"/>
        <v/>
      </c>
      <c r="BP62" s="214" t="str">
        <f t="shared" si="194"/>
        <v/>
      </c>
      <c r="BQ62" s="214" t="str">
        <f t="shared" si="195"/>
        <v/>
      </c>
      <c r="BR62" s="214" t="str">
        <f t="shared" si="196"/>
        <v/>
      </c>
      <c r="BS62" s="214" t="str">
        <f t="shared" si="197"/>
        <v/>
      </c>
      <c r="BT62" s="214" t="str">
        <f t="shared" si="198"/>
        <v/>
      </c>
      <c r="BU62" s="214" t="str">
        <f t="shared" si="199"/>
        <v/>
      </c>
      <c r="BV62" s="214" t="str">
        <f t="shared" si="200"/>
        <v/>
      </c>
      <c r="BW62" s="214" t="str">
        <f t="shared" si="201"/>
        <v/>
      </c>
      <c r="BX62" s="214" t="str">
        <f t="shared" si="202"/>
        <v/>
      </c>
      <c r="BY62" s="214" t="str">
        <f t="shared" si="203"/>
        <v/>
      </c>
      <c r="BZ62" s="214" t="str">
        <f t="shared" si="204"/>
        <v/>
      </c>
      <c r="CA62" s="214" t="str">
        <f t="shared" si="205"/>
        <v/>
      </c>
      <c r="CB62" s="214" t="str">
        <f t="shared" si="206"/>
        <v/>
      </c>
      <c r="CC62" s="214" t="str">
        <f t="shared" si="207"/>
        <v/>
      </c>
      <c r="CD62" s="214" t="str">
        <f t="shared" si="208"/>
        <v/>
      </c>
      <c r="CE62" s="214" t="str">
        <f t="shared" si="209"/>
        <v/>
      </c>
      <c r="CF62" s="214" t="str">
        <f t="shared" si="210"/>
        <v/>
      </c>
      <c r="CG62" s="214" t="str">
        <f t="shared" si="211"/>
        <v/>
      </c>
      <c r="CH62" s="214" t="str">
        <f t="shared" si="212"/>
        <v/>
      </c>
      <c r="CI62" s="214" t="str">
        <f t="shared" si="213"/>
        <v/>
      </c>
      <c r="CJ62" s="214" t="str">
        <f t="shared" si="214"/>
        <v/>
      </c>
      <c r="CK62" s="214" t="str">
        <f t="shared" si="215"/>
        <v/>
      </c>
      <c r="CL62" s="214" t="str">
        <f t="shared" si="216"/>
        <v/>
      </c>
      <c r="CM62" s="214" t="str">
        <f t="shared" si="217"/>
        <v/>
      </c>
      <c r="CN62" s="214" t="str">
        <f t="shared" si="218"/>
        <v/>
      </c>
      <c r="CO62" s="214" t="str">
        <f t="shared" si="219"/>
        <v/>
      </c>
      <c r="CP62" s="214" t="str">
        <f t="shared" si="220"/>
        <v/>
      </c>
      <c r="CQ62" s="214" t="str">
        <f t="shared" si="221"/>
        <v/>
      </c>
      <c r="CR62" s="214" t="str">
        <f t="shared" si="222"/>
        <v/>
      </c>
      <c r="CS62" s="214" t="str">
        <f t="shared" si="223"/>
        <v/>
      </c>
      <c r="CT62" s="214" t="str">
        <f t="shared" si="224"/>
        <v/>
      </c>
      <c r="CU62" s="214" t="str">
        <f t="shared" si="225"/>
        <v/>
      </c>
      <c r="CV62" s="214" t="str">
        <f t="shared" si="226"/>
        <v/>
      </c>
      <c r="CW62" s="214" t="str">
        <f t="shared" si="227"/>
        <v/>
      </c>
      <c r="CX62" s="214" t="str">
        <f t="shared" si="228"/>
        <v/>
      </c>
      <c r="CY62" s="214" t="str">
        <f t="shared" si="229"/>
        <v/>
      </c>
      <c r="CZ62" s="214" t="str">
        <f t="shared" si="230"/>
        <v/>
      </c>
      <c r="DA62" s="214" t="str">
        <f t="shared" si="231"/>
        <v/>
      </c>
      <c r="DB62" s="214" t="str">
        <f t="shared" si="232"/>
        <v/>
      </c>
      <c r="DC62" s="214" t="str">
        <f t="shared" si="233"/>
        <v/>
      </c>
      <c r="DD62" s="214" t="str">
        <f t="shared" si="234"/>
        <v/>
      </c>
      <c r="DE62" s="214" t="str">
        <f t="shared" si="235"/>
        <v/>
      </c>
      <c r="DF62" s="214" t="str">
        <f t="shared" si="236"/>
        <v/>
      </c>
      <c r="DG62" s="214" t="str">
        <f t="shared" si="237"/>
        <v/>
      </c>
      <c r="DH62" s="214" t="str">
        <f t="shared" si="238"/>
        <v/>
      </c>
      <c r="DI62" s="214" t="str">
        <f t="shared" si="239"/>
        <v/>
      </c>
      <c r="DJ62" s="214" t="str">
        <f t="shared" si="240"/>
        <v/>
      </c>
      <c r="DK62" s="214" t="str">
        <f t="shared" si="241"/>
        <v/>
      </c>
      <c r="DL62" s="214" t="str">
        <f t="shared" si="242"/>
        <v/>
      </c>
      <c r="DM62" s="214" t="str">
        <f t="shared" si="243"/>
        <v/>
      </c>
      <c r="DN62" s="214" t="str">
        <f t="shared" si="244"/>
        <v/>
      </c>
      <c r="DO62" s="215" t="str">
        <f t="shared" si="245"/>
        <v/>
      </c>
      <c r="DP62" s="215" t="str">
        <f t="shared" si="253"/>
        <v/>
      </c>
      <c r="DQ62" s="215" t="str">
        <f t="shared" si="253"/>
        <v/>
      </c>
      <c r="DR62" s="215" t="str">
        <f t="shared" si="253"/>
        <v/>
      </c>
      <c r="DS62" s="215" t="str">
        <f t="shared" si="256"/>
        <v/>
      </c>
      <c r="DT62" s="215" t="str">
        <f t="shared" si="256"/>
        <v/>
      </c>
      <c r="DU62" s="215" t="str">
        <f t="shared" si="256"/>
        <v/>
      </c>
      <c r="DV62" s="215" t="str">
        <f t="shared" si="256"/>
        <v/>
      </c>
      <c r="DW62" s="215" t="str">
        <f t="shared" si="256"/>
        <v/>
      </c>
      <c r="DX62" s="215" t="str">
        <f t="shared" si="256"/>
        <v/>
      </c>
      <c r="DY62" s="215" t="str">
        <f t="shared" si="256"/>
        <v/>
      </c>
      <c r="DZ62" s="215" t="str">
        <f t="shared" si="256"/>
        <v/>
      </c>
      <c r="EA62" s="215" t="str">
        <f t="shared" si="256"/>
        <v/>
      </c>
      <c r="EB62" s="215" t="str">
        <f t="shared" si="256"/>
        <v/>
      </c>
      <c r="EC62" s="215" t="str">
        <f t="shared" si="256"/>
        <v/>
      </c>
      <c r="ED62" s="215" t="str">
        <f t="shared" si="256"/>
        <v/>
      </c>
      <c r="EE62" s="215" t="str">
        <f t="shared" si="256"/>
        <v/>
      </c>
      <c r="EF62" s="215" t="str">
        <f t="shared" si="256"/>
        <v/>
      </c>
      <c r="EG62" s="215" t="str">
        <f t="shared" si="256"/>
        <v/>
      </c>
      <c r="EH62" s="215" t="str">
        <f t="shared" si="255"/>
        <v/>
      </c>
      <c r="EI62" s="215" t="str">
        <f t="shared" si="255"/>
        <v/>
      </c>
      <c r="EJ62" s="215" t="str">
        <f t="shared" si="255"/>
        <v/>
      </c>
      <c r="EK62" s="215" t="str">
        <f t="shared" si="255"/>
        <v/>
      </c>
      <c r="EL62" s="215" t="str">
        <f t="shared" si="255"/>
        <v/>
      </c>
      <c r="EM62" s="215" t="str">
        <f t="shared" si="255"/>
        <v/>
      </c>
      <c r="EN62" s="215" t="str">
        <f t="shared" si="255"/>
        <v/>
      </c>
      <c r="EO62" s="215" t="str">
        <f t="shared" si="255"/>
        <v/>
      </c>
      <c r="EP62" s="215" t="str">
        <f t="shared" si="255"/>
        <v/>
      </c>
      <c r="EQ62" s="215" t="str">
        <f t="shared" si="255"/>
        <v/>
      </c>
      <c r="ER62" s="215" t="str">
        <f t="shared" si="255"/>
        <v/>
      </c>
      <c r="ES62" s="215" t="str">
        <f t="shared" si="255"/>
        <v/>
      </c>
      <c r="ET62" s="215" t="str">
        <f t="shared" si="255"/>
        <v/>
      </c>
      <c r="EU62" s="215" t="str">
        <f t="shared" si="255"/>
        <v/>
      </c>
      <c r="EV62" s="215" t="str">
        <f t="shared" si="255"/>
        <v/>
      </c>
      <c r="EW62" s="215" t="str">
        <f t="shared" si="255"/>
        <v/>
      </c>
      <c r="EX62" s="215" t="str">
        <f t="shared" si="255"/>
        <v/>
      </c>
      <c r="EY62" s="215" t="str">
        <f t="shared" si="255"/>
        <v/>
      </c>
      <c r="EZ62" s="215" t="str">
        <f t="shared" si="255"/>
        <v/>
      </c>
      <c r="FA62" s="215" t="str">
        <f t="shared" si="255"/>
        <v/>
      </c>
      <c r="FB62" s="215" t="str">
        <f t="shared" si="255"/>
        <v/>
      </c>
      <c r="FC62" s="215" t="str">
        <f t="shared" si="255"/>
        <v/>
      </c>
      <c r="FD62" s="215" t="str">
        <f t="shared" si="255"/>
        <v/>
      </c>
      <c r="FE62" s="215" t="str">
        <f t="shared" si="255"/>
        <v/>
      </c>
      <c r="FF62" s="215" t="str">
        <f t="shared" si="255"/>
        <v/>
      </c>
      <c r="FG62" s="215" t="str">
        <f t="shared" si="255"/>
        <v/>
      </c>
      <c r="FH62" s="215" t="str">
        <f t="shared" si="255"/>
        <v/>
      </c>
      <c r="FI62" s="215" t="str">
        <f t="shared" si="255"/>
        <v/>
      </c>
      <c r="FJ62" s="215" t="str">
        <f t="shared" si="255"/>
        <v/>
      </c>
      <c r="FK62" s="215" t="str">
        <f t="shared" si="255"/>
        <v/>
      </c>
      <c r="FL62" s="215" t="str">
        <f t="shared" ref="FL62:FZ74" si="259">IF(ROW()-ROW($N$44)&lt;$N$6,FE63,IF(ROW()-ROW($N$44)=$N$6,FE$45,""))</f>
        <v/>
      </c>
      <c r="FM62" s="215" t="str">
        <f t="shared" si="259"/>
        <v/>
      </c>
      <c r="FN62" s="215" t="str">
        <f t="shared" si="259"/>
        <v/>
      </c>
      <c r="FO62" s="215" t="str">
        <f t="shared" si="259"/>
        <v/>
      </c>
      <c r="FP62" s="215" t="str">
        <f t="shared" si="259"/>
        <v/>
      </c>
      <c r="FQ62" s="215" t="str">
        <f t="shared" si="259"/>
        <v/>
      </c>
      <c r="FR62" s="215" t="str">
        <f t="shared" si="259"/>
        <v/>
      </c>
      <c r="FS62" s="215" t="str">
        <f t="shared" si="259"/>
        <v/>
      </c>
      <c r="FT62" s="215" t="str">
        <f t="shared" si="259"/>
        <v/>
      </c>
      <c r="FU62" s="215" t="str">
        <f t="shared" si="259"/>
        <v/>
      </c>
      <c r="FV62" s="215" t="str">
        <f t="shared" si="259"/>
        <v/>
      </c>
      <c r="FW62" s="215" t="str">
        <f t="shared" si="259"/>
        <v/>
      </c>
      <c r="FX62" s="215" t="str">
        <f t="shared" si="259"/>
        <v/>
      </c>
      <c r="FY62" s="215" t="str">
        <f t="shared" si="259"/>
        <v/>
      </c>
      <c r="FZ62" s="215" t="str">
        <f t="shared" si="259"/>
        <v/>
      </c>
      <c r="GA62" s="215" t="str">
        <f t="shared" si="248"/>
        <v/>
      </c>
      <c r="GB62" s="215" t="str">
        <f t="shared" si="251"/>
        <v/>
      </c>
      <c r="GC62" s="215" t="str">
        <f t="shared" si="251"/>
        <v/>
      </c>
      <c r="GD62" s="215" t="str">
        <f t="shared" si="251"/>
        <v/>
      </c>
      <c r="GE62" s="215" t="str">
        <f t="shared" si="251"/>
        <v/>
      </c>
      <c r="GF62" s="215" t="str">
        <f t="shared" si="251"/>
        <v/>
      </c>
      <c r="GG62" s="215" t="str">
        <f t="shared" si="251"/>
        <v/>
      </c>
      <c r="GH62" s="215" t="str">
        <f t="shared" si="251"/>
        <v/>
      </c>
      <c r="GI62" s="215" t="str">
        <f t="shared" si="251"/>
        <v/>
      </c>
      <c r="GJ62" s="215" t="str">
        <f t="shared" si="251"/>
        <v/>
      </c>
      <c r="GK62" s="215" t="str">
        <f t="shared" si="258"/>
        <v/>
      </c>
      <c r="GL62" s="215" t="str">
        <f t="shared" si="258"/>
        <v/>
      </c>
      <c r="GM62" s="215" t="str">
        <f t="shared" si="258"/>
        <v/>
      </c>
      <c r="GN62" s="215" t="str">
        <f t="shared" si="258"/>
        <v/>
      </c>
      <c r="GO62" s="215" t="str">
        <f t="shared" si="258"/>
        <v/>
      </c>
      <c r="GP62" s="215" t="str">
        <f t="shared" si="258"/>
        <v/>
      </c>
      <c r="GQ62" s="215" t="str">
        <f t="shared" si="258"/>
        <v/>
      </c>
      <c r="GR62" s="215" t="str">
        <f t="shared" si="258"/>
        <v/>
      </c>
      <c r="GS62" s="215" t="str">
        <f t="shared" si="258"/>
        <v/>
      </c>
      <c r="GT62" s="215" t="str">
        <f t="shared" si="258"/>
        <v/>
      </c>
      <c r="GU62" s="215" t="str">
        <f t="shared" si="258"/>
        <v/>
      </c>
      <c r="GV62" s="215" t="str">
        <f t="shared" si="258"/>
        <v/>
      </c>
      <c r="GW62" s="215" t="str">
        <f t="shared" si="258"/>
        <v/>
      </c>
      <c r="GX62" s="215" t="str">
        <f t="shared" si="258"/>
        <v/>
      </c>
      <c r="GY62" s="215" t="str">
        <f t="shared" si="258"/>
        <v/>
      </c>
      <c r="GZ62" s="215" t="str">
        <f t="shared" si="258"/>
        <v/>
      </c>
      <c r="HA62" s="215" t="str">
        <f t="shared" si="258"/>
        <v/>
      </c>
      <c r="HB62" s="215" t="str">
        <f t="shared" si="258"/>
        <v/>
      </c>
      <c r="HC62" s="215" t="str">
        <f t="shared" si="258"/>
        <v/>
      </c>
      <c r="HD62" s="215" t="str">
        <f t="shared" si="258"/>
        <v/>
      </c>
      <c r="HE62" s="215" t="str">
        <f t="shared" si="258"/>
        <v/>
      </c>
      <c r="HF62" s="215" t="str">
        <f t="shared" si="258"/>
        <v/>
      </c>
      <c r="HG62" s="215" t="str">
        <f t="shared" si="258"/>
        <v/>
      </c>
      <c r="HH62" s="215" t="str">
        <f t="shared" si="258"/>
        <v/>
      </c>
      <c r="HI62" s="215" t="str">
        <f t="shared" si="258"/>
        <v/>
      </c>
      <c r="HJ62" s="215" t="str">
        <f t="shared" si="258"/>
        <v/>
      </c>
      <c r="HK62" s="215" t="str">
        <f t="shared" si="258"/>
        <v/>
      </c>
      <c r="HL62" s="215" t="str">
        <f t="shared" si="258"/>
        <v/>
      </c>
      <c r="HM62" s="215" t="str">
        <f t="shared" si="258"/>
        <v/>
      </c>
      <c r="HN62" s="215" t="str">
        <f t="shared" si="258"/>
        <v/>
      </c>
      <c r="HO62" s="215" t="str">
        <f t="shared" si="258"/>
        <v/>
      </c>
      <c r="HP62" s="215" t="str">
        <f t="shared" si="257"/>
        <v/>
      </c>
    </row>
    <row r="63" spans="1:224" ht="15" hidden="1" customHeight="1">
      <c r="A63" s="33"/>
      <c r="B63" s="33"/>
      <c r="C63" s="33"/>
      <c r="D63" s="33"/>
      <c r="E63" s="33"/>
      <c r="F63" s="33"/>
      <c r="G63" s="33"/>
      <c r="H63" s="205"/>
      <c r="L63" s="2"/>
      <c r="M63" s="2"/>
      <c r="N63" s="211" t="str">
        <f t="shared" si="146"/>
        <v>직원19</v>
      </c>
      <c r="O63" s="212" t="str">
        <f t="shared" si="254"/>
        <v/>
      </c>
      <c r="P63" s="213" t="str">
        <f t="shared" si="254"/>
        <v/>
      </c>
      <c r="Q63" s="213" t="str">
        <f t="shared" si="254"/>
        <v/>
      </c>
      <c r="R63" s="213" t="str">
        <f t="shared" si="254"/>
        <v/>
      </c>
      <c r="S63" s="213" t="str">
        <f t="shared" si="254"/>
        <v/>
      </c>
      <c r="T63" s="213" t="str">
        <f t="shared" si="254"/>
        <v/>
      </c>
      <c r="U63" s="213" t="str">
        <f t="shared" si="254"/>
        <v/>
      </c>
      <c r="V63" s="214" t="str">
        <f t="shared" si="148"/>
        <v/>
      </c>
      <c r="W63" s="214" t="str">
        <f t="shared" si="149"/>
        <v/>
      </c>
      <c r="X63" s="214" t="str">
        <f t="shared" si="150"/>
        <v/>
      </c>
      <c r="Y63" s="214" t="str">
        <f t="shared" si="151"/>
        <v/>
      </c>
      <c r="Z63" s="214" t="str">
        <f t="shared" si="152"/>
        <v/>
      </c>
      <c r="AA63" s="214" t="str">
        <f t="shared" si="153"/>
        <v/>
      </c>
      <c r="AB63" s="214" t="str">
        <f t="shared" si="154"/>
        <v/>
      </c>
      <c r="AC63" s="214" t="str">
        <f t="shared" si="155"/>
        <v/>
      </c>
      <c r="AD63" s="214" t="str">
        <f t="shared" si="156"/>
        <v/>
      </c>
      <c r="AE63" s="214" t="str">
        <f t="shared" si="157"/>
        <v/>
      </c>
      <c r="AF63" s="214" t="str">
        <f t="shared" si="158"/>
        <v/>
      </c>
      <c r="AG63" s="214" t="str">
        <f t="shared" si="159"/>
        <v/>
      </c>
      <c r="AH63" s="214" t="str">
        <f t="shared" si="160"/>
        <v/>
      </c>
      <c r="AI63" s="214" t="str">
        <f t="shared" si="161"/>
        <v/>
      </c>
      <c r="AJ63" s="214" t="str">
        <f t="shared" si="162"/>
        <v/>
      </c>
      <c r="AK63" s="214" t="str">
        <f t="shared" si="163"/>
        <v/>
      </c>
      <c r="AL63" s="214" t="str">
        <f t="shared" si="164"/>
        <v/>
      </c>
      <c r="AM63" s="214" t="str">
        <f t="shared" si="165"/>
        <v/>
      </c>
      <c r="AN63" s="214" t="str">
        <f t="shared" si="166"/>
        <v/>
      </c>
      <c r="AO63" s="214" t="str">
        <f t="shared" si="167"/>
        <v/>
      </c>
      <c r="AP63" s="214" t="str">
        <f t="shared" si="168"/>
        <v/>
      </c>
      <c r="AQ63" s="214" t="str">
        <f t="shared" si="169"/>
        <v/>
      </c>
      <c r="AR63" s="214" t="str">
        <f t="shared" si="170"/>
        <v/>
      </c>
      <c r="AS63" s="214" t="str">
        <f t="shared" si="171"/>
        <v/>
      </c>
      <c r="AT63" s="214" t="str">
        <f t="shared" si="172"/>
        <v/>
      </c>
      <c r="AU63" s="214" t="str">
        <f t="shared" si="173"/>
        <v/>
      </c>
      <c r="AV63" s="214" t="str">
        <f t="shared" si="174"/>
        <v/>
      </c>
      <c r="AW63" s="214" t="str">
        <f t="shared" si="175"/>
        <v/>
      </c>
      <c r="AX63" s="214" t="str">
        <f t="shared" si="176"/>
        <v/>
      </c>
      <c r="AY63" s="214" t="str">
        <f t="shared" si="177"/>
        <v/>
      </c>
      <c r="AZ63" s="214" t="str">
        <f t="shared" si="178"/>
        <v/>
      </c>
      <c r="BA63" s="214" t="str">
        <f t="shared" si="179"/>
        <v/>
      </c>
      <c r="BB63" s="214" t="str">
        <f t="shared" si="180"/>
        <v/>
      </c>
      <c r="BC63" s="214" t="str">
        <f t="shared" si="181"/>
        <v/>
      </c>
      <c r="BD63" s="214" t="str">
        <f t="shared" si="182"/>
        <v/>
      </c>
      <c r="BE63" s="214" t="str">
        <f t="shared" si="183"/>
        <v/>
      </c>
      <c r="BF63" s="214" t="str">
        <f t="shared" si="184"/>
        <v/>
      </c>
      <c r="BG63" s="214" t="str">
        <f t="shared" si="185"/>
        <v/>
      </c>
      <c r="BH63" s="214" t="str">
        <f t="shared" si="186"/>
        <v/>
      </c>
      <c r="BI63" s="214" t="str">
        <f t="shared" si="187"/>
        <v/>
      </c>
      <c r="BJ63" s="214" t="str">
        <f t="shared" si="188"/>
        <v/>
      </c>
      <c r="BK63" s="214" t="str">
        <f t="shared" si="189"/>
        <v/>
      </c>
      <c r="BL63" s="214" t="str">
        <f t="shared" si="190"/>
        <v/>
      </c>
      <c r="BM63" s="214" t="str">
        <f t="shared" si="191"/>
        <v/>
      </c>
      <c r="BN63" s="214" t="str">
        <f t="shared" si="192"/>
        <v/>
      </c>
      <c r="BO63" s="214" t="str">
        <f t="shared" si="193"/>
        <v/>
      </c>
      <c r="BP63" s="214" t="str">
        <f t="shared" si="194"/>
        <v/>
      </c>
      <c r="BQ63" s="214" t="str">
        <f t="shared" si="195"/>
        <v/>
      </c>
      <c r="BR63" s="214" t="str">
        <f t="shared" si="196"/>
        <v/>
      </c>
      <c r="BS63" s="214" t="str">
        <f t="shared" si="197"/>
        <v/>
      </c>
      <c r="BT63" s="214" t="str">
        <f t="shared" si="198"/>
        <v/>
      </c>
      <c r="BU63" s="214" t="str">
        <f t="shared" si="199"/>
        <v/>
      </c>
      <c r="BV63" s="214" t="str">
        <f t="shared" si="200"/>
        <v/>
      </c>
      <c r="BW63" s="214" t="str">
        <f t="shared" si="201"/>
        <v/>
      </c>
      <c r="BX63" s="214" t="str">
        <f t="shared" si="202"/>
        <v/>
      </c>
      <c r="BY63" s="214" t="str">
        <f t="shared" si="203"/>
        <v/>
      </c>
      <c r="BZ63" s="214" t="str">
        <f t="shared" si="204"/>
        <v/>
      </c>
      <c r="CA63" s="214" t="str">
        <f t="shared" si="205"/>
        <v/>
      </c>
      <c r="CB63" s="214" t="str">
        <f t="shared" si="206"/>
        <v/>
      </c>
      <c r="CC63" s="214" t="str">
        <f t="shared" si="207"/>
        <v/>
      </c>
      <c r="CD63" s="214" t="str">
        <f t="shared" si="208"/>
        <v/>
      </c>
      <c r="CE63" s="214" t="str">
        <f t="shared" si="209"/>
        <v/>
      </c>
      <c r="CF63" s="214" t="str">
        <f t="shared" si="210"/>
        <v/>
      </c>
      <c r="CG63" s="214" t="str">
        <f t="shared" si="211"/>
        <v/>
      </c>
      <c r="CH63" s="214" t="str">
        <f t="shared" si="212"/>
        <v/>
      </c>
      <c r="CI63" s="214" t="str">
        <f t="shared" si="213"/>
        <v/>
      </c>
      <c r="CJ63" s="214" t="str">
        <f t="shared" si="214"/>
        <v/>
      </c>
      <c r="CK63" s="214" t="str">
        <f t="shared" si="215"/>
        <v/>
      </c>
      <c r="CL63" s="214" t="str">
        <f t="shared" si="216"/>
        <v/>
      </c>
      <c r="CM63" s="214" t="str">
        <f t="shared" si="217"/>
        <v/>
      </c>
      <c r="CN63" s="214" t="str">
        <f t="shared" si="218"/>
        <v/>
      </c>
      <c r="CO63" s="214" t="str">
        <f t="shared" si="219"/>
        <v/>
      </c>
      <c r="CP63" s="214" t="str">
        <f t="shared" si="220"/>
        <v/>
      </c>
      <c r="CQ63" s="214" t="str">
        <f t="shared" si="221"/>
        <v/>
      </c>
      <c r="CR63" s="214" t="str">
        <f t="shared" si="222"/>
        <v/>
      </c>
      <c r="CS63" s="214" t="str">
        <f t="shared" si="223"/>
        <v/>
      </c>
      <c r="CT63" s="214" t="str">
        <f t="shared" si="224"/>
        <v/>
      </c>
      <c r="CU63" s="214" t="str">
        <f t="shared" si="225"/>
        <v/>
      </c>
      <c r="CV63" s="214" t="str">
        <f t="shared" si="226"/>
        <v/>
      </c>
      <c r="CW63" s="214" t="str">
        <f t="shared" si="227"/>
        <v/>
      </c>
      <c r="CX63" s="214" t="str">
        <f t="shared" si="228"/>
        <v/>
      </c>
      <c r="CY63" s="214" t="str">
        <f t="shared" si="229"/>
        <v/>
      </c>
      <c r="CZ63" s="214" t="str">
        <f t="shared" si="230"/>
        <v/>
      </c>
      <c r="DA63" s="214" t="str">
        <f t="shared" si="231"/>
        <v/>
      </c>
      <c r="DB63" s="214" t="str">
        <f t="shared" si="232"/>
        <v/>
      </c>
      <c r="DC63" s="214" t="str">
        <f t="shared" si="233"/>
        <v/>
      </c>
      <c r="DD63" s="214" t="str">
        <f t="shared" si="234"/>
        <v/>
      </c>
      <c r="DE63" s="214" t="str">
        <f t="shared" si="235"/>
        <v/>
      </c>
      <c r="DF63" s="214" t="str">
        <f t="shared" si="236"/>
        <v/>
      </c>
      <c r="DG63" s="214" t="str">
        <f t="shared" si="237"/>
        <v/>
      </c>
      <c r="DH63" s="214" t="str">
        <f t="shared" si="238"/>
        <v/>
      </c>
      <c r="DI63" s="214" t="str">
        <f t="shared" si="239"/>
        <v/>
      </c>
      <c r="DJ63" s="214" t="str">
        <f t="shared" si="240"/>
        <v/>
      </c>
      <c r="DK63" s="214" t="str">
        <f t="shared" si="241"/>
        <v/>
      </c>
      <c r="DL63" s="214" t="str">
        <f t="shared" si="242"/>
        <v/>
      </c>
      <c r="DM63" s="214" t="str">
        <f t="shared" si="243"/>
        <v/>
      </c>
      <c r="DN63" s="214" t="str">
        <f t="shared" si="244"/>
        <v/>
      </c>
      <c r="DO63" s="215" t="str">
        <f t="shared" si="245"/>
        <v/>
      </c>
      <c r="DP63" s="215" t="str">
        <f t="shared" si="253"/>
        <v/>
      </c>
      <c r="DQ63" s="215" t="str">
        <f t="shared" si="253"/>
        <v/>
      </c>
      <c r="DR63" s="215" t="str">
        <f t="shared" si="253"/>
        <v/>
      </c>
      <c r="DS63" s="215" t="str">
        <f t="shared" si="256"/>
        <v/>
      </c>
      <c r="DT63" s="215" t="str">
        <f t="shared" si="256"/>
        <v/>
      </c>
      <c r="DU63" s="215" t="str">
        <f t="shared" si="256"/>
        <v/>
      </c>
      <c r="DV63" s="215" t="str">
        <f t="shared" si="256"/>
        <v/>
      </c>
      <c r="DW63" s="215" t="str">
        <f t="shared" si="256"/>
        <v/>
      </c>
      <c r="DX63" s="215" t="str">
        <f t="shared" si="256"/>
        <v/>
      </c>
      <c r="DY63" s="215" t="str">
        <f t="shared" si="256"/>
        <v/>
      </c>
      <c r="DZ63" s="215" t="str">
        <f t="shared" si="256"/>
        <v/>
      </c>
      <c r="EA63" s="215" t="str">
        <f t="shared" si="256"/>
        <v/>
      </c>
      <c r="EB63" s="215" t="str">
        <f t="shared" si="256"/>
        <v/>
      </c>
      <c r="EC63" s="215" t="str">
        <f t="shared" si="256"/>
        <v/>
      </c>
      <c r="ED63" s="215" t="str">
        <f t="shared" si="256"/>
        <v/>
      </c>
      <c r="EE63" s="215" t="str">
        <f t="shared" si="256"/>
        <v/>
      </c>
      <c r="EF63" s="215" t="str">
        <f t="shared" si="256"/>
        <v/>
      </c>
      <c r="EG63" s="215" t="str">
        <f t="shared" si="256"/>
        <v/>
      </c>
      <c r="EH63" s="215" t="str">
        <f t="shared" ref="EH63:FK71" si="260">IF(ROW()-ROW($N$44)&lt;$N$6,EA64,IF(ROW()-ROW($N$44)=$N$6,EA$45,""))</f>
        <v/>
      </c>
      <c r="EI63" s="215" t="str">
        <f t="shared" si="260"/>
        <v/>
      </c>
      <c r="EJ63" s="215" t="str">
        <f t="shared" si="260"/>
        <v/>
      </c>
      <c r="EK63" s="215" t="str">
        <f t="shared" si="260"/>
        <v/>
      </c>
      <c r="EL63" s="215" t="str">
        <f t="shared" si="260"/>
        <v/>
      </c>
      <c r="EM63" s="215" t="str">
        <f t="shared" si="260"/>
        <v/>
      </c>
      <c r="EN63" s="215" t="str">
        <f t="shared" si="260"/>
        <v/>
      </c>
      <c r="EO63" s="215" t="str">
        <f t="shared" si="260"/>
        <v/>
      </c>
      <c r="EP63" s="215" t="str">
        <f t="shared" si="260"/>
        <v/>
      </c>
      <c r="EQ63" s="215" t="str">
        <f t="shared" si="260"/>
        <v/>
      </c>
      <c r="ER63" s="215" t="str">
        <f t="shared" si="260"/>
        <v/>
      </c>
      <c r="ES63" s="215" t="str">
        <f t="shared" si="260"/>
        <v/>
      </c>
      <c r="ET63" s="215" t="str">
        <f t="shared" si="260"/>
        <v/>
      </c>
      <c r="EU63" s="215" t="str">
        <f t="shared" si="260"/>
        <v/>
      </c>
      <c r="EV63" s="215" t="str">
        <f t="shared" si="260"/>
        <v/>
      </c>
      <c r="EW63" s="215" t="str">
        <f t="shared" si="260"/>
        <v/>
      </c>
      <c r="EX63" s="215" t="str">
        <f t="shared" si="260"/>
        <v/>
      </c>
      <c r="EY63" s="215" t="str">
        <f t="shared" si="260"/>
        <v/>
      </c>
      <c r="EZ63" s="215" t="str">
        <f t="shared" si="260"/>
        <v/>
      </c>
      <c r="FA63" s="215" t="str">
        <f t="shared" si="260"/>
        <v/>
      </c>
      <c r="FB63" s="215" t="str">
        <f t="shared" si="260"/>
        <v/>
      </c>
      <c r="FC63" s="215" t="str">
        <f t="shared" si="260"/>
        <v/>
      </c>
      <c r="FD63" s="215" t="str">
        <f t="shared" si="260"/>
        <v/>
      </c>
      <c r="FE63" s="215" t="str">
        <f t="shared" si="260"/>
        <v/>
      </c>
      <c r="FF63" s="215" t="str">
        <f t="shared" si="260"/>
        <v/>
      </c>
      <c r="FG63" s="215" t="str">
        <f t="shared" si="260"/>
        <v/>
      </c>
      <c r="FH63" s="215" t="str">
        <f t="shared" si="260"/>
        <v/>
      </c>
      <c r="FI63" s="215" t="str">
        <f t="shared" si="260"/>
        <v/>
      </c>
      <c r="FJ63" s="215" t="str">
        <f t="shared" si="260"/>
        <v/>
      </c>
      <c r="FK63" s="215" t="str">
        <f t="shared" si="260"/>
        <v/>
      </c>
      <c r="FL63" s="215" t="str">
        <f t="shared" si="259"/>
        <v/>
      </c>
      <c r="FM63" s="215" t="str">
        <f t="shared" si="259"/>
        <v/>
      </c>
      <c r="FN63" s="215" t="str">
        <f t="shared" si="259"/>
        <v/>
      </c>
      <c r="FO63" s="215" t="str">
        <f t="shared" si="259"/>
        <v/>
      </c>
      <c r="FP63" s="215" t="str">
        <f t="shared" si="259"/>
        <v/>
      </c>
      <c r="FQ63" s="215" t="str">
        <f t="shared" si="259"/>
        <v/>
      </c>
      <c r="FR63" s="215" t="str">
        <f t="shared" si="259"/>
        <v/>
      </c>
      <c r="FS63" s="215" t="str">
        <f t="shared" si="259"/>
        <v/>
      </c>
      <c r="FT63" s="215" t="str">
        <f t="shared" si="259"/>
        <v/>
      </c>
      <c r="FU63" s="215" t="str">
        <f t="shared" si="259"/>
        <v/>
      </c>
      <c r="FV63" s="215" t="str">
        <f t="shared" si="259"/>
        <v/>
      </c>
      <c r="FW63" s="215" t="str">
        <f t="shared" si="259"/>
        <v/>
      </c>
      <c r="FX63" s="215" t="str">
        <f t="shared" si="259"/>
        <v/>
      </c>
      <c r="FY63" s="215" t="str">
        <f t="shared" si="259"/>
        <v/>
      </c>
      <c r="FZ63" s="215" t="str">
        <f t="shared" si="259"/>
        <v/>
      </c>
      <c r="GA63" s="215" t="str">
        <f t="shared" si="248"/>
        <v/>
      </c>
      <c r="GB63" s="215" t="str">
        <f t="shared" si="251"/>
        <v/>
      </c>
      <c r="GC63" s="215" t="str">
        <f t="shared" si="251"/>
        <v/>
      </c>
      <c r="GD63" s="215" t="str">
        <f t="shared" si="251"/>
        <v/>
      </c>
      <c r="GE63" s="215" t="str">
        <f t="shared" si="251"/>
        <v/>
      </c>
      <c r="GF63" s="215" t="str">
        <f t="shared" si="251"/>
        <v/>
      </c>
      <c r="GG63" s="215" t="str">
        <f t="shared" si="251"/>
        <v/>
      </c>
      <c r="GH63" s="215" t="str">
        <f t="shared" si="251"/>
        <v/>
      </c>
      <c r="GI63" s="215" t="str">
        <f t="shared" si="251"/>
        <v/>
      </c>
      <c r="GJ63" s="215" t="str">
        <f t="shared" si="251"/>
        <v/>
      </c>
      <c r="GK63" s="215" t="str">
        <f t="shared" si="258"/>
        <v/>
      </c>
      <c r="GL63" s="215" t="str">
        <f t="shared" si="258"/>
        <v/>
      </c>
      <c r="GM63" s="215" t="str">
        <f t="shared" si="258"/>
        <v/>
      </c>
      <c r="GN63" s="215" t="str">
        <f t="shared" si="258"/>
        <v/>
      </c>
      <c r="GO63" s="215" t="str">
        <f t="shared" si="258"/>
        <v/>
      </c>
      <c r="GP63" s="215" t="str">
        <f t="shared" si="258"/>
        <v/>
      </c>
      <c r="GQ63" s="215" t="str">
        <f t="shared" si="258"/>
        <v/>
      </c>
      <c r="GR63" s="215" t="str">
        <f t="shared" si="258"/>
        <v/>
      </c>
      <c r="GS63" s="215" t="str">
        <f t="shared" si="258"/>
        <v/>
      </c>
      <c r="GT63" s="215" t="str">
        <f t="shared" si="258"/>
        <v/>
      </c>
      <c r="GU63" s="215" t="str">
        <f t="shared" si="258"/>
        <v/>
      </c>
      <c r="GV63" s="215" t="str">
        <f t="shared" si="258"/>
        <v/>
      </c>
      <c r="GW63" s="215" t="str">
        <f t="shared" si="258"/>
        <v/>
      </c>
      <c r="GX63" s="215" t="str">
        <f t="shared" si="258"/>
        <v/>
      </c>
      <c r="GY63" s="215" t="str">
        <f t="shared" si="258"/>
        <v/>
      </c>
      <c r="GZ63" s="215" t="str">
        <f t="shared" si="258"/>
        <v/>
      </c>
      <c r="HA63" s="215" t="str">
        <f t="shared" si="258"/>
        <v/>
      </c>
      <c r="HB63" s="215" t="str">
        <f t="shared" si="258"/>
        <v/>
      </c>
      <c r="HC63" s="215" t="str">
        <f t="shared" si="258"/>
        <v/>
      </c>
      <c r="HD63" s="215" t="str">
        <f t="shared" si="258"/>
        <v/>
      </c>
      <c r="HE63" s="215" t="str">
        <f t="shared" si="258"/>
        <v/>
      </c>
      <c r="HF63" s="215" t="str">
        <f t="shared" si="258"/>
        <v/>
      </c>
      <c r="HG63" s="215" t="str">
        <f t="shared" si="258"/>
        <v/>
      </c>
      <c r="HH63" s="215" t="str">
        <f t="shared" si="258"/>
        <v/>
      </c>
      <c r="HI63" s="215" t="str">
        <f t="shared" si="258"/>
        <v/>
      </c>
      <c r="HJ63" s="215" t="str">
        <f t="shared" si="258"/>
        <v/>
      </c>
      <c r="HK63" s="215" t="str">
        <f t="shared" si="258"/>
        <v/>
      </c>
      <c r="HL63" s="215" t="str">
        <f t="shared" si="258"/>
        <v/>
      </c>
      <c r="HM63" s="215" t="str">
        <f t="shared" si="258"/>
        <v/>
      </c>
      <c r="HN63" s="215" t="str">
        <f t="shared" si="258"/>
        <v/>
      </c>
      <c r="HO63" s="215" t="str">
        <f t="shared" si="258"/>
        <v/>
      </c>
      <c r="HP63" s="215" t="str">
        <f t="shared" si="257"/>
        <v/>
      </c>
    </row>
    <row r="64" spans="1:224" ht="15" hidden="1" customHeight="1">
      <c r="A64" s="33"/>
      <c r="B64" s="33"/>
      <c r="C64" s="33"/>
      <c r="D64" s="33"/>
      <c r="E64" s="33"/>
      <c r="F64" s="33"/>
      <c r="G64" s="33"/>
      <c r="H64" s="205"/>
      <c r="L64" s="2"/>
      <c r="M64" s="2"/>
      <c r="N64" s="211" t="str">
        <f t="shared" si="146"/>
        <v>직원20</v>
      </c>
      <c r="O64" s="212" t="str">
        <f t="shared" si="254"/>
        <v/>
      </c>
      <c r="P64" s="213" t="str">
        <f t="shared" si="254"/>
        <v/>
      </c>
      <c r="Q64" s="213" t="str">
        <f t="shared" si="254"/>
        <v/>
      </c>
      <c r="R64" s="213" t="str">
        <f t="shared" si="254"/>
        <v/>
      </c>
      <c r="S64" s="213" t="str">
        <f t="shared" si="254"/>
        <v/>
      </c>
      <c r="T64" s="213" t="str">
        <f t="shared" si="254"/>
        <v/>
      </c>
      <c r="U64" s="213" t="str">
        <f t="shared" si="254"/>
        <v/>
      </c>
      <c r="V64" s="214" t="str">
        <f t="shared" si="148"/>
        <v/>
      </c>
      <c r="W64" s="214" t="str">
        <f t="shared" si="149"/>
        <v/>
      </c>
      <c r="X64" s="214" t="str">
        <f t="shared" si="150"/>
        <v/>
      </c>
      <c r="Y64" s="214" t="str">
        <f t="shared" si="151"/>
        <v/>
      </c>
      <c r="Z64" s="214" t="str">
        <f t="shared" si="152"/>
        <v/>
      </c>
      <c r="AA64" s="214" t="str">
        <f t="shared" si="153"/>
        <v/>
      </c>
      <c r="AB64" s="214" t="str">
        <f t="shared" si="154"/>
        <v/>
      </c>
      <c r="AC64" s="214" t="str">
        <f t="shared" si="155"/>
        <v/>
      </c>
      <c r="AD64" s="214" t="str">
        <f t="shared" si="156"/>
        <v/>
      </c>
      <c r="AE64" s="214" t="str">
        <f t="shared" si="157"/>
        <v/>
      </c>
      <c r="AF64" s="214" t="str">
        <f t="shared" si="158"/>
        <v/>
      </c>
      <c r="AG64" s="214" t="str">
        <f t="shared" si="159"/>
        <v/>
      </c>
      <c r="AH64" s="214" t="str">
        <f t="shared" si="160"/>
        <v/>
      </c>
      <c r="AI64" s="214" t="str">
        <f t="shared" si="161"/>
        <v/>
      </c>
      <c r="AJ64" s="214" t="str">
        <f t="shared" si="162"/>
        <v/>
      </c>
      <c r="AK64" s="214" t="str">
        <f t="shared" si="163"/>
        <v/>
      </c>
      <c r="AL64" s="214" t="str">
        <f t="shared" si="164"/>
        <v/>
      </c>
      <c r="AM64" s="214" t="str">
        <f t="shared" si="165"/>
        <v/>
      </c>
      <c r="AN64" s="214" t="str">
        <f t="shared" si="166"/>
        <v/>
      </c>
      <c r="AO64" s="214" t="str">
        <f t="shared" si="167"/>
        <v/>
      </c>
      <c r="AP64" s="214" t="str">
        <f t="shared" si="168"/>
        <v/>
      </c>
      <c r="AQ64" s="214" t="str">
        <f t="shared" si="169"/>
        <v/>
      </c>
      <c r="AR64" s="214" t="str">
        <f t="shared" si="170"/>
        <v/>
      </c>
      <c r="AS64" s="214" t="str">
        <f t="shared" si="171"/>
        <v/>
      </c>
      <c r="AT64" s="214" t="str">
        <f t="shared" si="172"/>
        <v/>
      </c>
      <c r="AU64" s="214" t="str">
        <f t="shared" si="173"/>
        <v/>
      </c>
      <c r="AV64" s="214" t="str">
        <f t="shared" si="174"/>
        <v/>
      </c>
      <c r="AW64" s="214" t="str">
        <f t="shared" si="175"/>
        <v/>
      </c>
      <c r="AX64" s="214" t="str">
        <f t="shared" si="176"/>
        <v/>
      </c>
      <c r="AY64" s="214" t="str">
        <f t="shared" si="177"/>
        <v/>
      </c>
      <c r="AZ64" s="214" t="str">
        <f t="shared" si="178"/>
        <v/>
      </c>
      <c r="BA64" s="214" t="str">
        <f t="shared" si="179"/>
        <v/>
      </c>
      <c r="BB64" s="214" t="str">
        <f t="shared" si="180"/>
        <v/>
      </c>
      <c r="BC64" s="214" t="str">
        <f t="shared" si="181"/>
        <v/>
      </c>
      <c r="BD64" s="214" t="str">
        <f t="shared" si="182"/>
        <v/>
      </c>
      <c r="BE64" s="214" t="str">
        <f t="shared" si="183"/>
        <v/>
      </c>
      <c r="BF64" s="214" t="str">
        <f t="shared" si="184"/>
        <v/>
      </c>
      <c r="BG64" s="214" t="str">
        <f t="shared" si="185"/>
        <v/>
      </c>
      <c r="BH64" s="214" t="str">
        <f t="shared" si="186"/>
        <v/>
      </c>
      <c r="BI64" s="214" t="str">
        <f t="shared" si="187"/>
        <v/>
      </c>
      <c r="BJ64" s="214" t="str">
        <f t="shared" si="188"/>
        <v/>
      </c>
      <c r="BK64" s="214" t="str">
        <f t="shared" si="189"/>
        <v/>
      </c>
      <c r="BL64" s="214" t="str">
        <f t="shared" si="190"/>
        <v/>
      </c>
      <c r="BM64" s="214" t="str">
        <f t="shared" si="191"/>
        <v/>
      </c>
      <c r="BN64" s="214" t="str">
        <f t="shared" si="192"/>
        <v/>
      </c>
      <c r="BO64" s="214" t="str">
        <f t="shared" si="193"/>
        <v/>
      </c>
      <c r="BP64" s="214" t="str">
        <f t="shared" si="194"/>
        <v/>
      </c>
      <c r="BQ64" s="214" t="str">
        <f t="shared" si="195"/>
        <v/>
      </c>
      <c r="BR64" s="214" t="str">
        <f t="shared" si="196"/>
        <v/>
      </c>
      <c r="BS64" s="214" t="str">
        <f t="shared" si="197"/>
        <v/>
      </c>
      <c r="BT64" s="214" t="str">
        <f t="shared" si="198"/>
        <v/>
      </c>
      <c r="BU64" s="214" t="str">
        <f t="shared" si="199"/>
        <v/>
      </c>
      <c r="BV64" s="214" t="str">
        <f t="shared" si="200"/>
        <v/>
      </c>
      <c r="BW64" s="214" t="str">
        <f t="shared" si="201"/>
        <v/>
      </c>
      <c r="BX64" s="214" t="str">
        <f t="shared" si="202"/>
        <v/>
      </c>
      <c r="BY64" s="214" t="str">
        <f t="shared" si="203"/>
        <v/>
      </c>
      <c r="BZ64" s="214" t="str">
        <f t="shared" si="204"/>
        <v/>
      </c>
      <c r="CA64" s="214" t="str">
        <f t="shared" si="205"/>
        <v/>
      </c>
      <c r="CB64" s="214" t="str">
        <f t="shared" si="206"/>
        <v/>
      </c>
      <c r="CC64" s="214" t="str">
        <f t="shared" si="207"/>
        <v/>
      </c>
      <c r="CD64" s="214" t="str">
        <f t="shared" si="208"/>
        <v/>
      </c>
      <c r="CE64" s="214" t="str">
        <f t="shared" si="209"/>
        <v/>
      </c>
      <c r="CF64" s="214" t="str">
        <f t="shared" si="210"/>
        <v/>
      </c>
      <c r="CG64" s="214" t="str">
        <f t="shared" si="211"/>
        <v/>
      </c>
      <c r="CH64" s="214" t="str">
        <f t="shared" si="212"/>
        <v/>
      </c>
      <c r="CI64" s="214" t="str">
        <f t="shared" si="213"/>
        <v/>
      </c>
      <c r="CJ64" s="214" t="str">
        <f t="shared" si="214"/>
        <v/>
      </c>
      <c r="CK64" s="214" t="str">
        <f t="shared" si="215"/>
        <v/>
      </c>
      <c r="CL64" s="214" t="str">
        <f t="shared" si="216"/>
        <v/>
      </c>
      <c r="CM64" s="214" t="str">
        <f t="shared" si="217"/>
        <v/>
      </c>
      <c r="CN64" s="214" t="str">
        <f t="shared" si="218"/>
        <v/>
      </c>
      <c r="CO64" s="214" t="str">
        <f t="shared" si="219"/>
        <v/>
      </c>
      <c r="CP64" s="214" t="str">
        <f t="shared" si="220"/>
        <v/>
      </c>
      <c r="CQ64" s="214" t="str">
        <f t="shared" si="221"/>
        <v/>
      </c>
      <c r="CR64" s="214" t="str">
        <f t="shared" si="222"/>
        <v/>
      </c>
      <c r="CS64" s="214" t="str">
        <f t="shared" si="223"/>
        <v/>
      </c>
      <c r="CT64" s="214" t="str">
        <f t="shared" si="224"/>
        <v/>
      </c>
      <c r="CU64" s="214" t="str">
        <f t="shared" si="225"/>
        <v/>
      </c>
      <c r="CV64" s="214" t="str">
        <f t="shared" si="226"/>
        <v/>
      </c>
      <c r="CW64" s="214" t="str">
        <f t="shared" si="227"/>
        <v/>
      </c>
      <c r="CX64" s="214" t="str">
        <f t="shared" si="228"/>
        <v/>
      </c>
      <c r="CY64" s="214" t="str">
        <f t="shared" si="229"/>
        <v/>
      </c>
      <c r="CZ64" s="214" t="str">
        <f t="shared" si="230"/>
        <v/>
      </c>
      <c r="DA64" s="214" t="str">
        <f t="shared" si="231"/>
        <v/>
      </c>
      <c r="DB64" s="214" t="str">
        <f t="shared" si="232"/>
        <v/>
      </c>
      <c r="DC64" s="214" t="str">
        <f t="shared" si="233"/>
        <v/>
      </c>
      <c r="DD64" s="214" t="str">
        <f t="shared" si="234"/>
        <v/>
      </c>
      <c r="DE64" s="214" t="str">
        <f t="shared" si="235"/>
        <v/>
      </c>
      <c r="DF64" s="214" t="str">
        <f t="shared" si="236"/>
        <v/>
      </c>
      <c r="DG64" s="214" t="str">
        <f t="shared" si="237"/>
        <v/>
      </c>
      <c r="DH64" s="214" t="str">
        <f t="shared" si="238"/>
        <v/>
      </c>
      <c r="DI64" s="214" t="str">
        <f t="shared" si="239"/>
        <v/>
      </c>
      <c r="DJ64" s="214" t="str">
        <f t="shared" si="240"/>
        <v/>
      </c>
      <c r="DK64" s="214" t="str">
        <f t="shared" si="241"/>
        <v/>
      </c>
      <c r="DL64" s="214" t="str">
        <f t="shared" si="242"/>
        <v/>
      </c>
      <c r="DM64" s="214" t="str">
        <f t="shared" si="243"/>
        <v/>
      </c>
      <c r="DN64" s="214" t="str">
        <f t="shared" si="244"/>
        <v/>
      </c>
      <c r="DO64" s="215" t="str">
        <f t="shared" si="245"/>
        <v/>
      </c>
      <c r="DP64" s="215" t="str">
        <f t="shared" si="253"/>
        <v/>
      </c>
      <c r="DQ64" s="215" t="str">
        <f t="shared" si="253"/>
        <v/>
      </c>
      <c r="DR64" s="215" t="str">
        <f t="shared" si="253"/>
        <v/>
      </c>
      <c r="DS64" s="215" t="str">
        <f t="shared" si="256"/>
        <v/>
      </c>
      <c r="DT64" s="215" t="str">
        <f t="shared" si="256"/>
        <v/>
      </c>
      <c r="DU64" s="215" t="str">
        <f t="shared" si="256"/>
        <v/>
      </c>
      <c r="DV64" s="215" t="str">
        <f t="shared" si="256"/>
        <v/>
      </c>
      <c r="DW64" s="215" t="str">
        <f t="shared" si="256"/>
        <v/>
      </c>
      <c r="DX64" s="215" t="str">
        <f t="shared" si="256"/>
        <v/>
      </c>
      <c r="DY64" s="215" t="str">
        <f t="shared" si="256"/>
        <v/>
      </c>
      <c r="DZ64" s="215" t="str">
        <f t="shared" si="256"/>
        <v/>
      </c>
      <c r="EA64" s="215" t="str">
        <f t="shared" si="256"/>
        <v/>
      </c>
      <c r="EB64" s="215" t="str">
        <f t="shared" si="256"/>
        <v/>
      </c>
      <c r="EC64" s="215" t="str">
        <f t="shared" si="256"/>
        <v/>
      </c>
      <c r="ED64" s="215" t="str">
        <f t="shared" si="256"/>
        <v/>
      </c>
      <c r="EE64" s="215" t="str">
        <f t="shared" si="256"/>
        <v/>
      </c>
      <c r="EF64" s="215" t="str">
        <f t="shared" si="256"/>
        <v/>
      </c>
      <c r="EG64" s="215" t="str">
        <f t="shared" si="256"/>
        <v/>
      </c>
      <c r="EH64" s="215" t="str">
        <f t="shared" si="260"/>
        <v/>
      </c>
      <c r="EI64" s="215" t="str">
        <f t="shared" si="260"/>
        <v/>
      </c>
      <c r="EJ64" s="215" t="str">
        <f t="shared" si="260"/>
        <v/>
      </c>
      <c r="EK64" s="215" t="str">
        <f t="shared" si="260"/>
        <v/>
      </c>
      <c r="EL64" s="215" t="str">
        <f t="shared" si="260"/>
        <v/>
      </c>
      <c r="EM64" s="215" t="str">
        <f t="shared" si="260"/>
        <v/>
      </c>
      <c r="EN64" s="215" t="str">
        <f t="shared" si="260"/>
        <v/>
      </c>
      <c r="EO64" s="215" t="str">
        <f t="shared" si="260"/>
        <v/>
      </c>
      <c r="EP64" s="215" t="str">
        <f t="shared" si="260"/>
        <v/>
      </c>
      <c r="EQ64" s="215" t="str">
        <f t="shared" si="260"/>
        <v/>
      </c>
      <c r="ER64" s="215" t="str">
        <f t="shared" si="260"/>
        <v/>
      </c>
      <c r="ES64" s="215" t="str">
        <f t="shared" si="260"/>
        <v/>
      </c>
      <c r="ET64" s="215" t="str">
        <f t="shared" si="260"/>
        <v/>
      </c>
      <c r="EU64" s="215" t="str">
        <f t="shared" si="260"/>
        <v/>
      </c>
      <c r="EV64" s="215" t="str">
        <f t="shared" si="260"/>
        <v/>
      </c>
      <c r="EW64" s="215" t="str">
        <f t="shared" si="260"/>
        <v/>
      </c>
      <c r="EX64" s="215" t="str">
        <f t="shared" si="260"/>
        <v/>
      </c>
      <c r="EY64" s="215" t="str">
        <f t="shared" si="260"/>
        <v/>
      </c>
      <c r="EZ64" s="215" t="str">
        <f t="shared" si="260"/>
        <v/>
      </c>
      <c r="FA64" s="215" t="str">
        <f t="shared" si="260"/>
        <v/>
      </c>
      <c r="FB64" s="215" t="str">
        <f t="shared" si="260"/>
        <v/>
      </c>
      <c r="FC64" s="215" t="str">
        <f t="shared" si="260"/>
        <v/>
      </c>
      <c r="FD64" s="215" t="str">
        <f t="shared" si="260"/>
        <v/>
      </c>
      <c r="FE64" s="215" t="str">
        <f t="shared" si="260"/>
        <v/>
      </c>
      <c r="FF64" s="215" t="str">
        <f t="shared" si="260"/>
        <v/>
      </c>
      <c r="FG64" s="215" t="str">
        <f t="shared" si="260"/>
        <v/>
      </c>
      <c r="FH64" s="215" t="str">
        <f t="shared" si="260"/>
        <v/>
      </c>
      <c r="FI64" s="215" t="str">
        <f t="shared" si="260"/>
        <v/>
      </c>
      <c r="FJ64" s="215" t="str">
        <f t="shared" si="260"/>
        <v/>
      </c>
      <c r="FK64" s="215" t="str">
        <f t="shared" si="260"/>
        <v/>
      </c>
      <c r="FL64" s="215" t="str">
        <f t="shared" si="259"/>
        <v/>
      </c>
      <c r="FM64" s="215" t="str">
        <f t="shared" si="259"/>
        <v/>
      </c>
      <c r="FN64" s="215" t="str">
        <f t="shared" si="259"/>
        <v/>
      </c>
      <c r="FO64" s="215" t="str">
        <f t="shared" si="259"/>
        <v/>
      </c>
      <c r="FP64" s="215" t="str">
        <f t="shared" si="259"/>
        <v/>
      </c>
      <c r="FQ64" s="215" t="str">
        <f t="shared" si="259"/>
        <v/>
      </c>
      <c r="FR64" s="215" t="str">
        <f t="shared" si="259"/>
        <v/>
      </c>
      <c r="FS64" s="215" t="str">
        <f t="shared" si="259"/>
        <v/>
      </c>
      <c r="FT64" s="215" t="str">
        <f t="shared" si="259"/>
        <v/>
      </c>
      <c r="FU64" s="215" t="str">
        <f t="shared" si="259"/>
        <v/>
      </c>
      <c r="FV64" s="215" t="str">
        <f t="shared" si="259"/>
        <v/>
      </c>
      <c r="FW64" s="215" t="str">
        <f t="shared" si="259"/>
        <v/>
      </c>
      <c r="FX64" s="215" t="str">
        <f t="shared" si="259"/>
        <v/>
      </c>
      <c r="FY64" s="215" t="str">
        <f t="shared" si="259"/>
        <v/>
      </c>
      <c r="FZ64" s="215" t="str">
        <f t="shared" si="259"/>
        <v/>
      </c>
      <c r="GA64" s="215" t="str">
        <f t="shared" si="248"/>
        <v/>
      </c>
      <c r="GB64" s="215" t="str">
        <f t="shared" si="251"/>
        <v/>
      </c>
      <c r="GC64" s="215" t="str">
        <f t="shared" si="251"/>
        <v/>
      </c>
      <c r="GD64" s="215" t="str">
        <f t="shared" si="251"/>
        <v/>
      </c>
      <c r="GE64" s="215" t="str">
        <f t="shared" si="251"/>
        <v/>
      </c>
      <c r="GF64" s="215" t="str">
        <f t="shared" si="251"/>
        <v/>
      </c>
      <c r="GG64" s="215" t="str">
        <f t="shared" si="251"/>
        <v/>
      </c>
      <c r="GH64" s="215" t="str">
        <f t="shared" si="251"/>
        <v/>
      </c>
      <c r="GI64" s="215" t="str">
        <f t="shared" si="251"/>
        <v/>
      </c>
      <c r="GJ64" s="215" t="str">
        <f t="shared" si="251"/>
        <v/>
      </c>
      <c r="GK64" s="215" t="str">
        <f t="shared" si="258"/>
        <v/>
      </c>
      <c r="GL64" s="215" t="str">
        <f t="shared" si="258"/>
        <v/>
      </c>
      <c r="GM64" s="215" t="str">
        <f t="shared" si="258"/>
        <v/>
      </c>
      <c r="GN64" s="215" t="str">
        <f t="shared" si="258"/>
        <v/>
      </c>
      <c r="GO64" s="215" t="str">
        <f t="shared" si="258"/>
        <v/>
      </c>
      <c r="GP64" s="215" t="str">
        <f t="shared" si="258"/>
        <v/>
      </c>
      <c r="GQ64" s="215" t="str">
        <f t="shared" si="258"/>
        <v/>
      </c>
      <c r="GR64" s="215" t="str">
        <f t="shared" si="258"/>
        <v/>
      </c>
      <c r="GS64" s="215" t="str">
        <f t="shared" si="258"/>
        <v/>
      </c>
      <c r="GT64" s="215" t="str">
        <f t="shared" si="258"/>
        <v/>
      </c>
      <c r="GU64" s="215" t="str">
        <f t="shared" si="258"/>
        <v/>
      </c>
      <c r="GV64" s="215" t="str">
        <f t="shared" si="258"/>
        <v/>
      </c>
      <c r="GW64" s="215" t="str">
        <f t="shared" si="258"/>
        <v/>
      </c>
      <c r="GX64" s="215" t="str">
        <f t="shared" si="258"/>
        <v/>
      </c>
      <c r="GY64" s="215" t="str">
        <f t="shared" si="258"/>
        <v/>
      </c>
      <c r="GZ64" s="215" t="str">
        <f t="shared" si="258"/>
        <v/>
      </c>
      <c r="HA64" s="215" t="str">
        <f t="shared" si="258"/>
        <v/>
      </c>
      <c r="HB64" s="215" t="str">
        <f t="shared" si="258"/>
        <v/>
      </c>
      <c r="HC64" s="215" t="str">
        <f t="shared" si="258"/>
        <v/>
      </c>
      <c r="HD64" s="215" t="str">
        <f t="shared" si="258"/>
        <v/>
      </c>
      <c r="HE64" s="215" t="str">
        <f t="shared" si="258"/>
        <v/>
      </c>
      <c r="HF64" s="215" t="str">
        <f t="shared" si="258"/>
        <v/>
      </c>
      <c r="HG64" s="215" t="str">
        <f t="shared" si="258"/>
        <v/>
      </c>
      <c r="HH64" s="215" t="str">
        <f t="shared" si="258"/>
        <v/>
      </c>
      <c r="HI64" s="215" t="str">
        <f t="shared" si="258"/>
        <v/>
      </c>
      <c r="HJ64" s="215" t="str">
        <f t="shared" si="258"/>
        <v/>
      </c>
      <c r="HK64" s="215" t="str">
        <f t="shared" si="258"/>
        <v/>
      </c>
      <c r="HL64" s="215" t="str">
        <f t="shared" si="258"/>
        <v/>
      </c>
      <c r="HM64" s="215" t="str">
        <f t="shared" si="258"/>
        <v/>
      </c>
      <c r="HN64" s="215" t="str">
        <f t="shared" si="258"/>
        <v/>
      </c>
      <c r="HO64" s="215" t="str">
        <f t="shared" si="258"/>
        <v/>
      </c>
      <c r="HP64" s="215" t="str">
        <f t="shared" si="257"/>
        <v/>
      </c>
    </row>
    <row r="65" spans="1:224" ht="15" hidden="1" customHeight="1">
      <c r="A65" s="33"/>
      <c r="B65" s="33"/>
      <c r="C65" s="33"/>
      <c r="D65" s="33"/>
      <c r="E65" s="33"/>
      <c r="F65" s="33"/>
      <c r="G65" s="33"/>
      <c r="H65" s="205"/>
      <c r="L65" s="2"/>
      <c r="M65" s="2"/>
      <c r="N65" s="211" t="str">
        <f t="shared" si="146"/>
        <v>직원21</v>
      </c>
      <c r="O65" s="212" t="str">
        <f t="shared" ref="O65:U74" si="261">IF(O28="","",O28)</f>
        <v/>
      </c>
      <c r="P65" s="213" t="str">
        <f t="shared" si="261"/>
        <v/>
      </c>
      <c r="Q65" s="213" t="str">
        <f t="shared" si="261"/>
        <v/>
      </c>
      <c r="R65" s="213" t="str">
        <f t="shared" si="261"/>
        <v/>
      </c>
      <c r="S65" s="213" t="str">
        <f t="shared" si="261"/>
        <v/>
      </c>
      <c r="T65" s="213" t="str">
        <f t="shared" si="261"/>
        <v/>
      </c>
      <c r="U65" s="213" t="str">
        <f t="shared" si="261"/>
        <v/>
      </c>
      <c r="V65" s="214" t="str">
        <f t="shared" si="148"/>
        <v/>
      </c>
      <c r="W65" s="214" t="str">
        <f t="shared" si="149"/>
        <v/>
      </c>
      <c r="X65" s="214" t="str">
        <f t="shared" si="150"/>
        <v/>
      </c>
      <c r="Y65" s="214" t="str">
        <f t="shared" si="151"/>
        <v/>
      </c>
      <c r="Z65" s="214" t="str">
        <f t="shared" si="152"/>
        <v/>
      </c>
      <c r="AA65" s="214" t="str">
        <f t="shared" si="153"/>
        <v/>
      </c>
      <c r="AB65" s="214" t="str">
        <f t="shared" si="154"/>
        <v/>
      </c>
      <c r="AC65" s="214" t="str">
        <f t="shared" si="155"/>
        <v/>
      </c>
      <c r="AD65" s="214" t="str">
        <f t="shared" si="156"/>
        <v/>
      </c>
      <c r="AE65" s="214" t="str">
        <f t="shared" si="157"/>
        <v/>
      </c>
      <c r="AF65" s="214" t="str">
        <f t="shared" si="158"/>
        <v/>
      </c>
      <c r="AG65" s="214" t="str">
        <f t="shared" si="159"/>
        <v/>
      </c>
      <c r="AH65" s="214" t="str">
        <f t="shared" si="160"/>
        <v/>
      </c>
      <c r="AI65" s="214" t="str">
        <f t="shared" si="161"/>
        <v/>
      </c>
      <c r="AJ65" s="214" t="str">
        <f t="shared" si="162"/>
        <v/>
      </c>
      <c r="AK65" s="214" t="str">
        <f t="shared" si="163"/>
        <v/>
      </c>
      <c r="AL65" s="214" t="str">
        <f t="shared" si="164"/>
        <v/>
      </c>
      <c r="AM65" s="214" t="str">
        <f t="shared" si="165"/>
        <v/>
      </c>
      <c r="AN65" s="214" t="str">
        <f t="shared" si="166"/>
        <v/>
      </c>
      <c r="AO65" s="214" t="str">
        <f t="shared" si="167"/>
        <v/>
      </c>
      <c r="AP65" s="214" t="str">
        <f t="shared" si="168"/>
        <v/>
      </c>
      <c r="AQ65" s="214" t="str">
        <f t="shared" si="169"/>
        <v/>
      </c>
      <c r="AR65" s="214" t="str">
        <f t="shared" si="170"/>
        <v/>
      </c>
      <c r="AS65" s="214" t="str">
        <f t="shared" si="171"/>
        <v/>
      </c>
      <c r="AT65" s="214" t="str">
        <f t="shared" si="172"/>
        <v/>
      </c>
      <c r="AU65" s="214" t="str">
        <f t="shared" si="173"/>
        <v/>
      </c>
      <c r="AV65" s="214" t="str">
        <f t="shared" si="174"/>
        <v/>
      </c>
      <c r="AW65" s="214" t="str">
        <f t="shared" si="175"/>
        <v/>
      </c>
      <c r="AX65" s="214" t="str">
        <f t="shared" si="176"/>
        <v/>
      </c>
      <c r="AY65" s="214" t="str">
        <f t="shared" si="177"/>
        <v/>
      </c>
      <c r="AZ65" s="214" t="str">
        <f t="shared" si="178"/>
        <v/>
      </c>
      <c r="BA65" s="214" t="str">
        <f t="shared" si="179"/>
        <v/>
      </c>
      <c r="BB65" s="214" t="str">
        <f t="shared" si="180"/>
        <v/>
      </c>
      <c r="BC65" s="214" t="str">
        <f t="shared" si="181"/>
        <v/>
      </c>
      <c r="BD65" s="214" t="str">
        <f t="shared" si="182"/>
        <v/>
      </c>
      <c r="BE65" s="214" t="str">
        <f t="shared" si="183"/>
        <v/>
      </c>
      <c r="BF65" s="214" t="str">
        <f t="shared" si="184"/>
        <v/>
      </c>
      <c r="BG65" s="214" t="str">
        <f t="shared" si="185"/>
        <v/>
      </c>
      <c r="BH65" s="214" t="str">
        <f t="shared" si="186"/>
        <v/>
      </c>
      <c r="BI65" s="214" t="str">
        <f t="shared" si="187"/>
        <v/>
      </c>
      <c r="BJ65" s="214" t="str">
        <f t="shared" si="188"/>
        <v/>
      </c>
      <c r="BK65" s="214" t="str">
        <f t="shared" si="189"/>
        <v/>
      </c>
      <c r="BL65" s="214" t="str">
        <f t="shared" si="190"/>
        <v/>
      </c>
      <c r="BM65" s="214" t="str">
        <f t="shared" si="191"/>
        <v/>
      </c>
      <c r="BN65" s="214" t="str">
        <f t="shared" si="192"/>
        <v/>
      </c>
      <c r="BO65" s="214" t="str">
        <f t="shared" si="193"/>
        <v/>
      </c>
      <c r="BP65" s="214" t="str">
        <f t="shared" si="194"/>
        <v/>
      </c>
      <c r="BQ65" s="214" t="str">
        <f t="shared" si="195"/>
        <v/>
      </c>
      <c r="BR65" s="214" t="str">
        <f t="shared" si="196"/>
        <v/>
      </c>
      <c r="BS65" s="214" t="str">
        <f t="shared" si="197"/>
        <v/>
      </c>
      <c r="BT65" s="214" t="str">
        <f t="shared" si="198"/>
        <v/>
      </c>
      <c r="BU65" s="214" t="str">
        <f t="shared" si="199"/>
        <v/>
      </c>
      <c r="BV65" s="214" t="str">
        <f t="shared" si="200"/>
        <v/>
      </c>
      <c r="BW65" s="214" t="str">
        <f t="shared" si="201"/>
        <v/>
      </c>
      <c r="BX65" s="214" t="str">
        <f t="shared" si="202"/>
        <v/>
      </c>
      <c r="BY65" s="214" t="str">
        <f t="shared" si="203"/>
        <v/>
      </c>
      <c r="BZ65" s="214" t="str">
        <f t="shared" si="204"/>
        <v/>
      </c>
      <c r="CA65" s="214" t="str">
        <f t="shared" si="205"/>
        <v/>
      </c>
      <c r="CB65" s="214" t="str">
        <f t="shared" si="206"/>
        <v/>
      </c>
      <c r="CC65" s="214" t="str">
        <f t="shared" si="207"/>
        <v/>
      </c>
      <c r="CD65" s="214" t="str">
        <f t="shared" si="208"/>
        <v/>
      </c>
      <c r="CE65" s="214" t="str">
        <f t="shared" si="209"/>
        <v/>
      </c>
      <c r="CF65" s="214" t="str">
        <f t="shared" si="210"/>
        <v/>
      </c>
      <c r="CG65" s="214" t="str">
        <f t="shared" si="211"/>
        <v/>
      </c>
      <c r="CH65" s="214" t="str">
        <f t="shared" si="212"/>
        <v/>
      </c>
      <c r="CI65" s="214" t="str">
        <f t="shared" si="213"/>
        <v/>
      </c>
      <c r="CJ65" s="214" t="str">
        <f t="shared" si="214"/>
        <v/>
      </c>
      <c r="CK65" s="214" t="str">
        <f t="shared" si="215"/>
        <v/>
      </c>
      <c r="CL65" s="214" t="str">
        <f t="shared" si="216"/>
        <v/>
      </c>
      <c r="CM65" s="214" t="str">
        <f t="shared" si="217"/>
        <v/>
      </c>
      <c r="CN65" s="214" t="str">
        <f t="shared" si="218"/>
        <v/>
      </c>
      <c r="CO65" s="214" t="str">
        <f t="shared" si="219"/>
        <v/>
      </c>
      <c r="CP65" s="214" t="str">
        <f t="shared" si="220"/>
        <v/>
      </c>
      <c r="CQ65" s="214" t="str">
        <f t="shared" si="221"/>
        <v/>
      </c>
      <c r="CR65" s="214" t="str">
        <f t="shared" si="222"/>
        <v/>
      </c>
      <c r="CS65" s="214" t="str">
        <f t="shared" si="223"/>
        <v/>
      </c>
      <c r="CT65" s="214" t="str">
        <f t="shared" si="224"/>
        <v/>
      </c>
      <c r="CU65" s="214" t="str">
        <f t="shared" si="225"/>
        <v/>
      </c>
      <c r="CV65" s="214" t="str">
        <f t="shared" si="226"/>
        <v/>
      </c>
      <c r="CW65" s="214" t="str">
        <f t="shared" si="227"/>
        <v/>
      </c>
      <c r="CX65" s="214" t="str">
        <f t="shared" si="228"/>
        <v/>
      </c>
      <c r="CY65" s="214" t="str">
        <f t="shared" si="229"/>
        <v/>
      </c>
      <c r="CZ65" s="214" t="str">
        <f t="shared" si="230"/>
        <v/>
      </c>
      <c r="DA65" s="214" t="str">
        <f t="shared" si="231"/>
        <v/>
      </c>
      <c r="DB65" s="214" t="str">
        <f t="shared" si="232"/>
        <v/>
      </c>
      <c r="DC65" s="214" t="str">
        <f t="shared" si="233"/>
        <v/>
      </c>
      <c r="DD65" s="214" t="str">
        <f t="shared" si="234"/>
        <v/>
      </c>
      <c r="DE65" s="214" t="str">
        <f t="shared" si="235"/>
        <v/>
      </c>
      <c r="DF65" s="214" t="str">
        <f t="shared" si="236"/>
        <v/>
      </c>
      <c r="DG65" s="214" t="str">
        <f t="shared" si="237"/>
        <v/>
      </c>
      <c r="DH65" s="214" t="str">
        <f t="shared" si="238"/>
        <v/>
      </c>
      <c r="DI65" s="214" t="str">
        <f t="shared" si="239"/>
        <v/>
      </c>
      <c r="DJ65" s="214" t="str">
        <f t="shared" si="240"/>
        <v/>
      </c>
      <c r="DK65" s="214" t="str">
        <f t="shared" si="241"/>
        <v/>
      </c>
      <c r="DL65" s="214" t="str">
        <f t="shared" si="242"/>
        <v/>
      </c>
      <c r="DM65" s="214" t="str">
        <f t="shared" si="243"/>
        <v/>
      </c>
      <c r="DN65" s="214" t="str">
        <f t="shared" si="244"/>
        <v/>
      </c>
      <c r="DO65" s="215" t="str">
        <f t="shared" si="245"/>
        <v/>
      </c>
      <c r="DP65" s="215" t="str">
        <f t="shared" si="253"/>
        <v/>
      </c>
      <c r="DQ65" s="215" t="str">
        <f t="shared" si="253"/>
        <v/>
      </c>
      <c r="DR65" s="215" t="str">
        <f t="shared" si="253"/>
        <v/>
      </c>
      <c r="DS65" s="215" t="str">
        <f t="shared" si="256"/>
        <v/>
      </c>
      <c r="DT65" s="215" t="str">
        <f t="shared" si="256"/>
        <v/>
      </c>
      <c r="DU65" s="215" t="str">
        <f t="shared" si="256"/>
        <v/>
      </c>
      <c r="DV65" s="215" t="str">
        <f t="shared" si="256"/>
        <v/>
      </c>
      <c r="DW65" s="215" t="str">
        <f t="shared" si="256"/>
        <v/>
      </c>
      <c r="DX65" s="215" t="str">
        <f t="shared" si="256"/>
        <v/>
      </c>
      <c r="DY65" s="215" t="str">
        <f t="shared" si="256"/>
        <v/>
      </c>
      <c r="DZ65" s="215" t="str">
        <f t="shared" si="256"/>
        <v/>
      </c>
      <c r="EA65" s="215" t="str">
        <f t="shared" si="256"/>
        <v/>
      </c>
      <c r="EB65" s="215" t="str">
        <f t="shared" si="256"/>
        <v/>
      </c>
      <c r="EC65" s="215" t="str">
        <f t="shared" si="256"/>
        <v/>
      </c>
      <c r="ED65" s="215" t="str">
        <f t="shared" si="256"/>
        <v/>
      </c>
      <c r="EE65" s="215" t="str">
        <f t="shared" si="256"/>
        <v/>
      </c>
      <c r="EF65" s="215" t="str">
        <f t="shared" si="256"/>
        <v/>
      </c>
      <c r="EG65" s="215" t="str">
        <f t="shared" si="256"/>
        <v/>
      </c>
      <c r="EH65" s="215" t="str">
        <f t="shared" si="260"/>
        <v/>
      </c>
      <c r="EI65" s="215" t="str">
        <f t="shared" si="260"/>
        <v/>
      </c>
      <c r="EJ65" s="215" t="str">
        <f t="shared" si="260"/>
        <v/>
      </c>
      <c r="EK65" s="215" t="str">
        <f t="shared" si="260"/>
        <v/>
      </c>
      <c r="EL65" s="215" t="str">
        <f t="shared" si="260"/>
        <v/>
      </c>
      <c r="EM65" s="215" t="str">
        <f t="shared" si="260"/>
        <v/>
      </c>
      <c r="EN65" s="215" t="str">
        <f t="shared" si="260"/>
        <v/>
      </c>
      <c r="EO65" s="215" t="str">
        <f t="shared" si="260"/>
        <v/>
      </c>
      <c r="EP65" s="215" t="str">
        <f t="shared" si="260"/>
        <v/>
      </c>
      <c r="EQ65" s="215" t="str">
        <f t="shared" si="260"/>
        <v/>
      </c>
      <c r="ER65" s="215" t="str">
        <f t="shared" si="260"/>
        <v/>
      </c>
      <c r="ES65" s="215" t="str">
        <f t="shared" si="260"/>
        <v/>
      </c>
      <c r="ET65" s="215" t="str">
        <f t="shared" si="260"/>
        <v/>
      </c>
      <c r="EU65" s="215" t="str">
        <f t="shared" si="260"/>
        <v/>
      </c>
      <c r="EV65" s="215" t="str">
        <f t="shared" si="260"/>
        <v/>
      </c>
      <c r="EW65" s="215" t="str">
        <f t="shared" si="260"/>
        <v/>
      </c>
      <c r="EX65" s="215" t="str">
        <f t="shared" si="260"/>
        <v/>
      </c>
      <c r="EY65" s="215" t="str">
        <f t="shared" si="260"/>
        <v/>
      </c>
      <c r="EZ65" s="215" t="str">
        <f t="shared" si="260"/>
        <v/>
      </c>
      <c r="FA65" s="215" t="str">
        <f t="shared" si="260"/>
        <v/>
      </c>
      <c r="FB65" s="215" t="str">
        <f t="shared" si="260"/>
        <v/>
      </c>
      <c r="FC65" s="215" t="str">
        <f t="shared" si="260"/>
        <v/>
      </c>
      <c r="FD65" s="215" t="str">
        <f t="shared" si="260"/>
        <v/>
      </c>
      <c r="FE65" s="215" t="str">
        <f t="shared" si="260"/>
        <v/>
      </c>
      <c r="FF65" s="215" t="str">
        <f t="shared" si="260"/>
        <v/>
      </c>
      <c r="FG65" s="215" t="str">
        <f t="shared" si="260"/>
        <v/>
      </c>
      <c r="FH65" s="215" t="str">
        <f t="shared" si="260"/>
        <v/>
      </c>
      <c r="FI65" s="215" t="str">
        <f t="shared" si="260"/>
        <v/>
      </c>
      <c r="FJ65" s="215" t="str">
        <f t="shared" si="260"/>
        <v/>
      </c>
      <c r="FK65" s="215" t="str">
        <f t="shared" si="260"/>
        <v/>
      </c>
      <c r="FL65" s="215" t="str">
        <f t="shared" si="259"/>
        <v/>
      </c>
      <c r="FM65" s="215" t="str">
        <f t="shared" si="259"/>
        <v/>
      </c>
      <c r="FN65" s="215" t="str">
        <f t="shared" si="259"/>
        <v/>
      </c>
      <c r="FO65" s="215" t="str">
        <f t="shared" si="259"/>
        <v/>
      </c>
      <c r="FP65" s="215" t="str">
        <f t="shared" si="259"/>
        <v/>
      </c>
      <c r="FQ65" s="215" t="str">
        <f t="shared" si="259"/>
        <v/>
      </c>
      <c r="FR65" s="215" t="str">
        <f t="shared" si="259"/>
        <v/>
      </c>
      <c r="FS65" s="215" t="str">
        <f t="shared" si="259"/>
        <v/>
      </c>
      <c r="FT65" s="215" t="str">
        <f t="shared" si="259"/>
        <v/>
      </c>
      <c r="FU65" s="215" t="str">
        <f t="shared" si="259"/>
        <v/>
      </c>
      <c r="FV65" s="215" t="str">
        <f t="shared" si="259"/>
        <v/>
      </c>
      <c r="FW65" s="215" t="str">
        <f t="shared" si="259"/>
        <v/>
      </c>
      <c r="FX65" s="215" t="str">
        <f t="shared" si="259"/>
        <v/>
      </c>
      <c r="FY65" s="215" t="str">
        <f t="shared" si="259"/>
        <v/>
      </c>
      <c r="FZ65" s="215" t="str">
        <f t="shared" si="259"/>
        <v/>
      </c>
      <c r="GA65" s="215" t="str">
        <f t="shared" si="248"/>
        <v/>
      </c>
      <c r="GB65" s="215" t="str">
        <f t="shared" si="251"/>
        <v/>
      </c>
      <c r="GC65" s="215" t="str">
        <f t="shared" si="251"/>
        <v/>
      </c>
      <c r="GD65" s="215" t="str">
        <f t="shared" si="251"/>
        <v/>
      </c>
      <c r="GE65" s="215" t="str">
        <f t="shared" si="251"/>
        <v/>
      </c>
      <c r="GF65" s="215" t="str">
        <f t="shared" si="251"/>
        <v/>
      </c>
      <c r="GG65" s="215" t="str">
        <f t="shared" si="251"/>
        <v/>
      </c>
      <c r="GH65" s="215" t="str">
        <f t="shared" si="251"/>
        <v/>
      </c>
      <c r="GI65" s="215" t="str">
        <f t="shared" si="251"/>
        <v/>
      </c>
      <c r="GJ65" s="215" t="str">
        <f t="shared" si="251"/>
        <v/>
      </c>
      <c r="GK65" s="215" t="str">
        <f t="shared" si="258"/>
        <v/>
      </c>
      <c r="GL65" s="215" t="str">
        <f t="shared" si="258"/>
        <v/>
      </c>
      <c r="GM65" s="215" t="str">
        <f t="shared" si="258"/>
        <v/>
      </c>
      <c r="GN65" s="215" t="str">
        <f t="shared" si="258"/>
        <v/>
      </c>
      <c r="GO65" s="215" t="str">
        <f t="shared" si="258"/>
        <v/>
      </c>
      <c r="GP65" s="215" t="str">
        <f t="shared" si="258"/>
        <v/>
      </c>
      <c r="GQ65" s="215" t="str">
        <f t="shared" si="258"/>
        <v/>
      </c>
      <c r="GR65" s="215" t="str">
        <f t="shared" si="258"/>
        <v/>
      </c>
      <c r="GS65" s="215" t="str">
        <f t="shared" si="258"/>
        <v/>
      </c>
      <c r="GT65" s="215" t="str">
        <f t="shared" si="258"/>
        <v/>
      </c>
      <c r="GU65" s="215" t="str">
        <f t="shared" si="258"/>
        <v/>
      </c>
      <c r="GV65" s="215" t="str">
        <f t="shared" si="258"/>
        <v/>
      </c>
      <c r="GW65" s="215" t="str">
        <f t="shared" si="258"/>
        <v/>
      </c>
      <c r="GX65" s="215" t="str">
        <f t="shared" si="258"/>
        <v/>
      </c>
      <c r="GY65" s="215" t="str">
        <f t="shared" si="258"/>
        <v/>
      </c>
      <c r="GZ65" s="215" t="str">
        <f t="shared" si="258"/>
        <v/>
      </c>
      <c r="HA65" s="215" t="str">
        <f t="shared" si="258"/>
        <v/>
      </c>
      <c r="HB65" s="215" t="str">
        <f t="shared" si="258"/>
        <v/>
      </c>
      <c r="HC65" s="215" t="str">
        <f t="shared" si="258"/>
        <v/>
      </c>
      <c r="HD65" s="215" t="str">
        <f t="shared" si="258"/>
        <v/>
      </c>
      <c r="HE65" s="215" t="str">
        <f t="shared" si="258"/>
        <v/>
      </c>
      <c r="HF65" s="215" t="str">
        <f t="shared" si="258"/>
        <v/>
      </c>
      <c r="HG65" s="215" t="str">
        <f t="shared" si="258"/>
        <v/>
      </c>
      <c r="HH65" s="215" t="str">
        <f t="shared" si="258"/>
        <v/>
      </c>
      <c r="HI65" s="215" t="str">
        <f t="shared" si="258"/>
        <v/>
      </c>
      <c r="HJ65" s="215" t="str">
        <f t="shared" si="258"/>
        <v/>
      </c>
      <c r="HK65" s="215" t="str">
        <f t="shared" si="258"/>
        <v/>
      </c>
      <c r="HL65" s="215" t="str">
        <f t="shared" si="258"/>
        <v/>
      </c>
      <c r="HM65" s="215" t="str">
        <f t="shared" si="258"/>
        <v/>
      </c>
      <c r="HN65" s="215" t="str">
        <f t="shared" si="258"/>
        <v/>
      </c>
      <c r="HO65" s="215" t="str">
        <f t="shared" si="258"/>
        <v/>
      </c>
      <c r="HP65" s="215" t="str">
        <f t="shared" si="257"/>
        <v/>
      </c>
    </row>
    <row r="66" spans="1:224" ht="15" hidden="1" customHeight="1">
      <c r="A66" s="221"/>
      <c r="B66" s="221"/>
      <c r="C66" s="221"/>
      <c r="D66" s="221"/>
      <c r="E66" s="221"/>
      <c r="F66" s="221"/>
      <c r="G66" s="221"/>
      <c r="H66" s="205"/>
      <c r="L66" s="2"/>
      <c r="M66" s="2"/>
      <c r="N66" s="211" t="str">
        <f t="shared" si="146"/>
        <v>직원22</v>
      </c>
      <c r="O66" s="212" t="str">
        <f t="shared" si="261"/>
        <v/>
      </c>
      <c r="P66" s="213" t="str">
        <f t="shared" si="261"/>
        <v/>
      </c>
      <c r="Q66" s="213" t="str">
        <f t="shared" si="261"/>
        <v/>
      </c>
      <c r="R66" s="213" t="str">
        <f t="shared" si="261"/>
        <v/>
      </c>
      <c r="S66" s="213" t="str">
        <f t="shared" si="261"/>
        <v/>
      </c>
      <c r="T66" s="213" t="str">
        <f t="shared" si="261"/>
        <v/>
      </c>
      <c r="U66" s="213" t="str">
        <f t="shared" si="261"/>
        <v/>
      </c>
      <c r="V66" s="214" t="str">
        <f t="shared" si="148"/>
        <v/>
      </c>
      <c r="W66" s="214" t="str">
        <f t="shared" si="149"/>
        <v/>
      </c>
      <c r="X66" s="214" t="str">
        <f t="shared" si="150"/>
        <v/>
      </c>
      <c r="Y66" s="214" t="str">
        <f t="shared" si="151"/>
        <v/>
      </c>
      <c r="Z66" s="214" t="str">
        <f t="shared" si="152"/>
        <v/>
      </c>
      <c r="AA66" s="214" t="str">
        <f t="shared" si="153"/>
        <v/>
      </c>
      <c r="AB66" s="214" t="str">
        <f t="shared" si="154"/>
        <v/>
      </c>
      <c r="AC66" s="214" t="str">
        <f t="shared" si="155"/>
        <v/>
      </c>
      <c r="AD66" s="214" t="str">
        <f t="shared" si="156"/>
        <v/>
      </c>
      <c r="AE66" s="214" t="str">
        <f t="shared" si="157"/>
        <v/>
      </c>
      <c r="AF66" s="214" t="str">
        <f t="shared" si="158"/>
        <v/>
      </c>
      <c r="AG66" s="214" t="str">
        <f t="shared" si="159"/>
        <v/>
      </c>
      <c r="AH66" s="214" t="str">
        <f t="shared" si="160"/>
        <v/>
      </c>
      <c r="AI66" s="214" t="str">
        <f t="shared" si="161"/>
        <v/>
      </c>
      <c r="AJ66" s="214" t="str">
        <f t="shared" si="162"/>
        <v/>
      </c>
      <c r="AK66" s="214" t="str">
        <f t="shared" si="163"/>
        <v/>
      </c>
      <c r="AL66" s="214" t="str">
        <f t="shared" si="164"/>
        <v/>
      </c>
      <c r="AM66" s="214" t="str">
        <f t="shared" si="165"/>
        <v/>
      </c>
      <c r="AN66" s="214" t="str">
        <f t="shared" si="166"/>
        <v/>
      </c>
      <c r="AO66" s="214" t="str">
        <f t="shared" si="167"/>
        <v/>
      </c>
      <c r="AP66" s="214" t="str">
        <f t="shared" si="168"/>
        <v/>
      </c>
      <c r="AQ66" s="214" t="str">
        <f t="shared" si="169"/>
        <v/>
      </c>
      <c r="AR66" s="214" t="str">
        <f t="shared" si="170"/>
        <v/>
      </c>
      <c r="AS66" s="214" t="str">
        <f t="shared" si="171"/>
        <v/>
      </c>
      <c r="AT66" s="214" t="str">
        <f t="shared" si="172"/>
        <v/>
      </c>
      <c r="AU66" s="214" t="str">
        <f t="shared" si="173"/>
        <v/>
      </c>
      <c r="AV66" s="214" t="str">
        <f t="shared" si="174"/>
        <v/>
      </c>
      <c r="AW66" s="214" t="str">
        <f t="shared" si="175"/>
        <v/>
      </c>
      <c r="AX66" s="214" t="str">
        <f t="shared" si="176"/>
        <v/>
      </c>
      <c r="AY66" s="214" t="str">
        <f t="shared" si="177"/>
        <v/>
      </c>
      <c r="AZ66" s="214" t="str">
        <f t="shared" si="178"/>
        <v/>
      </c>
      <c r="BA66" s="214" t="str">
        <f t="shared" si="179"/>
        <v/>
      </c>
      <c r="BB66" s="214" t="str">
        <f t="shared" si="180"/>
        <v/>
      </c>
      <c r="BC66" s="214" t="str">
        <f t="shared" si="181"/>
        <v/>
      </c>
      <c r="BD66" s="214" t="str">
        <f t="shared" si="182"/>
        <v/>
      </c>
      <c r="BE66" s="214" t="str">
        <f t="shared" si="183"/>
        <v/>
      </c>
      <c r="BF66" s="214" t="str">
        <f t="shared" si="184"/>
        <v/>
      </c>
      <c r="BG66" s="214" t="str">
        <f t="shared" si="185"/>
        <v/>
      </c>
      <c r="BH66" s="214" t="str">
        <f t="shared" si="186"/>
        <v/>
      </c>
      <c r="BI66" s="214" t="str">
        <f t="shared" si="187"/>
        <v/>
      </c>
      <c r="BJ66" s="214" t="str">
        <f t="shared" si="188"/>
        <v/>
      </c>
      <c r="BK66" s="214" t="str">
        <f t="shared" si="189"/>
        <v/>
      </c>
      <c r="BL66" s="214" t="str">
        <f t="shared" si="190"/>
        <v/>
      </c>
      <c r="BM66" s="214" t="str">
        <f t="shared" si="191"/>
        <v/>
      </c>
      <c r="BN66" s="214" t="str">
        <f t="shared" si="192"/>
        <v/>
      </c>
      <c r="BO66" s="214" t="str">
        <f t="shared" si="193"/>
        <v/>
      </c>
      <c r="BP66" s="214" t="str">
        <f t="shared" si="194"/>
        <v/>
      </c>
      <c r="BQ66" s="214" t="str">
        <f t="shared" si="195"/>
        <v/>
      </c>
      <c r="BR66" s="214" t="str">
        <f t="shared" si="196"/>
        <v/>
      </c>
      <c r="BS66" s="214" t="str">
        <f t="shared" si="197"/>
        <v/>
      </c>
      <c r="BT66" s="214" t="str">
        <f t="shared" si="198"/>
        <v/>
      </c>
      <c r="BU66" s="214" t="str">
        <f t="shared" si="199"/>
        <v/>
      </c>
      <c r="BV66" s="214" t="str">
        <f t="shared" si="200"/>
        <v/>
      </c>
      <c r="BW66" s="214" t="str">
        <f t="shared" si="201"/>
        <v/>
      </c>
      <c r="BX66" s="214" t="str">
        <f t="shared" si="202"/>
        <v/>
      </c>
      <c r="BY66" s="214" t="str">
        <f t="shared" si="203"/>
        <v/>
      </c>
      <c r="BZ66" s="214" t="str">
        <f t="shared" si="204"/>
        <v/>
      </c>
      <c r="CA66" s="214" t="str">
        <f t="shared" si="205"/>
        <v/>
      </c>
      <c r="CB66" s="214" t="str">
        <f t="shared" si="206"/>
        <v/>
      </c>
      <c r="CC66" s="214" t="str">
        <f t="shared" si="207"/>
        <v/>
      </c>
      <c r="CD66" s="214" t="str">
        <f t="shared" si="208"/>
        <v/>
      </c>
      <c r="CE66" s="214" t="str">
        <f t="shared" si="209"/>
        <v/>
      </c>
      <c r="CF66" s="214" t="str">
        <f t="shared" si="210"/>
        <v/>
      </c>
      <c r="CG66" s="214" t="str">
        <f t="shared" si="211"/>
        <v/>
      </c>
      <c r="CH66" s="214" t="str">
        <f t="shared" si="212"/>
        <v/>
      </c>
      <c r="CI66" s="214" t="str">
        <f t="shared" si="213"/>
        <v/>
      </c>
      <c r="CJ66" s="214" t="str">
        <f t="shared" si="214"/>
        <v/>
      </c>
      <c r="CK66" s="214" t="str">
        <f t="shared" si="215"/>
        <v/>
      </c>
      <c r="CL66" s="214" t="str">
        <f t="shared" si="216"/>
        <v/>
      </c>
      <c r="CM66" s="214" t="str">
        <f t="shared" si="217"/>
        <v/>
      </c>
      <c r="CN66" s="214" t="str">
        <f t="shared" si="218"/>
        <v/>
      </c>
      <c r="CO66" s="214" t="str">
        <f t="shared" si="219"/>
        <v/>
      </c>
      <c r="CP66" s="214" t="str">
        <f t="shared" si="220"/>
        <v/>
      </c>
      <c r="CQ66" s="214" t="str">
        <f t="shared" si="221"/>
        <v/>
      </c>
      <c r="CR66" s="214" t="str">
        <f t="shared" si="222"/>
        <v/>
      </c>
      <c r="CS66" s="214" t="str">
        <f t="shared" si="223"/>
        <v/>
      </c>
      <c r="CT66" s="214" t="str">
        <f t="shared" si="224"/>
        <v/>
      </c>
      <c r="CU66" s="214" t="str">
        <f t="shared" si="225"/>
        <v/>
      </c>
      <c r="CV66" s="214" t="str">
        <f t="shared" si="226"/>
        <v/>
      </c>
      <c r="CW66" s="214" t="str">
        <f t="shared" si="227"/>
        <v/>
      </c>
      <c r="CX66" s="214" t="str">
        <f t="shared" si="228"/>
        <v/>
      </c>
      <c r="CY66" s="214" t="str">
        <f t="shared" si="229"/>
        <v/>
      </c>
      <c r="CZ66" s="214" t="str">
        <f t="shared" si="230"/>
        <v/>
      </c>
      <c r="DA66" s="214" t="str">
        <f t="shared" si="231"/>
        <v/>
      </c>
      <c r="DB66" s="214" t="str">
        <f t="shared" si="232"/>
        <v/>
      </c>
      <c r="DC66" s="214" t="str">
        <f t="shared" si="233"/>
        <v/>
      </c>
      <c r="DD66" s="214" t="str">
        <f t="shared" si="234"/>
        <v/>
      </c>
      <c r="DE66" s="214" t="str">
        <f t="shared" si="235"/>
        <v/>
      </c>
      <c r="DF66" s="214" t="str">
        <f t="shared" si="236"/>
        <v/>
      </c>
      <c r="DG66" s="214" t="str">
        <f t="shared" si="237"/>
        <v/>
      </c>
      <c r="DH66" s="214" t="str">
        <f t="shared" si="238"/>
        <v/>
      </c>
      <c r="DI66" s="214" t="str">
        <f t="shared" si="239"/>
        <v/>
      </c>
      <c r="DJ66" s="214" t="str">
        <f t="shared" si="240"/>
        <v/>
      </c>
      <c r="DK66" s="214" t="str">
        <f t="shared" si="241"/>
        <v/>
      </c>
      <c r="DL66" s="214" t="str">
        <f t="shared" si="242"/>
        <v/>
      </c>
      <c r="DM66" s="214" t="str">
        <f t="shared" si="243"/>
        <v/>
      </c>
      <c r="DN66" s="214" t="str">
        <f t="shared" si="244"/>
        <v/>
      </c>
      <c r="DO66" s="215" t="str">
        <f t="shared" si="245"/>
        <v/>
      </c>
      <c r="DP66" s="215" t="str">
        <f t="shared" si="253"/>
        <v/>
      </c>
      <c r="DQ66" s="215" t="str">
        <f t="shared" si="253"/>
        <v/>
      </c>
      <c r="DR66" s="215" t="str">
        <f t="shared" si="253"/>
        <v/>
      </c>
      <c r="DS66" s="215" t="str">
        <f t="shared" si="256"/>
        <v/>
      </c>
      <c r="DT66" s="215" t="str">
        <f t="shared" si="256"/>
        <v/>
      </c>
      <c r="DU66" s="215" t="str">
        <f t="shared" si="256"/>
        <v/>
      </c>
      <c r="DV66" s="215" t="str">
        <f t="shared" si="256"/>
        <v/>
      </c>
      <c r="DW66" s="215" t="str">
        <f t="shared" si="256"/>
        <v/>
      </c>
      <c r="DX66" s="215" t="str">
        <f t="shared" si="256"/>
        <v/>
      </c>
      <c r="DY66" s="215" t="str">
        <f t="shared" si="256"/>
        <v/>
      </c>
      <c r="DZ66" s="215" t="str">
        <f t="shared" si="256"/>
        <v/>
      </c>
      <c r="EA66" s="215" t="str">
        <f t="shared" si="256"/>
        <v/>
      </c>
      <c r="EB66" s="215" t="str">
        <f t="shared" si="256"/>
        <v/>
      </c>
      <c r="EC66" s="215" t="str">
        <f t="shared" si="256"/>
        <v/>
      </c>
      <c r="ED66" s="215" t="str">
        <f t="shared" si="256"/>
        <v/>
      </c>
      <c r="EE66" s="215" t="str">
        <f t="shared" si="256"/>
        <v/>
      </c>
      <c r="EF66" s="215" t="str">
        <f t="shared" si="256"/>
        <v/>
      </c>
      <c r="EG66" s="215" t="str">
        <f t="shared" si="256"/>
        <v/>
      </c>
      <c r="EH66" s="215" t="str">
        <f t="shared" si="260"/>
        <v/>
      </c>
      <c r="EI66" s="215" t="str">
        <f t="shared" si="260"/>
        <v/>
      </c>
      <c r="EJ66" s="215" t="str">
        <f t="shared" si="260"/>
        <v/>
      </c>
      <c r="EK66" s="215" t="str">
        <f t="shared" si="260"/>
        <v/>
      </c>
      <c r="EL66" s="215" t="str">
        <f t="shared" si="260"/>
        <v/>
      </c>
      <c r="EM66" s="215" t="str">
        <f t="shared" si="260"/>
        <v/>
      </c>
      <c r="EN66" s="215" t="str">
        <f t="shared" si="260"/>
        <v/>
      </c>
      <c r="EO66" s="215" t="str">
        <f t="shared" si="260"/>
        <v/>
      </c>
      <c r="EP66" s="215" t="str">
        <f t="shared" si="260"/>
        <v/>
      </c>
      <c r="EQ66" s="215" t="str">
        <f t="shared" si="260"/>
        <v/>
      </c>
      <c r="ER66" s="215" t="str">
        <f t="shared" si="260"/>
        <v/>
      </c>
      <c r="ES66" s="215" t="str">
        <f t="shared" si="260"/>
        <v/>
      </c>
      <c r="ET66" s="215" t="str">
        <f t="shared" si="260"/>
        <v/>
      </c>
      <c r="EU66" s="215" t="str">
        <f t="shared" si="260"/>
        <v/>
      </c>
      <c r="EV66" s="215" t="str">
        <f t="shared" si="260"/>
        <v/>
      </c>
      <c r="EW66" s="215" t="str">
        <f t="shared" si="260"/>
        <v/>
      </c>
      <c r="EX66" s="215" t="str">
        <f t="shared" si="260"/>
        <v/>
      </c>
      <c r="EY66" s="215" t="str">
        <f t="shared" si="260"/>
        <v/>
      </c>
      <c r="EZ66" s="215" t="str">
        <f t="shared" si="260"/>
        <v/>
      </c>
      <c r="FA66" s="215" t="str">
        <f t="shared" si="260"/>
        <v/>
      </c>
      <c r="FB66" s="215" t="str">
        <f t="shared" si="260"/>
        <v/>
      </c>
      <c r="FC66" s="215" t="str">
        <f t="shared" si="260"/>
        <v/>
      </c>
      <c r="FD66" s="215" t="str">
        <f t="shared" si="260"/>
        <v/>
      </c>
      <c r="FE66" s="215" t="str">
        <f t="shared" si="260"/>
        <v/>
      </c>
      <c r="FF66" s="215" t="str">
        <f t="shared" si="260"/>
        <v/>
      </c>
      <c r="FG66" s="215" t="str">
        <f t="shared" si="260"/>
        <v/>
      </c>
      <c r="FH66" s="215" t="str">
        <f t="shared" si="260"/>
        <v/>
      </c>
      <c r="FI66" s="215" t="str">
        <f t="shared" si="260"/>
        <v/>
      </c>
      <c r="FJ66" s="215" t="str">
        <f t="shared" si="260"/>
        <v/>
      </c>
      <c r="FK66" s="215" t="str">
        <f t="shared" si="260"/>
        <v/>
      </c>
      <c r="FL66" s="215" t="str">
        <f t="shared" si="259"/>
        <v/>
      </c>
      <c r="FM66" s="215" t="str">
        <f t="shared" si="259"/>
        <v/>
      </c>
      <c r="FN66" s="215" t="str">
        <f t="shared" si="259"/>
        <v/>
      </c>
      <c r="FO66" s="215" t="str">
        <f t="shared" si="259"/>
        <v/>
      </c>
      <c r="FP66" s="215" t="str">
        <f t="shared" si="259"/>
        <v/>
      </c>
      <c r="FQ66" s="215" t="str">
        <f t="shared" si="259"/>
        <v/>
      </c>
      <c r="FR66" s="215" t="str">
        <f t="shared" si="259"/>
        <v/>
      </c>
      <c r="FS66" s="215" t="str">
        <f t="shared" si="259"/>
        <v/>
      </c>
      <c r="FT66" s="215" t="str">
        <f t="shared" si="259"/>
        <v/>
      </c>
      <c r="FU66" s="215" t="str">
        <f t="shared" si="259"/>
        <v/>
      </c>
      <c r="FV66" s="215" t="str">
        <f t="shared" si="259"/>
        <v/>
      </c>
      <c r="FW66" s="215" t="str">
        <f t="shared" si="259"/>
        <v/>
      </c>
      <c r="FX66" s="215" t="str">
        <f t="shared" si="259"/>
        <v/>
      </c>
      <c r="FY66" s="215" t="str">
        <f t="shared" si="259"/>
        <v/>
      </c>
      <c r="FZ66" s="215" t="str">
        <f t="shared" si="259"/>
        <v/>
      </c>
      <c r="GA66" s="215" t="str">
        <f t="shared" si="248"/>
        <v/>
      </c>
      <c r="GB66" s="215" t="str">
        <f t="shared" si="251"/>
        <v/>
      </c>
      <c r="GC66" s="215" t="str">
        <f t="shared" si="251"/>
        <v/>
      </c>
      <c r="GD66" s="215" t="str">
        <f t="shared" si="251"/>
        <v/>
      </c>
      <c r="GE66" s="215" t="str">
        <f t="shared" si="251"/>
        <v/>
      </c>
      <c r="GF66" s="215" t="str">
        <f t="shared" si="251"/>
        <v/>
      </c>
      <c r="GG66" s="215" t="str">
        <f t="shared" si="251"/>
        <v/>
      </c>
      <c r="GH66" s="215" t="str">
        <f t="shared" si="251"/>
        <v/>
      </c>
      <c r="GI66" s="215" t="str">
        <f t="shared" si="251"/>
        <v/>
      </c>
      <c r="GJ66" s="215" t="str">
        <f t="shared" si="251"/>
        <v/>
      </c>
      <c r="GK66" s="215" t="str">
        <f t="shared" si="258"/>
        <v/>
      </c>
      <c r="GL66" s="215" t="str">
        <f t="shared" si="258"/>
        <v/>
      </c>
      <c r="GM66" s="215" t="str">
        <f t="shared" si="258"/>
        <v/>
      </c>
      <c r="GN66" s="215" t="str">
        <f t="shared" si="258"/>
        <v/>
      </c>
      <c r="GO66" s="215" t="str">
        <f t="shared" si="258"/>
        <v/>
      </c>
      <c r="GP66" s="215" t="str">
        <f t="shared" si="258"/>
        <v/>
      </c>
      <c r="GQ66" s="215" t="str">
        <f t="shared" si="258"/>
        <v/>
      </c>
      <c r="GR66" s="215" t="str">
        <f t="shared" si="258"/>
        <v/>
      </c>
      <c r="GS66" s="215" t="str">
        <f t="shared" si="258"/>
        <v/>
      </c>
      <c r="GT66" s="215" t="str">
        <f t="shared" si="258"/>
        <v/>
      </c>
      <c r="GU66" s="215" t="str">
        <f t="shared" si="258"/>
        <v/>
      </c>
      <c r="GV66" s="215" t="str">
        <f t="shared" si="258"/>
        <v/>
      </c>
      <c r="GW66" s="215" t="str">
        <f t="shared" si="258"/>
        <v/>
      </c>
      <c r="GX66" s="215" t="str">
        <f t="shared" si="258"/>
        <v/>
      </c>
      <c r="GY66" s="215" t="str">
        <f t="shared" si="258"/>
        <v/>
      </c>
      <c r="GZ66" s="215" t="str">
        <f t="shared" si="258"/>
        <v/>
      </c>
      <c r="HA66" s="215" t="str">
        <f t="shared" si="258"/>
        <v/>
      </c>
      <c r="HB66" s="215" t="str">
        <f t="shared" si="258"/>
        <v/>
      </c>
      <c r="HC66" s="215" t="str">
        <f t="shared" si="258"/>
        <v/>
      </c>
      <c r="HD66" s="215" t="str">
        <f t="shared" si="258"/>
        <v/>
      </c>
      <c r="HE66" s="215" t="str">
        <f t="shared" si="258"/>
        <v/>
      </c>
      <c r="HF66" s="215" t="str">
        <f t="shared" si="258"/>
        <v/>
      </c>
      <c r="HG66" s="215" t="str">
        <f t="shared" si="258"/>
        <v/>
      </c>
      <c r="HH66" s="215" t="str">
        <f t="shared" si="258"/>
        <v/>
      </c>
      <c r="HI66" s="215" t="str">
        <f t="shared" si="258"/>
        <v/>
      </c>
      <c r="HJ66" s="215" t="str">
        <f t="shared" si="258"/>
        <v/>
      </c>
      <c r="HK66" s="215" t="str">
        <f t="shared" si="258"/>
        <v/>
      </c>
      <c r="HL66" s="215" t="str">
        <f t="shared" si="258"/>
        <v/>
      </c>
      <c r="HM66" s="215" t="str">
        <f t="shared" si="258"/>
        <v/>
      </c>
      <c r="HN66" s="215" t="str">
        <f t="shared" si="258"/>
        <v/>
      </c>
      <c r="HO66" s="215" t="str">
        <f t="shared" si="258"/>
        <v/>
      </c>
      <c r="HP66" s="215" t="str">
        <f t="shared" si="257"/>
        <v/>
      </c>
    </row>
    <row r="67" spans="1:224" ht="15" hidden="1" customHeight="1">
      <c r="A67" s="33"/>
      <c r="B67" s="33"/>
      <c r="C67" s="33"/>
      <c r="D67" s="33"/>
      <c r="E67" s="33"/>
      <c r="F67" s="33"/>
      <c r="G67" s="33"/>
      <c r="H67" s="205"/>
      <c r="L67" s="2"/>
      <c r="M67" s="2"/>
      <c r="N67" s="211" t="str">
        <f t="shared" si="146"/>
        <v>직원23</v>
      </c>
      <c r="O67" s="212" t="str">
        <f t="shared" si="261"/>
        <v/>
      </c>
      <c r="P67" s="213" t="str">
        <f t="shared" si="261"/>
        <v/>
      </c>
      <c r="Q67" s="213" t="str">
        <f t="shared" si="261"/>
        <v/>
      </c>
      <c r="R67" s="213" t="str">
        <f t="shared" si="261"/>
        <v/>
      </c>
      <c r="S67" s="213" t="str">
        <f t="shared" si="261"/>
        <v/>
      </c>
      <c r="T67" s="213" t="str">
        <f t="shared" si="261"/>
        <v/>
      </c>
      <c r="U67" s="213" t="str">
        <f t="shared" si="261"/>
        <v/>
      </c>
      <c r="V67" s="214" t="str">
        <f t="shared" si="148"/>
        <v/>
      </c>
      <c r="W67" s="214" t="str">
        <f t="shared" si="149"/>
        <v/>
      </c>
      <c r="X67" s="214" t="str">
        <f t="shared" si="150"/>
        <v/>
      </c>
      <c r="Y67" s="214" t="str">
        <f t="shared" si="151"/>
        <v/>
      </c>
      <c r="Z67" s="214" t="str">
        <f t="shared" si="152"/>
        <v/>
      </c>
      <c r="AA67" s="214" t="str">
        <f t="shared" si="153"/>
        <v/>
      </c>
      <c r="AB67" s="214" t="str">
        <f t="shared" si="154"/>
        <v/>
      </c>
      <c r="AC67" s="214" t="str">
        <f t="shared" si="155"/>
        <v/>
      </c>
      <c r="AD67" s="214" t="str">
        <f t="shared" si="156"/>
        <v/>
      </c>
      <c r="AE67" s="214" t="str">
        <f t="shared" si="157"/>
        <v/>
      </c>
      <c r="AF67" s="214" t="str">
        <f t="shared" si="158"/>
        <v/>
      </c>
      <c r="AG67" s="214" t="str">
        <f t="shared" si="159"/>
        <v/>
      </c>
      <c r="AH67" s="214" t="str">
        <f t="shared" si="160"/>
        <v/>
      </c>
      <c r="AI67" s="214" t="str">
        <f t="shared" si="161"/>
        <v/>
      </c>
      <c r="AJ67" s="214" t="str">
        <f t="shared" si="162"/>
        <v/>
      </c>
      <c r="AK67" s="214" t="str">
        <f t="shared" si="163"/>
        <v/>
      </c>
      <c r="AL67" s="214" t="str">
        <f t="shared" si="164"/>
        <v/>
      </c>
      <c r="AM67" s="214" t="str">
        <f t="shared" si="165"/>
        <v/>
      </c>
      <c r="AN67" s="214" t="str">
        <f t="shared" si="166"/>
        <v/>
      </c>
      <c r="AO67" s="214" t="str">
        <f t="shared" si="167"/>
        <v/>
      </c>
      <c r="AP67" s="214" t="str">
        <f t="shared" si="168"/>
        <v/>
      </c>
      <c r="AQ67" s="214" t="str">
        <f t="shared" si="169"/>
        <v/>
      </c>
      <c r="AR67" s="214" t="str">
        <f t="shared" si="170"/>
        <v/>
      </c>
      <c r="AS67" s="214" t="str">
        <f t="shared" si="171"/>
        <v/>
      </c>
      <c r="AT67" s="214" t="str">
        <f t="shared" si="172"/>
        <v/>
      </c>
      <c r="AU67" s="214" t="str">
        <f t="shared" si="173"/>
        <v/>
      </c>
      <c r="AV67" s="214" t="str">
        <f t="shared" si="174"/>
        <v/>
      </c>
      <c r="AW67" s="214" t="str">
        <f t="shared" si="175"/>
        <v/>
      </c>
      <c r="AX67" s="214" t="str">
        <f t="shared" si="176"/>
        <v/>
      </c>
      <c r="AY67" s="214" t="str">
        <f t="shared" si="177"/>
        <v/>
      </c>
      <c r="AZ67" s="214" t="str">
        <f t="shared" si="178"/>
        <v/>
      </c>
      <c r="BA67" s="214" t="str">
        <f t="shared" si="179"/>
        <v/>
      </c>
      <c r="BB67" s="214" t="str">
        <f t="shared" si="180"/>
        <v/>
      </c>
      <c r="BC67" s="214" t="str">
        <f t="shared" si="181"/>
        <v/>
      </c>
      <c r="BD67" s="214" t="str">
        <f t="shared" si="182"/>
        <v/>
      </c>
      <c r="BE67" s="214" t="str">
        <f t="shared" si="183"/>
        <v/>
      </c>
      <c r="BF67" s="214" t="str">
        <f t="shared" si="184"/>
        <v/>
      </c>
      <c r="BG67" s="214" t="str">
        <f t="shared" si="185"/>
        <v/>
      </c>
      <c r="BH67" s="214" t="str">
        <f t="shared" si="186"/>
        <v/>
      </c>
      <c r="BI67" s="214" t="str">
        <f t="shared" si="187"/>
        <v/>
      </c>
      <c r="BJ67" s="214" t="str">
        <f t="shared" si="188"/>
        <v/>
      </c>
      <c r="BK67" s="214" t="str">
        <f t="shared" si="189"/>
        <v/>
      </c>
      <c r="BL67" s="214" t="str">
        <f t="shared" si="190"/>
        <v/>
      </c>
      <c r="BM67" s="214" t="str">
        <f t="shared" si="191"/>
        <v/>
      </c>
      <c r="BN67" s="214" t="str">
        <f t="shared" si="192"/>
        <v/>
      </c>
      <c r="BO67" s="214" t="str">
        <f t="shared" si="193"/>
        <v/>
      </c>
      <c r="BP67" s="214" t="str">
        <f t="shared" si="194"/>
        <v/>
      </c>
      <c r="BQ67" s="214" t="str">
        <f t="shared" si="195"/>
        <v/>
      </c>
      <c r="BR67" s="214" t="str">
        <f t="shared" si="196"/>
        <v/>
      </c>
      <c r="BS67" s="214" t="str">
        <f t="shared" si="197"/>
        <v/>
      </c>
      <c r="BT67" s="214" t="str">
        <f t="shared" si="198"/>
        <v/>
      </c>
      <c r="BU67" s="214" t="str">
        <f t="shared" si="199"/>
        <v/>
      </c>
      <c r="BV67" s="214" t="str">
        <f t="shared" si="200"/>
        <v/>
      </c>
      <c r="BW67" s="214" t="str">
        <f t="shared" si="201"/>
        <v/>
      </c>
      <c r="BX67" s="214" t="str">
        <f t="shared" si="202"/>
        <v/>
      </c>
      <c r="BY67" s="214" t="str">
        <f t="shared" si="203"/>
        <v/>
      </c>
      <c r="BZ67" s="214" t="str">
        <f t="shared" si="204"/>
        <v/>
      </c>
      <c r="CA67" s="214" t="str">
        <f t="shared" si="205"/>
        <v/>
      </c>
      <c r="CB67" s="214" t="str">
        <f t="shared" si="206"/>
        <v/>
      </c>
      <c r="CC67" s="214" t="str">
        <f t="shared" si="207"/>
        <v/>
      </c>
      <c r="CD67" s="214" t="str">
        <f t="shared" si="208"/>
        <v/>
      </c>
      <c r="CE67" s="214" t="str">
        <f t="shared" si="209"/>
        <v/>
      </c>
      <c r="CF67" s="214" t="str">
        <f t="shared" si="210"/>
        <v/>
      </c>
      <c r="CG67" s="214" t="str">
        <f t="shared" si="211"/>
        <v/>
      </c>
      <c r="CH67" s="214" t="str">
        <f t="shared" si="212"/>
        <v/>
      </c>
      <c r="CI67" s="214" t="str">
        <f t="shared" si="213"/>
        <v/>
      </c>
      <c r="CJ67" s="214" t="str">
        <f t="shared" si="214"/>
        <v/>
      </c>
      <c r="CK67" s="214" t="str">
        <f t="shared" si="215"/>
        <v/>
      </c>
      <c r="CL67" s="214" t="str">
        <f t="shared" si="216"/>
        <v/>
      </c>
      <c r="CM67" s="214" t="str">
        <f t="shared" si="217"/>
        <v/>
      </c>
      <c r="CN67" s="214" t="str">
        <f t="shared" si="218"/>
        <v/>
      </c>
      <c r="CO67" s="214" t="str">
        <f t="shared" si="219"/>
        <v/>
      </c>
      <c r="CP67" s="214" t="str">
        <f t="shared" si="220"/>
        <v/>
      </c>
      <c r="CQ67" s="214" t="str">
        <f t="shared" si="221"/>
        <v/>
      </c>
      <c r="CR67" s="214" t="str">
        <f t="shared" si="222"/>
        <v/>
      </c>
      <c r="CS67" s="214" t="str">
        <f t="shared" si="223"/>
        <v/>
      </c>
      <c r="CT67" s="214" t="str">
        <f t="shared" si="224"/>
        <v/>
      </c>
      <c r="CU67" s="214" t="str">
        <f t="shared" si="225"/>
        <v/>
      </c>
      <c r="CV67" s="214" t="str">
        <f t="shared" si="226"/>
        <v/>
      </c>
      <c r="CW67" s="214" t="str">
        <f t="shared" si="227"/>
        <v/>
      </c>
      <c r="CX67" s="214" t="str">
        <f t="shared" si="228"/>
        <v/>
      </c>
      <c r="CY67" s="214" t="str">
        <f t="shared" si="229"/>
        <v/>
      </c>
      <c r="CZ67" s="214" t="str">
        <f t="shared" si="230"/>
        <v/>
      </c>
      <c r="DA67" s="214" t="str">
        <f t="shared" si="231"/>
        <v/>
      </c>
      <c r="DB67" s="214" t="str">
        <f t="shared" si="232"/>
        <v/>
      </c>
      <c r="DC67" s="214" t="str">
        <f t="shared" si="233"/>
        <v/>
      </c>
      <c r="DD67" s="214" t="str">
        <f t="shared" si="234"/>
        <v/>
      </c>
      <c r="DE67" s="214" t="str">
        <f t="shared" si="235"/>
        <v/>
      </c>
      <c r="DF67" s="214" t="str">
        <f t="shared" si="236"/>
        <v/>
      </c>
      <c r="DG67" s="214" t="str">
        <f t="shared" si="237"/>
        <v/>
      </c>
      <c r="DH67" s="214" t="str">
        <f t="shared" si="238"/>
        <v/>
      </c>
      <c r="DI67" s="214" t="str">
        <f t="shared" si="239"/>
        <v/>
      </c>
      <c r="DJ67" s="214" t="str">
        <f t="shared" si="240"/>
        <v/>
      </c>
      <c r="DK67" s="214" t="str">
        <f t="shared" si="241"/>
        <v/>
      </c>
      <c r="DL67" s="214" t="str">
        <f t="shared" si="242"/>
        <v/>
      </c>
      <c r="DM67" s="214" t="str">
        <f t="shared" si="243"/>
        <v/>
      </c>
      <c r="DN67" s="214" t="str">
        <f t="shared" si="244"/>
        <v/>
      </c>
      <c r="DO67" s="215" t="str">
        <f t="shared" si="245"/>
        <v/>
      </c>
      <c r="DP67" s="215" t="str">
        <f t="shared" si="253"/>
        <v/>
      </c>
      <c r="DQ67" s="215" t="str">
        <f t="shared" si="253"/>
        <v/>
      </c>
      <c r="DR67" s="215" t="str">
        <f t="shared" si="253"/>
        <v/>
      </c>
      <c r="DS67" s="215" t="str">
        <f t="shared" si="256"/>
        <v/>
      </c>
      <c r="DT67" s="215" t="str">
        <f t="shared" si="256"/>
        <v/>
      </c>
      <c r="DU67" s="215" t="str">
        <f t="shared" si="256"/>
        <v/>
      </c>
      <c r="DV67" s="215" t="str">
        <f t="shared" si="256"/>
        <v/>
      </c>
      <c r="DW67" s="215" t="str">
        <f t="shared" si="256"/>
        <v/>
      </c>
      <c r="DX67" s="215" t="str">
        <f t="shared" si="256"/>
        <v/>
      </c>
      <c r="DY67" s="215" t="str">
        <f t="shared" si="256"/>
        <v/>
      </c>
      <c r="DZ67" s="215" t="str">
        <f t="shared" si="256"/>
        <v/>
      </c>
      <c r="EA67" s="215" t="str">
        <f t="shared" si="256"/>
        <v/>
      </c>
      <c r="EB67" s="215" t="str">
        <f t="shared" si="256"/>
        <v/>
      </c>
      <c r="EC67" s="215" t="str">
        <f t="shared" si="256"/>
        <v/>
      </c>
      <c r="ED67" s="215" t="str">
        <f t="shared" si="256"/>
        <v/>
      </c>
      <c r="EE67" s="215" t="str">
        <f t="shared" si="256"/>
        <v/>
      </c>
      <c r="EF67" s="215" t="str">
        <f t="shared" si="256"/>
        <v/>
      </c>
      <c r="EG67" s="215" t="str">
        <f t="shared" si="256"/>
        <v/>
      </c>
      <c r="EH67" s="215" t="str">
        <f t="shared" si="260"/>
        <v/>
      </c>
      <c r="EI67" s="215" t="str">
        <f t="shared" si="260"/>
        <v/>
      </c>
      <c r="EJ67" s="215" t="str">
        <f t="shared" si="260"/>
        <v/>
      </c>
      <c r="EK67" s="215" t="str">
        <f t="shared" si="260"/>
        <v/>
      </c>
      <c r="EL67" s="215" t="str">
        <f t="shared" si="260"/>
        <v/>
      </c>
      <c r="EM67" s="215" t="str">
        <f t="shared" si="260"/>
        <v/>
      </c>
      <c r="EN67" s="215" t="str">
        <f t="shared" si="260"/>
        <v/>
      </c>
      <c r="EO67" s="215" t="str">
        <f t="shared" si="260"/>
        <v/>
      </c>
      <c r="EP67" s="215" t="str">
        <f t="shared" si="260"/>
        <v/>
      </c>
      <c r="EQ67" s="215" t="str">
        <f t="shared" si="260"/>
        <v/>
      </c>
      <c r="ER67" s="215" t="str">
        <f t="shared" si="260"/>
        <v/>
      </c>
      <c r="ES67" s="215" t="str">
        <f t="shared" si="260"/>
        <v/>
      </c>
      <c r="ET67" s="215" t="str">
        <f t="shared" si="260"/>
        <v/>
      </c>
      <c r="EU67" s="215" t="str">
        <f t="shared" si="260"/>
        <v/>
      </c>
      <c r="EV67" s="215" t="str">
        <f t="shared" si="260"/>
        <v/>
      </c>
      <c r="EW67" s="215" t="str">
        <f t="shared" si="260"/>
        <v/>
      </c>
      <c r="EX67" s="215" t="str">
        <f t="shared" si="260"/>
        <v/>
      </c>
      <c r="EY67" s="215" t="str">
        <f t="shared" si="260"/>
        <v/>
      </c>
      <c r="EZ67" s="215" t="str">
        <f t="shared" si="260"/>
        <v/>
      </c>
      <c r="FA67" s="215" t="str">
        <f t="shared" si="260"/>
        <v/>
      </c>
      <c r="FB67" s="215" t="str">
        <f t="shared" si="260"/>
        <v/>
      </c>
      <c r="FC67" s="215" t="str">
        <f t="shared" si="260"/>
        <v/>
      </c>
      <c r="FD67" s="215" t="str">
        <f t="shared" si="260"/>
        <v/>
      </c>
      <c r="FE67" s="215" t="str">
        <f t="shared" si="260"/>
        <v/>
      </c>
      <c r="FF67" s="215" t="str">
        <f t="shared" si="260"/>
        <v/>
      </c>
      <c r="FG67" s="215" t="str">
        <f t="shared" si="260"/>
        <v/>
      </c>
      <c r="FH67" s="215" t="str">
        <f t="shared" si="260"/>
        <v/>
      </c>
      <c r="FI67" s="215" t="str">
        <f t="shared" si="260"/>
        <v/>
      </c>
      <c r="FJ67" s="215" t="str">
        <f t="shared" si="260"/>
        <v/>
      </c>
      <c r="FK67" s="215" t="str">
        <f t="shared" si="260"/>
        <v/>
      </c>
      <c r="FL67" s="215" t="str">
        <f t="shared" si="259"/>
        <v/>
      </c>
      <c r="FM67" s="215" t="str">
        <f t="shared" si="259"/>
        <v/>
      </c>
      <c r="FN67" s="215" t="str">
        <f t="shared" si="259"/>
        <v/>
      </c>
      <c r="FO67" s="215" t="str">
        <f t="shared" si="259"/>
        <v/>
      </c>
      <c r="FP67" s="215" t="str">
        <f t="shared" si="259"/>
        <v/>
      </c>
      <c r="FQ67" s="215" t="str">
        <f t="shared" si="259"/>
        <v/>
      </c>
      <c r="FR67" s="215" t="str">
        <f t="shared" si="259"/>
        <v/>
      </c>
      <c r="FS67" s="215" t="str">
        <f t="shared" si="259"/>
        <v/>
      </c>
      <c r="FT67" s="215" t="str">
        <f t="shared" si="259"/>
        <v/>
      </c>
      <c r="FU67" s="215" t="str">
        <f t="shared" si="259"/>
        <v/>
      </c>
      <c r="FV67" s="215" t="str">
        <f t="shared" si="259"/>
        <v/>
      </c>
      <c r="FW67" s="215" t="str">
        <f t="shared" si="259"/>
        <v/>
      </c>
      <c r="FX67" s="215" t="str">
        <f t="shared" si="259"/>
        <v/>
      </c>
      <c r="FY67" s="215" t="str">
        <f t="shared" si="259"/>
        <v/>
      </c>
      <c r="FZ67" s="215" t="str">
        <f t="shared" si="259"/>
        <v/>
      </c>
      <c r="GA67" s="215" t="str">
        <f t="shared" si="248"/>
        <v/>
      </c>
      <c r="GB67" s="215" t="str">
        <f t="shared" si="251"/>
        <v/>
      </c>
      <c r="GC67" s="215" t="str">
        <f t="shared" si="251"/>
        <v/>
      </c>
      <c r="GD67" s="215" t="str">
        <f t="shared" si="251"/>
        <v/>
      </c>
      <c r="GE67" s="215" t="str">
        <f t="shared" si="251"/>
        <v/>
      </c>
      <c r="GF67" s="215" t="str">
        <f t="shared" si="251"/>
        <v/>
      </c>
      <c r="GG67" s="215" t="str">
        <f t="shared" si="251"/>
        <v/>
      </c>
      <c r="GH67" s="215" t="str">
        <f t="shared" si="251"/>
        <v/>
      </c>
      <c r="GI67" s="215" t="str">
        <f t="shared" si="251"/>
        <v/>
      </c>
      <c r="GJ67" s="215" t="str">
        <f t="shared" si="251"/>
        <v/>
      </c>
      <c r="GK67" s="215" t="str">
        <f t="shared" si="258"/>
        <v/>
      </c>
      <c r="GL67" s="215" t="str">
        <f t="shared" si="258"/>
        <v/>
      </c>
      <c r="GM67" s="215" t="str">
        <f t="shared" si="258"/>
        <v/>
      </c>
      <c r="GN67" s="215" t="str">
        <f t="shared" si="258"/>
        <v/>
      </c>
      <c r="GO67" s="215" t="str">
        <f t="shared" si="258"/>
        <v/>
      </c>
      <c r="GP67" s="215" t="str">
        <f t="shared" si="258"/>
        <v/>
      </c>
      <c r="GQ67" s="215" t="str">
        <f t="shared" si="258"/>
        <v/>
      </c>
      <c r="GR67" s="215" t="str">
        <f t="shared" ref="GR67:HO74" si="262">IF(ROW()-ROW($N$44)&lt;$N$6,GK68,IF(ROW()-ROW($N$44)=$N$6,GK$45,""))</f>
        <v/>
      </c>
      <c r="GS67" s="215" t="str">
        <f t="shared" si="262"/>
        <v/>
      </c>
      <c r="GT67" s="215" t="str">
        <f t="shared" si="262"/>
        <v/>
      </c>
      <c r="GU67" s="215" t="str">
        <f t="shared" si="262"/>
        <v/>
      </c>
      <c r="GV67" s="215" t="str">
        <f t="shared" si="262"/>
        <v/>
      </c>
      <c r="GW67" s="215" t="str">
        <f t="shared" si="262"/>
        <v/>
      </c>
      <c r="GX67" s="215" t="str">
        <f t="shared" si="262"/>
        <v/>
      </c>
      <c r="GY67" s="215" t="str">
        <f t="shared" si="262"/>
        <v/>
      </c>
      <c r="GZ67" s="215" t="str">
        <f t="shared" si="262"/>
        <v/>
      </c>
      <c r="HA67" s="215" t="str">
        <f t="shared" si="262"/>
        <v/>
      </c>
      <c r="HB67" s="215" t="str">
        <f t="shared" si="262"/>
        <v/>
      </c>
      <c r="HC67" s="215" t="str">
        <f t="shared" si="262"/>
        <v/>
      </c>
      <c r="HD67" s="215" t="str">
        <f t="shared" si="262"/>
        <v/>
      </c>
      <c r="HE67" s="215" t="str">
        <f t="shared" si="262"/>
        <v/>
      </c>
      <c r="HF67" s="215" t="str">
        <f t="shared" si="262"/>
        <v/>
      </c>
      <c r="HG67" s="215" t="str">
        <f t="shared" si="262"/>
        <v/>
      </c>
      <c r="HH67" s="215" t="str">
        <f t="shared" si="262"/>
        <v/>
      </c>
      <c r="HI67" s="215" t="str">
        <f t="shared" si="262"/>
        <v/>
      </c>
      <c r="HJ67" s="215" t="str">
        <f t="shared" si="262"/>
        <v/>
      </c>
      <c r="HK67" s="215" t="str">
        <f t="shared" si="262"/>
        <v/>
      </c>
      <c r="HL67" s="215" t="str">
        <f t="shared" si="262"/>
        <v/>
      </c>
      <c r="HM67" s="215" t="str">
        <f t="shared" si="262"/>
        <v/>
      </c>
      <c r="HN67" s="215" t="str">
        <f t="shared" si="262"/>
        <v/>
      </c>
      <c r="HO67" s="215" t="str">
        <f t="shared" si="262"/>
        <v/>
      </c>
      <c r="HP67" s="215" t="str">
        <f t="shared" si="257"/>
        <v/>
      </c>
    </row>
    <row r="68" spans="1:224" ht="15" hidden="1" customHeight="1">
      <c r="A68" s="33"/>
      <c r="B68" s="33"/>
      <c r="C68" s="33"/>
      <c r="D68" s="33"/>
      <c r="E68" s="33"/>
      <c r="F68" s="33"/>
      <c r="G68" s="33"/>
      <c r="H68" s="205"/>
      <c r="L68" s="2"/>
      <c r="M68" s="2"/>
      <c r="N68" s="211" t="str">
        <f t="shared" si="146"/>
        <v>직원24</v>
      </c>
      <c r="O68" s="212" t="str">
        <f t="shared" si="261"/>
        <v/>
      </c>
      <c r="P68" s="213" t="str">
        <f t="shared" si="261"/>
        <v/>
      </c>
      <c r="Q68" s="213" t="str">
        <f t="shared" si="261"/>
        <v/>
      </c>
      <c r="R68" s="213" t="str">
        <f t="shared" si="261"/>
        <v/>
      </c>
      <c r="S68" s="213" t="str">
        <f t="shared" si="261"/>
        <v/>
      </c>
      <c r="T68" s="213" t="str">
        <f t="shared" si="261"/>
        <v/>
      </c>
      <c r="U68" s="213" t="str">
        <f t="shared" si="261"/>
        <v/>
      </c>
      <c r="V68" s="214" t="str">
        <f t="shared" si="148"/>
        <v/>
      </c>
      <c r="W68" s="214" t="str">
        <f t="shared" si="149"/>
        <v/>
      </c>
      <c r="X68" s="214" t="str">
        <f t="shared" si="150"/>
        <v/>
      </c>
      <c r="Y68" s="214" t="str">
        <f t="shared" si="151"/>
        <v/>
      </c>
      <c r="Z68" s="214" t="str">
        <f t="shared" si="152"/>
        <v/>
      </c>
      <c r="AA68" s="214" t="str">
        <f t="shared" si="153"/>
        <v/>
      </c>
      <c r="AB68" s="214" t="str">
        <f t="shared" si="154"/>
        <v/>
      </c>
      <c r="AC68" s="214" t="str">
        <f t="shared" si="155"/>
        <v/>
      </c>
      <c r="AD68" s="214" t="str">
        <f t="shared" si="156"/>
        <v/>
      </c>
      <c r="AE68" s="214" t="str">
        <f t="shared" si="157"/>
        <v/>
      </c>
      <c r="AF68" s="214" t="str">
        <f t="shared" si="158"/>
        <v/>
      </c>
      <c r="AG68" s="214" t="str">
        <f t="shared" si="159"/>
        <v/>
      </c>
      <c r="AH68" s="214" t="str">
        <f t="shared" si="160"/>
        <v/>
      </c>
      <c r="AI68" s="214" t="str">
        <f t="shared" si="161"/>
        <v/>
      </c>
      <c r="AJ68" s="214" t="str">
        <f t="shared" si="162"/>
        <v/>
      </c>
      <c r="AK68" s="214" t="str">
        <f t="shared" si="163"/>
        <v/>
      </c>
      <c r="AL68" s="214" t="str">
        <f t="shared" si="164"/>
        <v/>
      </c>
      <c r="AM68" s="214" t="str">
        <f t="shared" si="165"/>
        <v/>
      </c>
      <c r="AN68" s="214" t="str">
        <f t="shared" si="166"/>
        <v/>
      </c>
      <c r="AO68" s="214" t="str">
        <f t="shared" si="167"/>
        <v/>
      </c>
      <c r="AP68" s="214" t="str">
        <f t="shared" si="168"/>
        <v/>
      </c>
      <c r="AQ68" s="214" t="str">
        <f t="shared" si="169"/>
        <v/>
      </c>
      <c r="AR68" s="214" t="str">
        <f t="shared" si="170"/>
        <v/>
      </c>
      <c r="AS68" s="214" t="str">
        <f t="shared" si="171"/>
        <v/>
      </c>
      <c r="AT68" s="214" t="str">
        <f t="shared" si="172"/>
        <v/>
      </c>
      <c r="AU68" s="214" t="str">
        <f t="shared" si="173"/>
        <v/>
      </c>
      <c r="AV68" s="214" t="str">
        <f t="shared" si="174"/>
        <v/>
      </c>
      <c r="AW68" s="214" t="str">
        <f t="shared" si="175"/>
        <v/>
      </c>
      <c r="AX68" s="214" t="str">
        <f t="shared" si="176"/>
        <v/>
      </c>
      <c r="AY68" s="214" t="str">
        <f t="shared" si="177"/>
        <v/>
      </c>
      <c r="AZ68" s="214" t="str">
        <f t="shared" si="178"/>
        <v/>
      </c>
      <c r="BA68" s="214" t="str">
        <f t="shared" si="179"/>
        <v/>
      </c>
      <c r="BB68" s="214" t="str">
        <f t="shared" si="180"/>
        <v/>
      </c>
      <c r="BC68" s="214" t="str">
        <f t="shared" si="181"/>
        <v/>
      </c>
      <c r="BD68" s="214" t="str">
        <f t="shared" si="182"/>
        <v/>
      </c>
      <c r="BE68" s="214" t="str">
        <f t="shared" si="183"/>
        <v/>
      </c>
      <c r="BF68" s="214" t="str">
        <f t="shared" si="184"/>
        <v/>
      </c>
      <c r="BG68" s="214" t="str">
        <f t="shared" si="185"/>
        <v/>
      </c>
      <c r="BH68" s="214" t="str">
        <f t="shared" si="186"/>
        <v/>
      </c>
      <c r="BI68" s="214" t="str">
        <f t="shared" si="187"/>
        <v/>
      </c>
      <c r="BJ68" s="214" t="str">
        <f t="shared" si="188"/>
        <v/>
      </c>
      <c r="BK68" s="214" t="str">
        <f t="shared" si="189"/>
        <v/>
      </c>
      <c r="BL68" s="214" t="str">
        <f t="shared" si="190"/>
        <v/>
      </c>
      <c r="BM68" s="214" t="str">
        <f t="shared" si="191"/>
        <v/>
      </c>
      <c r="BN68" s="214" t="str">
        <f t="shared" si="192"/>
        <v/>
      </c>
      <c r="BO68" s="214" t="str">
        <f t="shared" si="193"/>
        <v/>
      </c>
      <c r="BP68" s="214" t="str">
        <f t="shared" si="194"/>
        <v/>
      </c>
      <c r="BQ68" s="214" t="str">
        <f t="shared" si="195"/>
        <v/>
      </c>
      <c r="BR68" s="214" t="str">
        <f t="shared" si="196"/>
        <v/>
      </c>
      <c r="BS68" s="214" t="str">
        <f t="shared" si="197"/>
        <v/>
      </c>
      <c r="BT68" s="214" t="str">
        <f t="shared" si="198"/>
        <v/>
      </c>
      <c r="BU68" s="214" t="str">
        <f t="shared" si="199"/>
        <v/>
      </c>
      <c r="BV68" s="214" t="str">
        <f t="shared" si="200"/>
        <v/>
      </c>
      <c r="BW68" s="214" t="str">
        <f t="shared" si="201"/>
        <v/>
      </c>
      <c r="BX68" s="214" t="str">
        <f t="shared" si="202"/>
        <v/>
      </c>
      <c r="BY68" s="214" t="str">
        <f t="shared" si="203"/>
        <v/>
      </c>
      <c r="BZ68" s="214" t="str">
        <f t="shared" si="204"/>
        <v/>
      </c>
      <c r="CA68" s="214" t="str">
        <f t="shared" si="205"/>
        <v/>
      </c>
      <c r="CB68" s="214" t="str">
        <f t="shared" si="206"/>
        <v/>
      </c>
      <c r="CC68" s="214" t="str">
        <f t="shared" si="207"/>
        <v/>
      </c>
      <c r="CD68" s="214" t="str">
        <f t="shared" si="208"/>
        <v/>
      </c>
      <c r="CE68" s="214" t="str">
        <f t="shared" si="209"/>
        <v/>
      </c>
      <c r="CF68" s="214" t="str">
        <f t="shared" si="210"/>
        <v/>
      </c>
      <c r="CG68" s="214" t="str">
        <f t="shared" si="211"/>
        <v/>
      </c>
      <c r="CH68" s="214" t="str">
        <f t="shared" si="212"/>
        <v/>
      </c>
      <c r="CI68" s="214" t="str">
        <f t="shared" si="213"/>
        <v/>
      </c>
      <c r="CJ68" s="214" t="str">
        <f t="shared" si="214"/>
        <v/>
      </c>
      <c r="CK68" s="214" t="str">
        <f t="shared" si="215"/>
        <v/>
      </c>
      <c r="CL68" s="214" t="str">
        <f t="shared" si="216"/>
        <v/>
      </c>
      <c r="CM68" s="214" t="str">
        <f t="shared" si="217"/>
        <v/>
      </c>
      <c r="CN68" s="214" t="str">
        <f t="shared" si="218"/>
        <v/>
      </c>
      <c r="CO68" s="214" t="str">
        <f t="shared" si="219"/>
        <v/>
      </c>
      <c r="CP68" s="214" t="str">
        <f t="shared" si="220"/>
        <v/>
      </c>
      <c r="CQ68" s="214" t="str">
        <f t="shared" si="221"/>
        <v/>
      </c>
      <c r="CR68" s="214" t="str">
        <f t="shared" si="222"/>
        <v/>
      </c>
      <c r="CS68" s="214" t="str">
        <f t="shared" si="223"/>
        <v/>
      </c>
      <c r="CT68" s="214" t="str">
        <f t="shared" si="224"/>
        <v/>
      </c>
      <c r="CU68" s="214" t="str">
        <f t="shared" si="225"/>
        <v/>
      </c>
      <c r="CV68" s="214" t="str">
        <f t="shared" si="226"/>
        <v/>
      </c>
      <c r="CW68" s="214" t="str">
        <f t="shared" si="227"/>
        <v/>
      </c>
      <c r="CX68" s="214" t="str">
        <f t="shared" si="228"/>
        <v/>
      </c>
      <c r="CY68" s="214" t="str">
        <f t="shared" si="229"/>
        <v/>
      </c>
      <c r="CZ68" s="214" t="str">
        <f t="shared" si="230"/>
        <v/>
      </c>
      <c r="DA68" s="214" t="str">
        <f t="shared" si="231"/>
        <v/>
      </c>
      <c r="DB68" s="214" t="str">
        <f t="shared" si="232"/>
        <v/>
      </c>
      <c r="DC68" s="214" t="str">
        <f t="shared" si="233"/>
        <v/>
      </c>
      <c r="DD68" s="214" t="str">
        <f t="shared" si="234"/>
        <v/>
      </c>
      <c r="DE68" s="214" t="str">
        <f t="shared" si="235"/>
        <v/>
      </c>
      <c r="DF68" s="214" t="str">
        <f t="shared" si="236"/>
        <v/>
      </c>
      <c r="DG68" s="214" t="str">
        <f t="shared" si="237"/>
        <v/>
      </c>
      <c r="DH68" s="214" t="str">
        <f t="shared" si="238"/>
        <v/>
      </c>
      <c r="DI68" s="214" t="str">
        <f t="shared" si="239"/>
        <v/>
      </c>
      <c r="DJ68" s="214" t="str">
        <f t="shared" si="240"/>
        <v/>
      </c>
      <c r="DK68" s="214" t="str">
        <f t="shared" si="241"/>
        <v/>
      </c>
      <c r="DL68" s="214" t="str">
        <f t="shared" si="242"/>
        <v/>
      </c>
      <c r="DM68" s="214" t="str">
        <f t="shared" si="243"/>
        <v/>
      </c>
      <c r="DN68" s="214" t="str">
        <f t="shared" si="244"/>
        <v/>
      </c>
      <c r="DO68" s="215" t="str">
        <f t="shared" si="245"/>
        <v/>
      </c>
      <c r="DP68" s="215" t="str">
        <f t="shared" si="253"/>
        <v/>
      </c>
      <c r="DQ68" s="215" t="str">
        <f t="shared" si="253"/>
        <v/>
      </c>
      <c r="DR68" s="215" t="str">
        <f t="shared" si="253"/>
        <v/>
      </c>
      <c r="DS68" s="215" t="str">
        <f t="shared" si="256"/>
        <v/>
      </c>
      <c r="DT68" s="215" t="str">
        <f t="shared" si="256"/>
        <v/>
      </c>
      <c r="DU68" s="215" t="str">
        <f t="shared" si="256"/>
        <v/>
      </c>
      <c r="DV68" s="215" t="str">
        <f t="shared" si="256"/>
        <v/>
      </c>
      <c r="DW68" s="215" t="str">
        <f t="shared" si="256"/>
        <v/>
      </c>
      <c r="DX68" s="215" t="str">
        <f t="shared" si="256"/>
        <v/>
      </c>
      <c r="DY68" s="215" t="str">
        <f t="shared" si="256"/>
        <v/>
      </c>
      <c r="DZ68" s="215" t="str">
        <f t="shared" si="256"/>
        <v/>
      </c>
      <c r="EA68" s="215" t="str">
        <f t="shared" si="256"/>
        <v/>
      </c>
      <c r="EB68" s="215" t="str">
        <f t="shared" si="256"/>
        <v/>
      </c>
      <c r="EC68" s="215" t="str">
        <f t="shared" si="256"/>
        <v/>
      </c>
      <c r="ED68" s="215" t="str">
        <f t="shared" si="256"/>
        <v/>
      </c>
      <c r="EE68" s="215" t="str">
        <f t="shared" si="256"/>
        <v/>
      </c>
      <c r="EF68" s="215" t="str">
        <f t="shared" si="256"/>
        <v/>
      </c>
      <c r="EG68" s="215" t="str">
        <f t="shared" si="256"/>
        <v/>
      </c>
      <c r="EH68" s="215" t="str">
        <f t="shared" si="260"/>
        <v/>
      </c>
      <c r="EI68" s="215" t="str">
        <f t="shared" si="260"/>
        <v/>
      </c>
      <c r="EJ68" s="215" t="str">
        <f t="shared" si="260"/>
        <v/>
      </c>
      <c r="EK68" s="215" t="str">
        <f t="shared" si="260"/>
        <v/>
      </c>
      <c r="EL68" s="215" t="str">
        <f t="shared" si="260"/>
        <v/>
      </c>
      <c r="EM68" s="215" t="str">
        <f t="shared" si="260"/>
        <v/>
      </c>
      <c r="EN68" s="215" t="str">
        <f t="shared" si="260"/>
        <v/>
      </c>
      <c r="EO68" s="215" t="str">
        <f t="shared" si="260"/>
        <v/>
      </c>
      <c r="EP68" s="215" t="str">
        <f t="shared" si="260"/>
        <v/>
      </c>
      <c r="EQ68" s="215" t="str">
        <f t="shared" si="260"/>
        <v/>
      </c>
      <c r="ER68" s="215" t="str">
        <f t="shared" si="260"/>
        <v/>
      </c>
      <c r="ES68" s="215" t="str">
        <f t="shared" si="260"/>
        <v/>
      </c>
      <c r="ET68" s="215" t="str">
        <f t="shared" si="260"/>
        <v/>
      </c>
      <c r="EU68" s="215" t="str">
        <f t="shared" si="260"/>
        <v/>
      </c>
      <c r="EV68" s="215" t="str">
        <f t="shared" si="260"/>
        <v/>
      </c>
      <c r="EW68" s="215" t="str">
        <f t="shared" si="260"/>
        <v/>
      </c>
      <c r="EX68" s="215" t="str">
        <f t="shared" si="260"/>
        <v/>
      </c>
      <c r="EY68" s="215" t="str">
        <f t="shared" si="260"/>
        <v/>
      </c>
      <c r="EZ68" s="215" t="str">
        <f t="shared" si="260"/>
        <v/>
      </c>
      <c r="FA68" s="215" t="str">
        <f t="shared" si="260"/>
        <v/>
      </c>
      <c r="FB68" s="215" t="str">
        <f t="shared" si="260"/>
        <v/>
      </c>
      <c r="FC68" s="215" t="str">
        <f t="shared" si="260"/>
        <v/>
      </c>
      <c r="FD68" s="215" t="str">
        <f t="shared" si="260"/>
        <v/>
      </c>
      <c r="FE68" s="215" t="str">
        <f t="shared" si="260"/>
        <v/>
      </c>
      <c r="FF68" s="215" t="str">
        <f t="shared" si="260"/>
        <v/>
      </c>
      <c r="FG68" s="215" t="str">
        <f t="shared" si="260"/>
        <v/>
      </c>
      <c r="FH68" s="215" t="str">
        <f t="shared" si="260"/>
        <v/>
      </c>
      <c r="FI68" s="215" t="str">
        <f t="shared" si="260"/>
        <v/>
      </c>
      <c r="FJ68" s="215" t="str">
        <f t="shared" si="260"/>
        <v/>
      </c>
      <c r="FK68" s="215" t="str">
        <f t="shared" si="260"/>
        <v/>
      </c>
      <c r="FL68" s="215" t="str">
        <f t="shared" si="259"/>
        <v/>
      </c>
      <c r="FM68" s="215" t="str">
        <f t="shared" si="259"/>
        <v/>
      </c>
      <c r="FN68" s="215" t="str">
        <f t="shared" si="259"/>
        <v/>
      </c>
      <c r="FO68" s="215" t="str">
        <f t="shared" si="259"/>
        <v/>
      </c>
      <c r="FP68" s="215" t="str">
        <f t="shared" si="259"/>
        <v/>
      </c>
      <c r="FQ68" s="215" t="str">
        <f t="shared" si="259"/>
        <v/>
      </c>
      <c r="FR68" s="215" t="str">
        <f t="shared" si="259"/>
        <v/>
      </c>
      <c r="FS68" s="215" t="str">
        <f t="shared" si="259"/>
        <v/>
      </c>
      <c r="FT68" s="215" t="str">
        <f t="shared" si="259"/>
        <v/>
      </c>
      <c r="FU68" s="215" t="str">
        <f t="shared" si="259"/>
        <v/>
      </c>
      <c r="FV68" s="215" t="str">
        <f t="shared" si="259"/>
        <v/>
      </c>
      <c r="FW68" s="215" t="str">
        <f t="shared" si="259"/>
        <v/>
      </c>
      <c r="FX68" s="215" t="str">
        <f t="shared" si="259"/>
        <v/>
      </c>
      <c r="FY68" s="215" t="str">
        <f t="shared" si="259"/>
        <v/>
      </c>
      <c r="FZ68" s="215" t="str">
        <f t="shared" si="259"/>
        <v/>
      </c>
      <c r="GA68" s="215" t="str">
        <f t="shared" si="248"/>
        <v/>
      </c>
      <c r="GB68" s="215" t="str">
        <f t="shared" ref="GB68:GQ74" si="263">IF(ROW()-ROW($N$44)&lt;$N$6,FU69,IF(ROW()-ROW($N$44)=$N$6,FU$45,""))</f>
        <v/>
      </c>
      <c r="GC68" s="215" t="str">
        <f t="shared" si="263"/>
        <v/>
      </c>
      <c r="GD68" s="215" t="str">
        <f t="shared" si="263"/>
        <v/>
      </c>
      <c r="GE68" s="215" t="str">
        <f t="shared" si="263"/>
        <v/>
      </c>
      <c r="GF68" s="215" t="str">
        <f t="shared" si="263"/>
        <v/>
      </c>
      <c r="GG68" s="215" t="str">
        <f t="shared" si="263"/>
        <v/>
      </c>
      <c r="GH68" s="215" t="str">
        <f t="shared" si="263"/>
        <v/>
      </c>
      <c r="GI68" s="215" t="str">
        <f t="shared" si="263"/>
        <v/>
      </c>
      <c r="GJ68" s="215" t="str">
        <f t="shared" si="263"/>
        <v/>
      </c>
      <c r="GK68" s="215" t="str">
        <f t="shared" si="263"/>
        <v/>
      </c>
      <c r="GL68" s="215" t="str">
        <f t="shared" si="263"/>
        <v/>
      </c>
      <c r="GM68" s="215" t="str">
        <f t="shared" si="263"/>
        <v/>
      </c>
      <c r="GN68" s="215" t="str">
        <f t="shared" si="263"/>
        <v/>
      </c>
      <c r="GO68" s="215" t="str">
        <f t="shared" si="263"/>
        <v/>
      </c>
      <c r="GP68" s="215" t="str">
        <f t="shared" si="263"/>
        <v/>
      </c>
      <c r="GQ68" s="215" t="str">
        <f t="shared" si="263"/>
        <v/>
      </c>
      <c r="GR68" s="215" t="str">
        <f t="shared" si="262"/>
        <v/>
      </c>
      <c r="GS68" s="215" t="str">
        <f t="shared" si="262"/>
        <v/>
      </c>
      <c r="GT68" s="215" t="str">
        <f t="shared" si="262"/>
        <v/>
      </c>
      <c r="GU68" s="215" t="str">
        <f t="shared" si="262"/>
        <v/>
      </c>
      <c r="GV68" s="215" t="str">
        <f t="shared" si="262"/>
        <v/>
      </c>
      <c r="GW68" s="215" t="str">
        <f t="shared" si="262"/>
        <v/>
      </c>
      <c r="GX68" s="215" t="str">
        <f t="shared" si="262"/>
        <v/>
      </c>
      <c r="GY68" s="215" t="str">
        <f t="shared" si="262"/>
        <v/>
      </c>
      <c r="GZ68" s="215" t="str">
        <f t="shared" si="262"/>
        <v/>
      </c>
      <c r="HA68" s="215" t="str">
        <f t="shared" si="262"/>
        <v/>
      </c>
      <c r="HB68" s="215" t="str">
        <f t="shared" si="262"/>
        <v/>
      </c>
      <c r="HC68" s="215" t="str">
        <f t="shared" si="262"/>
        <v/>
      </c>
      <c r="HD68" s="215" t="str">
        <f t="shared" si="262"/>
        <v/>
      </c>
      <c r="HE68" s="215" t="str">
        <f t="shared" si="262"/>
        <v/>
      </c>
      <c r="HF68" s="215" t="str">
        <f t="shared" si="262"/>
        <v/>
      </c>
      <c r="HG68" s="215" t="str">
        <f t="shared" si="262"/>
        <v/>
      </c>
      <c r="HH68" s="215" t="str">
        <f t="shared" si="262"/>
        <v/>
      </c>
      <c r="HI68" s="215" t="str">
        <f t="shared" si="262"/>
        <v/>
      </c>
      <c r="HJ68" s="215" t="str">
        <f t="shared" si="262"/>
        <v/>
      </c>
      <c r="HK68" s="215" t="str">
        <f t="shared" si="262"/>
        <v/>
      </c>
      <c r="HL68" s="215" t="str">
        <f t="shared" si="262"/>
        <v/>
      </c>
      <c r="HM68" s="215" t="str">
        <f t="shared" si="262"/>
        <v/>
      </c>
      <c r="HN68" s="215" t="str">
        <f t="shared" si="262"/>
        <v/>
      </c>
      <c r="HO68" s="215" t="str">
        <f t="shared" si="262"/>
        <v/>
      </c>
      <c r="HP68" s="215" t="str">
        <f t="shared" si="257"/>
        <v/>
      </c>
    </row>
    <row r="69" spans="1:224" ht="15" hidden="1" customHeight="1">
      <c r="A69" s="33"/>
      <c r="B69" s="33"/>
      <c r="C69" s="33"/>
      <c r="D69" s="33"/>
      <c r="E69" s="33"/>
      <c r="F69" s="33"/>
      <c r="G69" s="33"/>
      <c r="H69" s="205"/>
      <c r="L69" s="2"/>
      <c r="M69" s="2"/>
      <c r="N69" s="211" t="str">
        <f t="shared" si="146"/>
        <v>직원25</v>
      </c>
      <c r="O69" s="212" t="str">
        <f t="shared" si="261"/>
        <v/>
      </c>
      <c r="P69" s="213" t="str">
        <f t="shared" si="261"/>
        <v/>
      </c>
      <c r="Q69" s="213" t="str">
        <f t="shared" si="261"/>
        <v/>
      </c>
      <c r="R69" s="213" t="str">
        <f t="shared" si="261"/>
        <v/>
      </c>
      <c r="S69" s="213" t="str">
        <f t="shared" si="261"/>
        <v/>
      </c>
      <c r="T69" s="213" t="str">
        <f t="shared" si="261"/>
        <v/>
      </c>
      <c r="U69" s="213" t="str">
        <f t="shared" si="261"/>
        <v/>
      </c>
      <c r="V69" s="214" t="str">
        <f t="shared" si="148"/>
        <v/>
      </c>
      <c r="W69" s="214" t="str">
        <f t="shared" si="149"/>
        <v/>
      </c>
      <c r="X69" s="214" t="str">
        <f t="shared" si="150"/>
        <v/>
      </c>
      <c r="Y69" s="214" t="str">
        <f t="shared" si="151"/>
        <v/>
      </c>
      <c r="Z69" s="214" t="str">
        <f t="shared" si="152"/>
        <v/>
      </c>
      <c r="AA69" s="214" t="str">
        <f t="shared" si="153"/>
        <v/>
      </c>
      <c r="AB69" s="214" t="str">
        <f t="shared" si="154"/>
        <v/>
      </c>
      <c r="AC69" s="214" t="str">
        <f t="shared" si="155"/>
        <v/>
      </c>
      <c r="AD69" s="214" t="str">
        <f t="shared" si="156"/>
        <v/>
      </c>
      <c r="AE69" s="214" t="str">
        <f t="shared" si="157"/>
        <v/>
      </c>
      <c r="AF69" s="214" t="str">
        <f t="shared" si="158"/>
        <v/>
      </c>
      <c r="AG69" s="214" t="str">
        <f t="shared" si="159"/>
        <v/>
      </c>
      <c r="AH69" s="214" t="str">
        <f t="shared" si="160"/>
        <v/>
      </c>
      <c r="AI69" s="214" t="str">
        <f t="shared" si="161"/>
        <v/>
      </c>
      <c r="AJ69" s="214" t="str">
        <f t="shared" si="162"/>
        <v/>
      </c>
      <c r="AK69" s="214" t="str">
        <f t="shared" si="163"/>
        <v/>
      </c>
      <c r="AL69" s="214" t="str">
        <f t="shared" si="164"/>
        <v/>
      </c>
      <c r="AM69" s="214" t="str">
        <f t="shared" si="165"/>
        <v/>
      </c>
      <c r="AN69" s="214" t="str">
        <f t="shared" si="166"/>
        <v/>
      </c>
      <c r="AO69" s="214" t="str">
        <f t="shared" si="167"/>
        <v/>
      </c>
      <c r="AP69" s="214" t="str">
        <f t="shared" si="168"/>
        <v/>
      </c>
      <c r="AQ69" s="214" t="str">
        <f t="shared" si="169"/>
        <v/>
      </c>
      <c r="AR69" s="214" t="str">
        <f t="shared" si="170"/>
        <v/>
      </c>
      <c r="AS69" s="214" t="str">
        <f t="shared" si="171"/>
        <v/>
      </c>
      <c r="AT69" s="214" t="str">
        <f t="shared" si="172"/>
        <v/>
      </c>
      <c r="AU69" s="214" t="str">
        <f t="shared" si="173"/>
        <v/>
      </c>
      <c r="AV69" s="214" t="str">
        <f t="shared" si="174"/>
        <v/>
      </c>
      <c r="AW69" s="214" t="str">
        <f t="shared" si="175"/>
        <v/>
      </c>
      <c r="AX69" s="214" t="str">
        <f t="shared" si="176"/>
        <v/>
      </c>
      <c r="AY69" s="214" t="str">
        <f t="shared" si="177"/>
        <v/>
      </c>
      <c r="AZ69" s="214" t="str">
        <f t="shared" si="178"/>
        <v/>
      </c>
      <c r="BA69" s="214" t="str">
        <f t="shared" si="179"/>
        <v/>
      </c>
      <c r="BB69" s="214" t="str">
        <f t="shared" si="180"/>
        <v/>
      </c>
      <c r="BC69" s="214" t="str">
        <f t="shared" si="181"/>
        <v/>
      </c>
      <c r="BD69" s="214" t="str">
        <f t="shared" si="182"/>
        <v/>
      </c>
      <c r="BE69" s="214" t="str">
        <f t="shared" si="183"/>
        <v/>
      </c>
      <c r="BF69" s="214" t="str">
        <f t="shared" si="184"/>
        <v/>
      </c>
      <c r="BG69" s="214" t="str">
        <f t="shared" si="185"/>
        <v/>
      </c>
      <c r="BH69" s="214" t="str">
        <f t="shared" si="186"/>
        <v/>
      </c>
      <c r="BI69" s="214" t="str">
        <f t="shared" si="187"/>
        <v/>
      </c>
      <c r="BJ69" s="214" t="str">
        <f t="shared" si="188"/>
        <v/>
      </c>
      <c r="BK69" s="214" t="str">
        <f t="shared" si="189"/>
        <v/>
      </c>
      <c r="BL69" s="214" t="str">
        <f t="shared" si="190"/>
        <v/>
      </c>
      <c r="BM69" s="214" t="str">
        <f t="shared" si="191"/>
        <v/>
      </c>
      <c r="BN69" s="214" t="str">
        <f t="shared" si="192"/>
        <v/>
      </c>
      <c r="BO69" s="214" t="str">
        <f t="shared" si="193"/>
        <v/>
      </c>
      <c r="BP69" s="214" t="str">
        <f t="shared" si="194"/>
        <v/>
      </c>
      <c r="BQ69" s="214" t="str">
        <f t="shared" si="195"/>
        <v/>
      </c>
      <c r="BR69" s="214" t="str">
        <f t="shared" si="196"/>
        <v/>
      </c>
      <c r="BS69" s="214" t="str">
        <f t="shared" si="197"/>
        <v/>
      </c>
      <c r="BT69" s="214" t="str">
        <f t="shared" si="198"/>
        <v/>
      </c>
      <c r="BU69" s="214" t="str">
        <f t="shared" si="199"/>
        <v/>
      </c>
      <c r="BV69" s="214" t="str">
        <f t="shared" si="200"/>
        <v/>
      </c>
      <c r="BW69" s="214" t="str">
        <f t="shared" si="201"/>
        <v/>
      </c>
      <c r="BX69" s="214" t="str">
        <f t="shared" si="202"/>
        <v/>
      </c>
      <c r="BY69" s="214" t="str">
        <f t="shared" si="203"/>
        <v/>
      </c>
      <c r="BZ69" s="214" t="str">
        <f t="shared" si="204"/>
        <v/>
      </c>
      <c r="CA69" s="214" t="str">
        <f t="shared" si="205"/>
        <v/>
      </c>
      <c r="CB69" s="214" t="str">
        <f t="shared" si="206"/>
        <v/>
      </c>
      <c r="CC69" s="214" t="str">
        <f t="shared" si="207"/>
        <v/>
      </c>
      <c r="CD69" s="214" t="str">
        <f t="shared" si="208"/>
        <v/>
      </c>
      <c r="CE69" s="214" t="str">
        <f t="shared" si="209"/>
        <v/>
      </c>
      <c r="CF69" s="214" t="str">
        <f t="shared" si="210"/>
        <v/>
      </c>
      <c r="CG69" s="214" t="str">
        <f t="shared" si="211"/>
        <v/>
      </c>
      <c r="CH69" s="214" t="str">
        <f t="shared" si="212"/>
        <v/>
      </c>
      <c r="CI69" s="214" t="str">
        <f t="shared" si="213"/>
        <v/>
      </c>
      <c r="CJ69" s="214" t="str">
        <f t="shared" si="214"/>
        <v/>
      </c>
      <c r="CK69" s="214" t="str">
        <f t="shared" si="215"/>
        <v/>
      </c>
      <c r="CL69" s="214" t="str">
        <f t="shared" si="216"/>
        <v/>
      </c>
      <c r="CM69" s="214" t="str">
        <f t="shared" si="217"/>
        <v/>
      </c>
      <c r="CN69" s="214" t="str">
        <f t="shared" si="218"/>
        <v/>
      </c>
      <c r="CO69" s="214" t="str">
        <f t="shared" si="219"/>
        <v/>
      </c>
      <c r="CP69" s="214" t="str">
        <f t="shared" si="220"/>
        <v/>
      </c>
      <c r="CQ69" s="214" t="str">
        <f t="shared" si="221"/>
        <v/>
      </c>
      <c r="CR69" s="214" t="str">
        <f t="shared" si="222"/>
        <v/>
      </c>
      <c r="CS69" s="214" t="str">
        <f t="shared" si="223"/>
        <v/>
      </c>
      <c r="CT69" s="214" t="str">
        <f t="shared" si="224"/>
        <v/>
      </c>
      <c r="CU69" s="214" t="str">
        <f t="shared" si="225"/>
        <v/>
      </c>
      <c r="CV69" s="214" t="str">
        <f t="shared" si="226"/>
        <v/>
      </c>
      <c r="CW69" s="214" t="str">
        <f t="shared" si="227"/>
        <v/>
      </c>
      <c r="CX69" s="214" t="str">
        <f t="shared" si="228"/>
        <v/>
      </c>
      <c r="CY69" s="214" t="str">
        <f t="shared" si="229"/>
        <v/>
      </c>
      <c r="CZ69" s="214" t="str">
        <f t="shared" si="230"/>
        <v/>
      </c>
      <c r="DA69" s="214" t="str">
        <f t="shared" si="231"/>
        <v/>
      </c>
      <c r="DB69" s="214" t="str">
        <f t="shared" si="232"/>
        <v/>
      </c>
      <c r="DC69" s="214" t="str">
        <f t="shared" si="233"/>
        <v/>
      </c>
      <c r="DD69" s="214" t="str">
        <f t="shared" si="234"/>
        <v/>
      </c>
      <c r="DE69" s="214" t="str">
        <f t="shared" si="235"/>
        <v/>
      </c>
      <c r="DF69" s="214" t="str">
        <f t="shared" si="236"/>
        <v/>
      </c>
      <c r="DG69" s="214" t="str">
        <f t="shared" si="237"/>
        <v/>
      </c>
      <c r="DH69" s="214" t="str">
        <f t="shared" si="238"/>
        <v/>
      </c>
      <c r="DI69" s="214" t="str">
        <f t="shared" si="239"/>
        <v/>
      </c>
      <c r="DJ69" s="214" t="str">
        <f t="shared" si="240"/>
        <v/>
      </c>
      <c r="DK69" s="214" t="str">
        <f t="shared" si="241"/>
        <v/>
      </c>
      <c r="DL69" s="214" t="str">
        <f t="shared" si="242"/>
        <v/>
      </c>
      <c r="DM69" s="214" t="str">
        <f t="shared" si="243"/>
        <v/>
      </c>
      <c r="DN69" s="214" t="str">
        <f t="shared" si="244"/>
        <v/>
      </c>
      <c r="DO69" s="215" t="str">
        <f t="shared" si="245"/>
        <v/>
      </c>
      <c r="DP69" s="215" t="str">
        <f t="shared" si="253"/>
        <v/>
      </c>
      <c r="DQ69" s="215" t="str">
        <f t="shared" si="253"/>
        <v/>
      </c>
      <c r="DR69" s="215" t="str">
        <f t="shared" si="253"/>
        <v/>
      </c>
      <c r="DS69" s="215" t="str">
        <f t="shared" si="256"/>
        <v/>
      </c>
      <c r="DT69" s="215" t="str">
        <f t="shared" si="256"/>
        <v/>
      </c>
      <c r="DU69" s="215" t="str">
        <f t="shared" si="256"/>
        <v/>
      </c>
      <c r="DV69" s="215" t="str">
        <f t="shared" si="256"/>
        <v/>
      </c>
      <c r="DW69" s="215" t="str">
        <f t="shared" si="256"/>
        <v/>
      </c>
      <c r="DX69" s="215" t="str">
        <f t="shared" si="256"/>
        <v/>
      </c>
      <c r="DY69" s="215" t="str">
        <f t="shared" si="256"/>
        <v/>
      </c>
      <c r="DZ69" s="215" t="str">
        <f t="shared" si="256"/>
        <v/>
      </c>
      <c r="EA69" s="215" t="str">
        <f t="shared" si="256"/>
        <v/>
      </c>
      <c r="EB69" s="215" t="str">
        <f t="shared" si="256"/>
        <v/>
      </c>
      <c r="EC69" s="215" t="str">
        <f t="shared" si="256"/>
        <v/>
      </c>
      <c r="ED69" s="215" t="str">
        <f t="shared" si="256"/>
        <v/>
      </c>
      <c r="EE69" s="215" t="str">
        <f t="shared" si="256"/>
        <v/>
      </c>
      <c r="EF69" s="215" t="str">
        <f t="shared" si="256"/>
        <v/>
      </c>
      <c r="EG69" s="215" t="str">
        <f t="shared" si="256"/>
        <v/>
      </c>
      <c r="EH69" s="215" t="str">
        <f t="shared" si="260"/>
        <v/>
      </c>
      <c r="EI69" s="215" t="str">
        <f t="shared" si="260"/>
        <v/>
      </c>
      <c r="EJ69" s="215" t="str">
        <f t="shared" si="260"/>
        <v/>
      </c>
      <c r="EK69" s="215" t="str">
        <f t="shared" si="260"/>
        <v/>
      </c>
      <c r="EL69" s="215" t="str">
        <f t="shared" si="260"/>
        <v/>
      </c>
      <c r="EM69" s="215" t="str">
        <f t="shared" si="260"/>
        <v/>
      </c>
      <c r="EN69" s="215" t="str">
        <f t="shared" si="260"/>
        <v/>
      </c>
      <c r="EO69" s="215" t="str">
        <f t="shared" si="260"/>
        <v/>
      </c>
      <c r="EP69" s="215" t="str">
        <f t="shared" si="260"/>
        <v/>
      </c>
      <c r="EQ69" s="215" t="str">
        <f t="shared" si="260"/>
        <v/>
      </c>
      <c r="ER69" s="215" t="str">
        <f t="shared" si="260"/>
        <v/>
      </c>
      <c r="ES69" s="215" t="str">
        <f t="shared" si="260"/>
        <v/>
      </c>
      <c r="ET69" s="215" t="str">
        <f t="shared" si="260"/>
        <v/>
      </c>
      <c r="EU69" s="215" t="str">
        <f t="shared" si="260"/>
        <v/>
      </c>
      <c r="EV69" s="215" t="str">
        <f t="shared" si="260"/>
        <v/>
      </c>
      <c r="EW69" s="215" t="str">
        <f t="shared" si="260"/>
        <v/>
      </c>
      <c r="EX69" s="215" t="str">
        <f t="shared" si="260"/>
        <v/>
      </c>
      <c r="EY69" s="215" t="str">
        <f t="shared" si="260"/>
        <v/>
      </c>
      <c r="EZ69" s="215" t="str">
        <f t="shared" si="260"/>
        <v/>
      </c>
      <c r="FA69" s="215" t="str">
        <f t="shared" si="260"/>
        <v/>
      </c>
      <c r="FB69" s="215" t="str">
        <f t="shared" si="260"/>
        <v/>
      </c>
      <c r="FC69" s="215" t="str">
        <f t="shared" si="260"/>
        <v/>
      </c>
      <c r="FD69" s="215" t="str">
        <f t="shared" si="260"/>
        <v/>
      </c>
      <c r="FE69" s="215" t="str">
        <f t="shared" si="260"/>
        <v/>
      </c>
      <c r="FF69" s="215" t="str">
        <f t="shared" si="260"/>
        <v/>
      </c>
      <c r="FG69" s="215" t="str">
        <f t="shared" si="260"/>
        <v/>
      </c>
      <c r="FH69" s="215" t="str">
        <f t="shared" si="260"/>
        <v/>
      </c>
      <c r="FI69" s="215" t="str">
        <f t="shared" si="260"/>
        <v/>
      </c>
      <c r="FJ69" s="215" t="str">
        <f t="shared" si="260"/>
        <v/>
      </c>
      <c r="FK69" s="215" t="str">
        <f t="shared" si="260"/>
        <v/>
      </c>
      <c r="FL69" s="215" t="str">
        <f t="shared" si="259"/>
        <v/>
      </c>
      <c r="FM69" s="215" t="str">
        <f t="shared" si="259"/>
        <v/>
      </c>
      <c r="FN69" s="215" t="str">
        <f t="shared" si="259"/>
        <v/>
      </c>
      <c r="FO69" s="215" t="str">
        <f t="shared" si="259"/>
        <v/>
      </c>
      <c r="FP69" s="215" t="str">
        <f t="shared" si="259"/>
        <v/>
      </c>
      <c r="FQ69" s="215" t="str">
        <f t="shared" si="259"/>
        <v/>
      </c>
      <c r="FR69" s="215" t="str">
        <f t="shared" si="259"/>
        <v/>
      </c>
      <c r="FS69" s="215" t="str">
        <f t="shared" si="259"/>
        <v/>
      </c>
      <c r="FT69" s="215" t="str">
        <f t="shared" si="259"/>
        <v/>
      </c>
      <c r="FU69" s="215" t="str">
        <f t="shared" si="259"/>
        <v/>
      </c>
      <c r="FV69" s="215" t="str">
        <f t="shared" si="259"/>
        <v/>
      </c>
      <c r="FW69" s="215" t="str">
        <f t="shared" si="259"/>
        <v/>
      </c>
      <c r="FX69" s="215" t="str">
        <f t="shared" si="259"/>
        <v/>
      </c>
      <c r="FY69" s="215" t="str">
        <f t="shared" si="259"/>
        <v/>
      </c>
      <c r="FZ69" s="215" t="str">
        <f t="shared" si="259"/>
        <v/>
      </c>
      <c r="GA69" s="215" t="str">
        <f t="shared" si="248"/>
        <v/>
      </c>
      <c r="GB69" s="215" t="str">
        <f t="shared" si="263"/>
        <v/>
      </c>
      <c r="GC69" s="215" t="str">
        <f t="shared" si="263"/>
        <v/>
      </c>
      <c r="GD69" s="215" t="str">
        <f t="shared" si="263"/>
        <v/>
      </c>
      <c r="GE69" s="215" t="str">
        <f t="shared" si="263"/>
        <v/>
      </c>
      <c r="GF69" s="215" t="str">
        <f t="shared" si="263"/>
        <v/>
      </c>
      <c r="GG69" s="215" t="str">
        <f t="shared" si="263"/>
        <v/>
      </c>
      <c r="GH69" s="215" t="str">
        <f t="shared" si="263"/>
        <v/>
      </c>
      <c r="GI69" s="215" t="str">
        <f t="shared" si="263"/>
        <v/>
      </c>
      <c r="GJ69" s="215" t="str">
        <f t="shared" si="263"/>
        <v/>
      </c>
      <c r="GK69" s="215" t="str">
        <f t="shared" si="263"/>
        <v/>
      </c>
      <c r="GL69" s="215" t="str">
        <f t="shared" si="263"/>
        <v/>
      </c>
      <c r="GM69" s="215" t="str">
        <f t="shared" si="263"/>
        <v/>
      </c>
      <c r="GN69" s="215" t="str">
        <f t="shared" si="263"/>
        <v/>
      </c>
      <c r="GO69" s="215" t="str">
        <f t="shared" si="263"/>
        <v/>
      </c>
      <c r="GP69" s="215" t="str">
        <f t="shared" si="263"/>
        <v/>
      </c>
      <c r="GQ69" s="215" t="str">
        <f t="shared" si="263"/>
        <v/>
      </c>
      <c r="GR69" s="215" t="str">
        <f t="shared" si="262"/>
        <v/>
      </c>
      <c r="GS69" s="215" t="str">
        <f t="shared" si="262"/>
        <v/>
      </c>
      <c r="GT69" s="215" t="str">
        <f t="shared" si="262"/>
        <v/>
      </c>
      <c r="GU69" s="215" t="str">
        <f t="shared" si="262"/>
        <v/>
      </c>
      <c r="GV69" s="215" t="str">
        <f t="shared" si="262"/>
        <v/>
      </c>
      <c r="GW69" s="215" t="str">
        <f t="shared" si="262"/>
        <v/>
      </c>
      <c r="GX69" s="215" t="str">
        <f t="shared" si="262"/>
        <v/>
      </c>
      <c r="GY69" s="215" t="str">
        <f t="shared" si="262"/>
        <v/>
      </c>
      <c r="GZ69" s="215" t="str">
        <f t="shared" si="262"/>
        <v/>
      </c>
      <c r="HA69" s="215" t="str">
        <f t="shared" si="262"/>
        <v/>
      </c>
      <c r="HB69" s="215" t="str">
        <f t="shared" si="262"/>
        <v/>
      </c>
      <c r="HC69" s="215" t="str">
        <f t="shared" si="262"/>
        <v/>
      </c>
      <c r="HD69" s="215" t="str">
        <f t="shared" si="262"/>
        <v/>
      </c>
      <c r="HE69" s="215" t="str">
        <f t="shared" si="262"/>
        <v/>
      </c>
      <c r="HF69" s="215" t="str">
        <f t="shared" si="262"/>
        <v/>
      </c>
      <c r="HG69" s="215" t="str">
        <f t="shared" si="262"/>
        <v/>
      </c>
      <c r="HH69" s="215" t="str">
        <f t="shared" si="262"/>
        <v/>
      </c>
      <c r="HI69" s="215" t="str">
        <f t="shared" si="262"/>
        <v/>
      </c>
      <c r="HJ69" s="215" t="str">
        <f t="shared" si="262"/>
        <v/>
      </c>
      <c r="HK69" s="215" t="str">
        <f t="shared" si="262"/>
        <v/>
      </c>
      <c r="HL69" s="215" t="str">
        <f t="shared" si="262"/>
        <v/>
      </c>
      <c r="HM69" s="215" t="str">
        <f t="shared" si="262"/>
        <v/>
      </c>
      <c r="HN69" s="215" t="str">
        <f t="shared" si="262"/>
        <v/>
      </c>
      <c r="HO69" s="215" t="str">
        <f t="shared" si="262"/>
        <v/>
      </c>
      <c r="HP69" s="215" t="str">
        <f t="shared" si="257"/>
        <v/>
      </c>
    </row>
    <row r="70" spans="1:224" ht="15" hidden="1" customHeight="1">
      <c r="A70" s="33"/>
      <c r="B70" s="33"/>
      <c r="C70" s="33"/>
      <c r="D70" s="33"/>
      <c r="E70" s="33"/>
      <c r="F70" s="33"/>
      <c r="G70" s="33"/>
      <c r="H70" s="205"/>
      <c r="L70" s="2"/>
      <c r="M70" s="2"/>
      <c r="N70" s="211" t="str">
        <f t="shared" si="146"/>
        <v>직원26</v>
      </c>
      <c r="O70" s="212" t="str">
        <f t="shared" si="261"/>
        <v/>
      </c>
      <c r="P70" s="213" t="str">
        <f t="shared" si="261"/>
        <v/>
      </c>
      <c r="Q70" s="213" t="str">
        <f t="shared" si="261"/>
        <v/>
      </c>
      <c r="R70" s="213" t="str">
        <f t="shared" si="261"/>
        <v/>
      </c>
      <c r="S70" s="213" t="str">
        <f t="shared" si="261"/>
        <v/>
      </c>
      <c r="T70" s="213" t="str">
        <f t="shared" si="261"/>
        <v/>
      </c>
      <c r="U70" s="213" t="str">
        <f t="shared" si="261"/>
        <v/>
      </c>
      <c r="V70" s="214" t="str">
        <f t="shared" si="148"/>
        <v/>
      </c>
      <c r="W70" s="214" t="str">
        <f t="shared" si="149"/>
        <v/>
      </c>
      <c r="X70" s="214" t="str">
        <f t="shared" si="150"/>
        <v/>
      </c>
      <c r="Y70" s="214" t="str">
        <f t="shared" si="151"/>
        <v/>
      </c>
      <c r="Z70" s="214" t="str">
        <f t="shared" si="152"/>
        <v/>
      </c>
      <c r="AA70" s="214" t="str">
        <f t="shared" si="153"/>
        <v/>
      </c>
      <c r="AB70" s="214" t="str">
        <f t="shared" si="154"/>
        <v/>
      </c>
      <c r="AC70" s="214" t="str">
        <f t="shared" si="155"/>
        <v/>
      </c>
      <c r="AD70" s="214" t="str">
        <f t="shared" si="156"/>
        <v/>
      </c>
      <c r="AE70" s="214" t="str">
        <f t="shared" si="157"/>
        <v/>
      </c>
      <c r="AF70" s="214" t="str">
        <f t="shared" si="158"/>
        <v/>
      </c>
      <c r="AG70" s="214" t="str">
        <f t="shared" si="159"/>
        <v/>
      </c>
      <c r="AH70" s="214" t="str">
        <f t="shared" si="160"/>
        <v/>
      </c>
      <c r="AI70" s="214" t="str">
        <f t="shared" si="161"/>
        <v/>
      </c>
      <c r="AJ70" s="214" t="str">
        <f t="shared" si="162"/>
        <v/>
      </c>
      <c r="AK70" s="214" t="str">
        <f t="shared" si="163"/>
        <v/>
      </c>
      <c r="AL70" s="214" t="str">
        <f t="shared" si="164"/>
        <v/>
      </c>
      <c r="AM70" s="214" t="str">
        <f t="shared" si="165"/>
        <v/>
      </c>
      <c r="AN70" s="214" t="str">
        <f t="shared" si="166"/>
        <v/>
      </c>
      <c r="AO70" s="214" t="str">
        <f t="shared" si="167"/>
        <v/>
      </c>
      <c r="AP70" s="214" t="str">
        <f t="shared" si="168"/>
        <v/>
      </c>
      <c r="AQ70" s="214" t="str">
        <f t="shared" si="169"/>
        <v/>
      </c>
      <c r="AR70" s="214" t="str">
        <f t="shared" si="170"/>
        <v/>
      </c>
      <c r="AS70" s="214" t="str">
        <f t="shared" si="171"/>
        <v/>
      </c>
      <c r="AT70" s="214" t="str">
        <f t="shared" si="172"/>
        <v/>
      </c>
      <c r="AU70" s="214" t="str">
        <f t="shared" si="173"/>
        <v/>
      </c>
      <c r="AV70" s="214" t="str">
        <f t="shared" si="174"/>
        <v/>
      </c>
      <c r="AW70" s="214" t="str">
        <f t="shared" si="175"/>
        <v/>
      </c>
      <c r="AX70" s="214" t="str">
        <f t="shared" si="176"/>
        <v/>
      </c>
      <c r="AY70" s="214" t="str">
        <f t="shared" si="177"/>
        <v/>
      </c>
      <c r="AZ70" s="214" t="str">
        <f t="shared" si="178"/>
        <v/>
      </c>
      <c r="BA70" s="214" t="str">
        <f t="shared" si="179"/>
        <v/>
      </c>
      <c r="BB70" s="214" t="str">
        <f t="shared" si="180"/>
        <v/>
      </c>
      <c r="BC70" s="214" t="str">
        <f t="shared" si="181"/>
        <v/>
      </c>
      <c r="BD70" s="214" t="str">
        <f t="shared" si="182"/>
        <v/>
      </c>
      <c r="BE70" s="214" t="str">
        <f t="shared" si="183"/>
        <v/>
      </c>
      <c r="BF70" s="214" t="str">
        <f t="shared" si="184"/>
        <v/>
      </c>
      <c r="BG70" s="214" t="str">
        <f t="shared" si="185"/>
        <v/>
      </c>
      <c r="BH70" s="214" t="str">
        <f t="shared" si="186"/>
        <v/>
      </c>
      <c r="BI70" s="214" t="str">
        <f t="shared" si="187"/>
        <v/>
      </c>
      <c r="BJ70" s="214" t="str">
        <f t="shared" si="188"/>
        <v/>
      </c>
      <c r="BK70" s="214" t="str">
        <f t="shared" si="189"/>
        <v/>
      </c>
      <c r="BL70" s="214" t="str">
        <f t="shared" si="190"/>
        <v/>
      </c>
      <c r="BM70" s="214" t="str">
        <f t="shared" si="191"/>
        <v/>
      </c>
      <c r="BN70" s="214" t="str">
        <f t="shared" si="192"/>
        <v/>
      </c>
      <c r="BO70" s="214" t="str">
        <f t="shared" si="193"/>
        <v/>
      </c>
      <c r="BP70" s="214" t="str">
        <f t="shared" si="194"/>
        <v/>
      </c>
      <c r="BQ70" s="214" t="str">
        <f t="shared" si="195"/>
        <v/>
      </c>
      <c r="BR70" s="214" t="str">
        <f t="shared" si="196"/>
        <v/>
      </c>
      <c r="BS70" s="214" t="str">
        <f t="shared" si="197"/>
        <v/>
      </c>
      <c r="BT70" s="214" t="str">
        <f t="shared" si="198"/>
        <v/>
      </c>
      <c r="BU70" s="214" t="str">
        <f t="shared" si="199"/>
        <v/>
      </c>
      <c r="BV70" s="214" t="str">
        <f t="shared" si="200"/>
        <v/>
      </c>
      <c r="BW70" s="214" t="str">
        <f t="shared" si="201"/>
        <v/>
      </c>
      <c r="BX70" s="214" t="str">
        <f t="shared" si="202"/>
        <v/>
      </c>
      <c r="BY70" s="214" t="str">
        <f t="shared" si="203"/>
        <v/>
      </c>
      <c r="BZ70" s="214" t="str">
        <f t="shared" si="204"/>
        <v/>
      </c>
      <c r="CA70" s="214" t="str">
        <f t="shared" si="205"/>
        <v/>
      </c>
      <c r="CB70" s="214" t="str">
        <f t="shared" si="206"/>
        <v/>
      </c>
      <c r="CC70" s="214" t="str">
        <f t="shared" si="207"/>
        <v/>
      </c>
      <c r="CD70" s="214" t="str">
        <f t="shared" si="208"/>
        <v/>
      </c>
      <c r="CE70" s="214" t="str">
        <f t="shared" si="209"/>
        <v/>
      </c>
      <c r="CF70" s="214" t="str">
        <f t="shared" si="210"/>
        <v/>
      </c>
      <c r="CG70" s="214" t="str">
        <f t="shared" si="211"/>
        <v/>
      </c>
      <c r="CH70" s="214" t="str">
        <f t="shared" si="212"/>
        <v/>
      </c>
      <c r="CI70" s="214" t="str">
        <f t="shared" si="213"/>
        <v/>
      </c>
      <c r="CJ70" s="214" t="str">
        <f t="shared" si="214"/>
        <v/>
      </c>
      <c r="CK70" s="214" t="str">
        <f t="shared" si="215"/>
        <v/>
      </c>
      <c r="CL70" s="214" t="str">
        <f t="shared" si="216"/>
        <v/>
      </c>
      <c r="CM70" s="214" t="str">
        <f t="shared" si="217"/>
        <v/>
      </c>
      <c r="CN70" s="214" t="str">
        <f t="shared" si="218"/>
        <v/>
      </c>
      <c r="CO70" s="214" t="str">
        <f t="shared" si="219"/>
        <v/>
      </c>
      <c r="CP70" s="214" t="str">
        <f t="shared" si="220"/>
        <v/>
      </c>
      <c r="CQ70" s="214" t="str">
        <f t="shared" si="221"/>
        <v/>
      </c>
      <c r="CR70" s="214" t="str">
        <f t="shared" si="222"/>
        <v/>
      </c>
      <c r="CS70" s="214" t="str">
        <f t="shared" si="223"/>
        <v/>
      </c>
      <c r="CT70" s="214" t="str">
        <f t="shared" si="224"/>
        <v/>
      </c>
      <c r="CU70" s="214" t="str">
        <f t="shared" si="225"/>
        <v/>
      </c>
      <c r="CV70" s="214" t="str">
        <f t="shared" si="226"/>
        <v/>
      </c>
      <c r="CW70" s="214" t="str">
        <f t="shared" si="227"/>
        <v/>
      </c>
      <c r="CX70" s="214" t="str">
        <f t="shared" si="228"/>
        <v/>
      </c>
      <c r="CY70" s="214" t="str">
        <f t="shared" si="229"/>
        <v/>
      </c>
      <c r="CZ70" s="214" t="str">
        <f t="shared" si="230"/>
        <v/>
      </c>
      <c r="DA70" s="214" t="str">
        <f t="shared" si="231"/>
        <v/>
      </c>
      <c r="DB70" s="214" t="str">
        <f t="shared" si="232"/>
        <v/>
      </c>
      <c r="DC70" s="214" t="str">
        <f t="shared" si="233"/>
        <v/>
      </c>
      <c r="DD70" s="214" t="str">
        <f t="shared" si="234"/>
        <v/>
      </c>
      <c r="DE70" s="214" t="str">
        <f t="shared" si="235"/>
        <v/>
      </c>
      <c r="DF70" s="214" t="str">
        <f t="shared" si="236"/>
        <v/>
      </c>
      <c r="DG70" s="214" t="str">
        <f t="shared" si="237"/>
        <v/>
      </c>
      <c r="DH70" s="214" t="str">
        <f t="shared" si="238"/>
        <v/>
      </c>
      <c r="DI70" s="214" t="str">
        <f t="shared" si="239"/>
        <v/>
      </c>
      <c r="DJ70" s="214" t="str">
        <f t="shared" si="240"/>
        <v/>
      </c>
      <c r="DK70" s="214" t="str">
        <f t="shared" si="241"/>
        <v/>
      </c>
      <c r="DL70" s="214" t="str">
        <f t="shared" si="242"/>
        <v/>
      </c>
      <c r="DM70" s="214" t="str">
        <f t="shared" si="243"/>
        <v/>
      </c>
      <c r="DN70" s="214" t="str">
        <f t="shared" si="244"/>
        <v/>
      </c>
      <c r="DO70" s="215" t="str">
        <f t="shared" si="245"/>
        <v/>
      </c>
      <c r="DP70" s="215" t="str">
        <f t="shared" ref="DP70:DR74" si="264">IF(ROW()-ROW($N$44)&lt;$N$6,DI71,IF(ROW()-ROW($N$44)=$N$6,DI$45,""))</f>
        <v/>
      </c>
      <c r="DQ70" s="215" t="str">
        <f t="shared" si="264"/>
        <v/>
      </c>
      <c r="DR70" s="215" t="str">
        <f t="shared" si="264"/>
        <v/>
      </c>
      <c r="DS70" s="215" t="str">
        <f t="shared" si="256"/>
        <v/>
      </c>
      <c r="DT70" s="215" t="str">
        <f t="shared" si="256"/>
        <v/>
      </c>
      <c r="DU70" s="215" t="str">
        <f t="shared" si="256"/>
        <v/>
      </c>
      <c r="DV70" s="215" t="str">
        <f t="shared" si="256"/>
        <v/>
      </c>
      <c r="DW70" s="215" t="str">
        <f t="shared" si="256"/>
        <v/>
      </c>
      <c r="DX70" s="215" t="str">
        <f t="shared" si="256"/>
        <v/>
      </c>
      <c r="DY70" s="215" t="str">
        <f t="shared" si="256"/>
        <v/>
      </c>
      <c r="DZ70" s="215" t="str">
        <f t="shared" si="256"/>
        <v/>
      </c>
      <c r="EA70" s="215" t="str">
        <f t="shared" si="256"/>
        <v/>
      </c>
      <c r="EB70" s="215" t="str">
        <f t="shared" si="256"/>
        <v/>
      </c>
      <c r="EC70" s="215" t="str">
        <f t="shared" si="256"/>
        <v/>
      </c>
      <c r="ED70" s="215" t="str">
        <f t="shared" si="256"/>
        <v/>
      </c>
      <c r="EE70" s="215" t="str">
        <f t="shared" si="256"/>
        <v/>
      </c>
      <c r="EF70" s="215" t="str">
        <f t="shared" si="256"/>
        <v/>
      </c>
      <c r="EG70" s="215" t="str">
        <f t="shared" si="256"/>
        <v/>
      </c>
      <c r="EH70" s="215" t="str">
        <f t="shared" si="260"/>
        <v/>
      </c>
      <c r="EI70" s="215" t="str">
        <f t="shared" si="260"/>
        <v/>
      </c>
      <c r="EJ70" s="215" t="str">
        <f t="shared" si="260"/>
        <v/>
      </c>
      <c r="EK70" s="215" t="str">
        <f t="shared" si="260"/>
        <v/>
      </c>
      <c r="EL70" s="215" t="str">
        <f t="shared" si="260"/>
        <v/>
      </c>
      <c r="EM70" s="215" t="str">
        <f t="shared" si="260"/>
        <v/>
      </c>
      <c r="EN70" s="215" t="str">
        <f t="shared" si="260"/>
        <v/>
      </c>
      <c r="EO70" s="215" t="str">
        <f t="shared" si="260"/>
        <v/>
      </c>
      <c r="EP70" s="215" t="str">
        <f t="shared" si="260"/>
        <v/>
      </c>
      <c r="EQ70" s="215" t="str">
        <f t="shared" si="260"/>
        <v/>
      </c>
      <c r="ER70" s="215" t="str">
        <f t="shared" si="260"/>
        <v/>
      </c>
      <c r="ES70" s="215" t="str">
        <f t="shared" si="260"/>
        <v/>
      </c>
      <c r="ET70" s="215" t="str">
        <f t="shared" si="260"/>
        <v/>
      </c>
      <c r="EU70" s="215" t="str">
        <f t="shared" si="260"/>
        <v/>
      </c>
      <c r="EV70" s="215" t="str">
        <f t="shared" si="260"/>
        <v/>
      </c>
      <c r="EW70" s="215" t="str">
        <f t="shared" si="260"/>
        <v/>
      </c>
      <c r="EX70" s="215" t="str">
        <f t="shared" si="260"/>
        <v/>
      </c>
      <c r="EY70" s="215" t="str">
        <f t="shared" si="260"/>
        <v/>
      </c>
      <c r="EZ70" s="215" t="str">
        <f t="shared" si="260"/>
        <v/>
      </c>
      <c r="FA70" s="215" t="str">
        <f t="shared" si="260"/>
        <v/>
      </c>
      <c r="FB70" s="215" t="str">
        <f t="shared" si="260"/>
        <v/>
      </c>
      <c r="FC70" s="215" t="str">
        <f t="shared" si="260"/>
        <v/>
      </c>
      <c r="FD70" s="215" t="str">
        <f t="shared" si="260"/>
        <v/>
      </c>
      <c r="FE70" s="215" t="str">
        <f t="shared" si="260"/>
        <v/>
      </c>
      <c r="FF70" s="215" t="str">
        <f t="shared" si="260"/>
        <v/>
      </c>
      <c r="FG70" s="215" t="str">
        <f t="shared" si="260"/>
        <v/>
      </c>
      <c r="FH70" s="215" t="str">
        <f t="shared" si="260"/>
        <v/>
      </c>
      <c r="FI70" s="215" t="str">
        <f t="shared" si="260"/>
        <v/>
      </c>
      <c r="FJ70" s="215" t="str">
        <f t="shared" si="260"/>
        <v/>
      </c>
      <c r="FK70" s="215" t="str">
        <f t="shared" si="260"/>
        <v/>
      </c>
      <c r="FL70" s="215" t="str">
        <f t="shared" si="259"/>
        <v/>
      </c>
      <c r="FM70" s="215" t="str">
        <f t="shared" si="259"/>
        <v/>
      </c>
      <c r="FN70" s="215" t="str">
        <f t="shared" si="259"/>
        <v/>
      </c>
      <c r="FO70" s="215" t="str">
        <f t="shared" si="259"/>
        <v/>
      </c>
      <c r="FP70" s="215" t="str">
        <f t="shared" si="259"/>
        <v/>
      </c>
      <c r="FQ70" s="215" t="str">
        <f t="shared" si="259"/>
        <v/>
      </c>
      <c r="FR70" s="215" t="str">
        <f t="shared" si="259"/>
        <v/>
      </c>
      <c r="FS70" s="215" t="str">
        <f t="shared" si="259"/>
        <v/>
      </c>
      <c r="FT70" s="215" t="str">
        <f t="shared" si="259"/>
        <v/>
      </c>
      <c r="FU70" s="215" t="str">
        <f t="shared" si="259"/>
        <v/>
      </c>
      <c r="FV70" s="215" t="str">
        <f t="shared" si="259"/>
        <v/>
      </c>
      <c r="FW70" s="215" t="str">
        <f t="shared" si="259"/>
        <v/>
      </c>
      <c r="FX70" s="215" t="str">
        <f t="shared" si="259"/>
        <v/>
      </c>
      <c r="FY70" s="215" t="str">
        <f t="shared" si="259"/>
        <v/>
      </c>
      <c r="FZ70" s="215" t="str">
        <f t="shared" si="259"/>
        <v/>
      </c>
      <c r="GA70" s="215" t="str">
        <f t="shared" si="248"/>
        <v/>
      </c>
      <c r="GB70" s="215" t="str">
        <f t="shared" si="263"/>
        <v/>
      </c>
      <c r="GC70" s="215" t="str">
        <f t="shared" si="263"/>
        <v/>
      </c>
      <c r="GD70" s="215" t="str">
        <f t="shared" si="263"/>
        <v/>
      </c>
      <c r="GE70" s="215" t="str">
        <f t="shared" si="263"/>
        <v/>
      </c>
      <c r="GF70" s="215" t="str">
        <f t="shared" si="263"/>
        <v/>
      </c>
      <c r="GG70" s="215" t="str">
        <f t="shared" si="263"/>
        <v/>
      </c>
      <c r="GH70" s="215" t="str">
        <f t="shared" si="263"/>
        <v/>
      </c>
      <c r="GI70" s="215" t="str">
        <f t="shared" si="263"/>
        <v/>
      </c>
      <c r="GJ70" s="215" t="str">
        <f t="shared" si="263"/>
        <v/>
      </c>
      <c r="GK70" s="215" t="str">
        <f t="shared" si="263"/>
        <v/>
      </c>
      <c r="GL70" s="215" t="str">
        <f t="shared" si="263"/>
        <v/>
      </c>
      <c r="GM70" s="215" t="str">
        <f t="shared" si="263"/>
        <v/>
      </c>
      <c r="GN70" s="215" t="str">
        <f t="shared" si="263"/>
        <v/>
      </c>
      <c r="GO70" s="215" t="str">
        <f t="shared" si="263"/>
        <v/>
      </c>
      <c r="GP70" s="215" t="str">
        <f t="shared" si="263"/>
        <v/>
      </c>
      <c r="GQ70" s="215" t="str">
        <f t="shared" si="263"/>
        <v/>
      </c>
      <c r="GR70" s="215" t="str">
        <f t="shared" si="262"/>
        <v/>
      </c>
      <c r="GS70" s="215" t="str">
        <f t="shared" si="262"/>
        <v/>
      </c>
      <c r="GT70" s="215" t="str">
        <f t="shared" si="262"/>
        <v/>
      </c>
      <c r="GU70" s="215" t="str">
        <f t="shared" si="262"/>
        <v/>
      </c>
      <c r="GV70" s="215" t="str">
        <f t="shared" si="262"/>
        <v/>
      </c>
      <c r="GW70" s="215" t="str">
        <f t="shared" si="262"/>
        <v/>
      </c>
      <c r="GX70" s="215" t="str">
        <f t="shared" si="262"/>
        <v/>
      </c>
      <c r="GY70" s="215" t="str">
        <f t="shared" si="262"/>
        <v/>
      </c>
      <c r="GZ70" s="215" t="str">
        <f t="shared" si="262"/>
        <v/>
      </c>
      <c r="HA70" s="215" t="str">
        <f t="shared" si="262"/>
        <v/>
      </c>
      <c r="HB70" s="215" t="str">
        <f t="shared" si="262"/>
        <v/>
      </c>
      <c r="HC70" s="215" t="str">
        <f t="shared" si="262"/>
        <v/>
      </c>
      <c r="HD70" s="215" t="str">
        <f t="shared" si="262"/>
        <v/>
      </c>
      <c r="HE70" s="215" t="str">
        <f t="shared" si="262"/>
        <v/>
      </c>
      <c r="HF70" s="215" t="str">
        <f t="shared" si="262"/>
        <v/>
      </c>
      <c r="HG70" s="215" t="str">
        <f t="shared" si="262"/>
        <v/>
      </c>
      <c r="HH70" s="215" t="str">
        <f t="shared" si="262"/>
        <v/>
      </c>
      <c r="HI70" s="215" t="str">
        <f t="shared" si="262"/>
        <v/>
      </c>
      <c r="HJ70" s="215" t="str">
        <f t="shared" si="262"/>
        <v/>
      </c>
      <c r="HK70" s="215" t="str">
        <f t="shared" si="262"/>
        <v/>
      </c>
      <c r="HL70" s="215" t="str">
        <f t="shared" si="262"/>
        <v/>
      </c>
      <c r="HM70" s="215" t="str">
        <f t="shared" si="262"/>
        <v/>
      </c>
      <c r="HN70" s="215" t="str">
        <f t="shared" si="262"/>
        <v/>
      </c>
      <c r="HO70" s="215" t="str">
        <f t="shared" si="262"/>
        <v/>
      </c>
      <c r="HP70" s="215" t="str">
        <f t="shared" si="257"/>
        <v/>
      </c>
    </row>
    <row r="71" spans="1:224" ht="15" hidden="1" customHeight="1">
      <c r="A71" s="33"/>
      <c r="B71" s="33"/>
      <c r="C71" s="33"/>
      <c r="D71" s="33"/>
      <c r="E71" s="33"/>
      <c r="F71" s="33"/>
      <c r="G71" s="33"/>
      <c r="H71" s="205"/>
      <c r="L71" s="2"/>
      <c r="M71" s="2"/>
      <c r="N71" s="211" t="str">
        <f t="shared" si="146"/>
        <v>직원27</v>
      </c>
      <c r="O71" s="212" t="str">
        <f t="shared" si="261"/>
        <v/>
      </c>
      <c r="P71" s="213" t="str">
        <f t="shared" si="261"/>
        <v/>
      </c>
      <c r="Q71" s="213" t="str">
        <f t="shared" si="261"/>
        <v/>
      </c>
      <c r="R71" s="213" t="str">
        <f t="shared" si="261"/>
        <v/>
      </c>
      <c r="S71" s="213" t="str">
        <f t="shared" si="261"/>
        <v/>
      </c>
      <c r="T71" s="213" t="str">
        <f t="shared" si="261"/>
        <v/>
      </c>
      <c r="U71" s="213" t="str">
        <f t="shared" si="261"/>
        <v/>
      </c>
      <c r="V71" s="214" t="str">
        <f t="shared" si="148"/>
        <v/>
      </c>
      <c r="W71" s="214" t="str">
        <f t="shared" si="149"/>
        <v/>
      </c>
      <c r="X71" s="214" t="str">
        <f t="shared" si="150"/>
        <v/>
      </c>
      <c r="Y71" s="214" t="str">
        <f t="shared" si="151"/>
        <v/>
      </c>
      <c r="Z71" s="214" t="str">
        <f t="shared" si="152"/>
        <v/>
      </c>
      <c r="AA71" s="214" t="str">
        <f t="shared" si="153"/>
        <v/>
      </c>
      <c r="AB71" s="214" t="str">
        <f t="shared" si="154"/>
        <v/>
      </c>
      <c r="AC71" s="214" t="str">
        <f t="shared" si="155"/>
        <v/>
      </c>
      <c r="AD71" s="214" t="str">
        <f t="shared" si="156"/>
        <v/>
      </c>
      <c r="AE71" s="214" t="str">
        <f t="shared" si="157"/>
        <v/>
      </c>
      <c r="AF71" s="214" t="str">
        <f t="shared" si="158"/>
        <v/>
      </c>
      <c r="AG71" s="214" t="str">
        <f t="shared" si="159"/>
        <v/>
      </c>
      <c r="AH71" s="214" t="str">
        <f t="shared" si="160"/>
        <v/>
      </c>
      <c r="AI71" s="214" t="str">
        <f t="shared" si="161"/>
        <v/>
      </c>
      <c r="AJ71" s="214" t="str">
        <f t="shared" si="162"/>
        <v/>
      </c>
      <c r="AK71" s="214" t="str">
        <f t="shared" si="163"/>
        <v/>
      </c>
      <c r="AL71" s="214" t="str">
        <f t="shared" si="164"/>
        <v/>
      </c>
      <c r="AM71" s="214" t="str">
        <f t="shared" si="165"/>
        <v/>
      </c>
      <c r="AN71" s="214" t="str">
        <f t="shared" si="166"/>
        <v/>
      </c>
      <c r="AO71" s="214" t="str">
        <f t="shared" si="167"/>
        <v/>
      </c>
      <c r="AP71" s="214" t="str">
        <f t="shared" si="168"/>
        <v/>
      </c>
      <c r="AQ71" s="214" t="str">
        <f t="shared" si="169"/>
        <v/>
      </c>
      <c r="AR71" s="214" t="str">
        <f t="shared" si="170"/>
        <v/>
      </c>
      <c r="AS71" s="214" t="str">
        <f t="shared" si="171"/>
        <v/>
      </c>
      <c r="AT71" s="214" t="str">
        <f t="shared" si="172"/>
        <v/>
      </c>
      <c r="AU71" s="214" t="str">
        <f t="shared" si="173"/>
        <v/>
      </c>
      <c r="AV71" s="214" t="str">
        <f t="shared" si="174"/>
        <v/>
      </c>
      <c r="AW71" s="214" t="str">
        <f t="shared" si="175"/>
        <v/>
      </c>
      <c r="AX71" s="214" t="str">
        <f t="shared" si="176"/>
        <v/>
      </c>
      <c r="AY71" s="214" t="str">
        <f t="shared" si="177"/>
        <v/>
      </c>
      <c r="AZ71" s="214" t="str">
        <f t="shared" si="178"/>
        <v/>
      </c>
      <c r="BA71" s="214" t="str">
        <f t="shared" si="179"/>
        <v/>
      </c>
      <c r="BB71" s="214" t="str">
        <f t="shared" si="180"/>
        <v/>
      </c>
      <c r="BC71" s="214" t="str">
        <f t="shared" si="181"/>
        <v/>
      </c>
      <c r="BD71" s="214" t="str">
        <f t="shared" si="182"/>
        <v/>
      </c>
      <c r="BE71" s="214" t="str">
        <f t="shared" si="183"/>
        <v/>
      </c>
      <c r="BF71" s="214" t="str">
        <f t="shared" si="184"/>
        <v/>
      </c>
      <c r="BG71" s="214" t="str">
        <f t="shared" si="185"/>
        <v/>
      </c>
      <c r="BH71" s="214" t="str">
        <f t="shared" si="186"/>
        <v/>
      </c>
      <c r="BI71" s="214" t="str">
        <f t="shared" si="187"/>
        <v/>
      </c>
      <c r="BJ71" s="214" t="str">
        <f t="shared" si="188"/>
        <v/>
      </c>
      <c r="BK71" s="214" t="str">
        <f t="shared" si="189"/>
        <v/>
      </c>
      <c r="BL71" s="214" t="str">
        <f t="shared" si="190"/>
        <v/>
      </c>
      <c r="BM71" s="214" t="str">
        <f t="shared" si="191"/>
        <v/>
      </c>
      <c r="BN71" s="214" t="str">
        <f t="shared" si="192"/>
        <v/>
      </c>
      <c r="BO71" s="214" t="str">
        <f t="shared" si="193"/>
        <v/>
      </c>
      <c r="BP71" s="214" t="str">
        <f t="shared" si="194"/>
        <v/>
      </c>
      <c r="BQ71" s="214" t="str">
        <f t="shared" si="195"/>
        <v/>
      </c>
      <c r="BR71" s="214" t="str">
        <f t="shared" si="196"/>
        <v/>
      </c>
      <c r="BS71" s="214" t="str">
        <f t="shared" si="197"/>
        <v/>
      </c>
      <c r="BT71" s="214" t="str">
        <f t="shared" si="198"/>
        <v/>
      </c>
      <c r="BU71" s="214" t="str">
        <f t="shared" si="199"/>
        <v/>
      </c>
      <c r="BV71" s="214" t="str">
        <f t="shared" si="200"/>
        <v/>
      </c>
      <c r="BW71" s="214" t="str">
        <f t="shared" si="201"/>
        <v/>
      </c>
      <c r="BX71" s="214" t="str">
        <f t="shared" si="202"/>
        <v/>
      </c>
      <c r="BY71" s="214" t="str">
        <f t="shared" si="203"/>
        <v/>
      </c>
      <c r="BZ71" s="214" t="str">
        <f t="shared" si="204"/>
        <v/>
      </c>
      <c r="CA71" s="214" t="str">
        <f t="shared" si="205"/>
        <v/>
      </c>
      <c r="CB71" s="214" t="str">
        <f t="shared" si="206"/>
        <v/>
      </c>
      <c r="CC71" s="214" t="str">
        <f t="shared" si="207"/>
        <v/>
      </c>
      <c r="CD71" s="214" t="str">
        <f t="shared" si="208"/>
        <v/>
      </c>
      <c r="CE71" s="214" t="str">
        <f t="shared" si="209"/>
        <v/>
      </c>
      <c r="CF71" s="214" t="str">
        <f t="shared" si="210"/>
        <v/>
      </c>
      <c r="CG71" s="214" t="str">
        <f t="shared" si="211"/>
        <v/>
      </c>
      <c r="CH71" s="214" t="str">
        <f t="shared" si="212"/>
        <v/>
      </c>
      <c r="CI71" s="214" t="str">
        <f t="shared" si="213"/>
        <v/>
      </c>
      <c r="CJ71" s="214" t="str">
        <f t="shared" si="214"/>
        <v/>
      </c>
      <c r="CK71" s="214" t="str">
        <f t="shared" si="215"/>
        <v/>
      </c>
      <c r="CL71" s="214" t="str">
        <f t="shared" si="216"/>
        <v/>
      </c>
      <c r="CM71" s="214" t="str">
        <f t="shared" si="217"/>
        <v/>
      </c>
      <c r="CN71" s="214" t="str">
        <f t="shared" si="218"/>
        <v/>
      </c>
      <c r="CO71" s="214" t="str">
        <f t="shared" si="219"/>
        <v/>
      </c>
      <c r="CP71" s="214" t="str">
        <f t="shared" si="220"/>
        <v/>
      </c>
      <c r="CQ71" s="214" t="str">
        <f t="shared" si="221"/>
        <v/>
      </c>
      <c r="CR71" s="214" t="str">
        <f t="shared" si="222"/>
        <v/>
      </c>
      <c r="CS71" s="214" t="str">
        <f t="shared" si="223"/>
        <v/>
      </c>
      <c r="CT71" s="214" t="str">
        <f t="shared" si="224"/>
        <v/>
      </c>
      <c r="CU71" s="214" t="str">
        <f t="shared" si="225"/>
        <v/>
      </c>
      <c r="CV71" s="214" t="str">
        <f t="shared" si="226"/>
        <v/>
      </c>
      <c r="CW71" s="214" t="str">
        <f t="shared" si="227"/>
        <v/>
      </c>
      <c r="CX71" s="214" t="str">
        <f t="shared" si="228"/>
        <v/>
      </c>
      <c r="CY71" s="214" t="str">
        <f t="shared" si="229"/>
        <v/>
      </c>
      <c r="CZ71" s="214" t="str">
        <f t="shared" si="230"/>
        <v/>
      </c>
      <c r="DA71" s="214" t="str">
        <f t="shared" si="231"/>
        <v/>
      </c>
      <c r="DB71" s="214" t="str">
        <f t="shared" si="232"/>
        <v/>
      </c>
      <c r="DC71" s="214" t="str">
        <f t="shared" si="233"/>
        <v/>
      </c>
      <c r="DD71" s="214" t="str">
        <f t="shared" si="234"/>
        <v/>
      </c>
      <c r="DE71" s="214" t="str">
        <f t="shared" si="235"/>
        <v/>
      </c>
      <c r="DF71" s="214" t="str">
        <f t="shared" si="236"/>
        <v/>
      </c>
      <c r="DG71" s="214" t="str">
        <f t="shared" si="237"/>
        <v/>
      </c>
      <c r="DH71" s="214" t="str">
        <f t="shared" si="238"/>
        <v/>
      </c>
      <c r="DI71" s="214" t="str">
        <f t="shared" si="239"/>
        <v/>
      </c>
      <c r="DJ71" s="214" t="str">
        <f t="shared" si="240"/>
        <v/>
      </c>
      <c r="DK71" s="214" t="str">
        <f t="shared" si="241"/>
        <v/>
      </c>
      <c r="DL71" s="214" t="str">
        <f t="shared" si="242"/>
        <v/>
      </c>
      <c r="DM71" s="214" t="str">
        <f t="shared" si="243"/>
        <v/>
      </c>
      <c r="DN71" s="214" t="str">
        <f t="shared" si="244"/>
        <v/>
      </c>
      <c r="DO71" s="215" t="str">
        <f t="shared" si="245"/>
        <v/>
      </c>
      <c r="DP71" s="215" t="str">
        <f t="shared" si="264"/>
        <v/>
      </c>
      <c r="DQ71" s="215" t="str">
        <f t="shared" si="264"/>
        <v/>
      </c>
      <c r="DR71" s="215" t="str">
        <f t="shared" si="264"/>
        <v/>
      </c>
      <c r="DS71" s="215" t="str">
        <f t="shared" si="256"/>
        <v/>
      </c>
      <c r="DT71" s="215" t="str">
        <f t="shared" si="256"/>
        <v/>
      </c>
      <c r="DU71" s="215" t="str">
        <f t="shared" si="256"/>
        <v/>
      </c>
      <c r="DV71" s="215" t="str">
        <f t="shared" si="256"/>
        <v/>
      </c>
      <c r="DW71" s="215" t="str">
        <f t="shared" si="256"/>
        <v/>
      </c>
      <c r="DX71" s="215" t="str">
        <f t="shared" si="256"/>
        <v/>
      </c>
      <c r="DY71" s="215" t="str">
        <f t="shared" si="256"/>
        <v/>
      </c>
      <c r="DZ71" s="215" t="str">
        <f t="shared" si="256"/>
        <v/>
      </c>
      <c r="EA71" s="215" t="str">
        <f t="shared" si="256"/>
        <v/>
      </c>
      <c r="EB71" s="215" t="str">
        <f t="shared" si="256"/>
        <v/>
      </c>
      <c r="EC71" s="215" t="str">
        <f t="shared" si="256"/>
        <v/>
      </c>
      <c r="ED71" s="215" t="str">
        <f t="shared" si="256"/>
        <v/>
      </c>
      <c r="EE71" s="215" t="str">
        <f t="shared" si="256"/>
        <v/>
      </c>
      <c r="EF71" s="215" t="str">
        <f t="shared" si="256"/>
        <v/>
      </c>
      <c r="EG71" s="215" t="str">
        <f t="shared" si="256"/>
        <v/>
      </c>
      <c r="EH71" s="215" t="str">
        <f t="shared" si="260"/>
        <v/>
      </c>
      <c r="EI71" s="215" t="str">
        <f t="shared" si="260"/>
        <v/>
      </c>
      <c r="EJ71" s="215" t="str">
        <f t="shared" si="260"/>
        <v/>
      </c>
      <c r="EK71" s="215" t="str">
        <f t="shared" si="260"/>
        <v/>
      </c>
      <c r="EL71" s="215" t="str">
        <f t="shared" si="260"/>
        <v/>
      </c>
      <c r="EM71" s="215" t="str">
        <f t="shared" si="260"/>
        <v/>
      </c>
      <c r="EN71" s="215" t="str">
        <f t="shared" si="260"/>
        <v/>
      </c>
      <c r="EO71" s="215" t="str">
        <f t="shared" si="260"/>
        <v/>
      </c>
      <c r="EP71" s="215" t="str">
        <f t="shared" si="260"/>
        <v/>
      </c>
      <c r="EQ71" s="215" t="str">
        <f t="shared" si="260"/>
        <v/>
      </c>
      <c r="ER71" s="215" t="str">
        <f t="shared" si="260"/>
        <v/>
      </c>
      <c r="ES71" s="215" t="str">
        <f t="shared" si="260"/>
        <v/>
      </c>
      <c r="ET71" s="215" t="str">
        <f t="shared" si="260"/>
        <v/>
      </c>
      <c r="EU71" s="215" t="str">
        <f t="shared" si="260"/>
        <v/>
      </c>
      <c r="EV71" s="215" t="str">
        <f t="shared" si="260"/>
        <v/>
      </c>
      <c r="EW71" s="215" t="str">
        <f t="shared" ref="EW71:FK74" si="265">IF(ROW()-ROW($N$44)&lt;$N$6,EP72,IF(ROW()-ROW($N$44)=$N$6,EP$45,""))</f>
        <v/>
      </c>
      <c r="EX71" s="215" t="str">
        <f t="shared" si="265"/>
        <v/>
      </c>
      <c r="EY71" s="215" t="str">
        <f t="shared" si="265"/>
        <v/>
      </c>
      <c r="EZ71" s="215" t="str">
        <f t="shared" si="265"/>
        <v/>
      </c>
      <c r="FA71" s="215" t="str">
        <f t="shared" si="265"/>
        <v/>
      </c>
      <c r="FB71" s="215" t="str">
        <f t="shared" si="265"/>
        <v/>
      </c>
      <c r="FC71" s="215" t="str">
        <f t="shared" si="265"/>
        <v/>
      </c>
      <c r="FD71" s="215" t="str">
        <f t="shared" si="265"/>
        <v/>
      </c>
      <c r="FE71" s="215" t="str">
        <f t="shared" si="265"/>
        <v/>
      </c>
      <c r="FF71" s="215" t="str">
        <f t="shared" si="265"/>
        <v/>
      </c>
      <c r="FG71" s="215" t="str">
        <f t="shared" si="265"/>
        <v/>
      </c>
      <c r="FH71" s="215" t="str">
        <f t="shared" si="265"/>
        <v/>
      </c>
      <c r="FI71" s="215" t="str">
        <f t="shared" si="265"/>
        <v/>
      </c>
      <c r="FJ71" s="215" t="str">
        <f t="shared" si="265"/>
        <v/>
      </c>
      <c r="FK71" s="215" t="str">
        <f t="shared" si="265"/>
        <v/>
      </c>
      <c r="FL71" s="215" t="str">
        <f t="shared" si="259"/>
        <v/>
      </c>
      <c r="FM71" s="215" t="str">
        <f t="shared" si="259"/>
        <v/>
      </c>
      <c r="FN71" s="215" t="str">
        <f t="shared" si="259"/>
        <v/>
      </c>
      <c r="FO71" s="215" t="str">
        <f t="shared" si="259"/>
        <v/>
      </c>
      <c r="FP71" s="215" t="str">
        <f t="shared" si="259"/>
        <v/>
      </c>
      <c r="FQ71" s="215" t="str">
        <f t="shared" si="259"/>
        <v/>
      </c>
      <c r="FR71" s="215" t="str">
        <f t="shared" si="259"/>
        <v/>
      </c>
      <c r="FS71" s="215" t="str">
        <f t="shared" si="259"/>
        <v/>
      </c>
      <c r="FT71" s="215" t="str">
        <f t="shared" si="259"/>
        <v/>
      </c>
      <c r="FU71" s="215" t="str">
        <f t="shared" si="259"/>
        <v/>
      </c>
      <c r="FV71" s="215" t="str">
        <f t="shared" si="259"/>
        <v/>
      </c>
      <c r="FW71" s="215" t="str">
        <f t="shared" si="259"/>
        <v/>
      </c>
      <c r="FX71" s="215" t="str">
        <f t="shared" si="259"/>
        <v/>
      </c>
      <c r="FY71" s="215" t="str">
        <f t="shared" si="259"/>
        <v/>
      </c>
      <c r="FZ71" s="215" t="str">
        <f t="shared" si="259"/>
        <v/>
      </c>
      <c r="GA71" s="215" t="str">
        <f t="shared" si="248"/>
        <v/>
      </c>
      <c r="GB71" s="215" t="str">
        <f t="shared" si="263"/>
        <v/>
      </c>
      <c r="GC71" s="215" t="str">
        <f t="shared" si="263"/>
        <v/>
      </c>
      <c r="GD71" s="215" t="str">
        <f t="shared" si="263"/>
        <v/>
      </c>
      <c r="GE71" s="215" t="str">
        <f t="shared" si="263"/>
        <v/>
      </c>
      <c r="GF71" s="215" t="str">
        <f t="shared" si="263"/>
        <v/>
      </c>
      <c r="GG71" s="215" t="str">
        <f t="shared" si="263"/>
        <v/>
      </c>
      <c r="GH71" s="215" t="str">
        <f t="shared" si="263"/>
        <v/>
      </c>
      <c r="GI71" s="215" t="str">
        <f t="shared" si="263"/>
        <v/>
      </c>
      <c r="GJ71" s="215" t="str">
        <f t="shared" si="263"/>
        <v/>
      </c>
      <c r="GK71" s="215" t="str">
        <f t="shared" si="263"/>
        <v/>
      </c>
      <c r="GL71" s="215" t="str">
        <f t="shared" si="263"/>
        <v/>
      </c>
      <c r="GM71" s="215" t="str">
        <f t="shared" si="263"/>
        <v/>
      </c>
      <c r="GN71" s="215" t="str">
        <f t="shared" si="263"/>
        <v/>
      </c>
      <c r="GO71" s="215" t="str">
        <f t="shared" si="263"/>
        <v/>
      </c>
      <c r="GP71" s="215" t="str">
        <f t="shared" si="263"/>
        <v/>
      </c>
      <c r="GQ71" s="215" t="str">
        <f t="shared" si="263"/>
        <v/>
      </c>
      <c r="GR71" s="215" t="str">
        <f t="shared" si="262"/>
        <v/>
      </c>
      <c r="GS71" s="215" t="str">
        <f t="shared" si="262"/>
        <v/>
      </c>
      <c r="GT71" s="215" t="str">
        <f t="shared" si="262"/>
        <v/>
      </c>
      <c r="GU71" s="215" t="str">
        <f t="shared" si="262"/>
        <v/>
      </c>
      <c r="GV71" s="215" t="str">
        <f t="shared" si="262"/>
        <v/>
      </c>
      <c r="GW71" s="215" t="str">
        <f t="shared" si="262"/>
        <v/>
      </c>
      <c r="GX71" s="215" t="str">
        <f t="shared" si="262"/>
        <v/>
      </c>
      <c r="GY71" s="215" t="str">
        <f t="shared" si="262"/>
        <v/>
      </c>
      <c r="GZ71" s="215" t="str">
        <f t="shared" si="262"/>
        <v/>
      </c>
      <c r="HA71" s="215" t="str">
        <f t="shared" si="262"/>
        <v/>
      </c>
      <c r="HB71" s="215" t="str">
        <f t="shared" si="262"/>
        <v/>
      </c>
      <c r="HC71" s="215" t="str">
        <f t="shared" si="262"/>
        <v/>
      </c>
      <c r="HD71" s="215" t="str">
        <f t="shared" si="262"/>
        <v/>
      </c>
      <c r="HE71" s="215" t="str">
        <f t="shared" si="262"/>
        <v/>
      </c>
      <c r="HF71" s="215" t="str">
        <f t="shared" si="262"/>
        <v/>
      </c>
      <c r="HG71" s="215" t="str">
        <f t="shared" si="262"/>
        <v/>
      </c>
      <c r="HH71" s="215" t="str">
        <f t="shared" si="262"/>
        <v/>
      </c>
      <c r="HI71" s="215" t="str">
        <f t="shared" si="262"/>
        <v/>
      </c>
      <c r="HJ71" s="215" t="str">
        <f t="shared" si="262"/>
        <v/>
      </c>
      <c r="HK71" s="215" t="str">
        <f t="shared" si="262"/>
        <v/>
      </c>
      <c r="HL71" s="215" t="str">
        <f t="shared" si="262"/>
        <v/>
      </c>
      <c r="HM71" s="215" t="str">
        <f t="shared" si="262"/>
        <v/>
      </c>
      <c r="HN71" s="215" t="str">
        <f t="shared" si="262"/>
        <v/>
      </c>
      <c r="HO71" s="215" t="str">
        <f t="shared" si="262"/>
        <v/>
      </c>
      <c r="HP71" s="215" t="str">
        <f t="shared" si="257"/>
        <v/>
      </c>
    </row>
    <row r="72" spans="1:224" ht="15" hidden="1" customHeight="1">
      <c r="A72" s="33"/>
      <c r="B72" s="33"/>
      <c r="C72" s="33"/>
      <c r="D72" s="33"/>
      <c r="E72" s="33"/>
      <c r="F72" s="33"/>
      <c r="G72" s="33"/>
      <c r="H72" s="205"/>
      <c r="L72" s="2"/>
      <c r="M72" s="2"/>
      <c r="N72" s="211" t="str">
        <f t="shared" si="146"/>
        <v>직원28</v>
      </c>
      <c r="O72" s="212" t="str">
        <f t="shared" si="261"/>
        <v/>
      </c>
      <c r="P72" s="213" t="str">
        <f t="shared" si="261"/>
        <v/>
      </c>
      <c r="Q72" s="213" t="str">
        <f t="shared" si="261"/>
        <v/>
      </c>
      <c r="R72" s="213" t="str">
        <f t="shared" si="261"/>
        <v/>
      </c>
      <c r="S72" s="213" t="str">
        <f t="shared" si="261"/>
        <v/>
      </c>
      <c r="T72" s="213" t="str">
        <f t="shared" si="261"/>
        <v/>
      </c>
      <c r="U72" s="213" t="str">
        <f t="shared" si="261"/>
        <v/>
      </c>
      <c r="V72" s="214" t="str">
        <f t="shared" si="148"/>
        <v/>
      </c>
      <c r="W72" s="214" t="str">
        <f t="shared" si="149"/>
        <v/>
      </c>
      <c r="X72" s="214" t="str">
        <f t="shared" si="150"/>
        <v/>
      </c>
      <c r="Y72" s="214" t="str">
        <f t="shared" si="151"/>
        <v/>
      </c>
      <c r="Z72" s="214" t="str">
        <f t="shared" si="152"/>
        <v/>
      </c>
      <c r="AA72" s="214" t="str">
        <f t="shared" si="153"/>
        <v/>
      </c>
      <c r="AB72" s="214" t="str">
        <f t="shared" si="154"/>
        <v/>
      </c>
      <c r="AC72" s="214" t="str">
        <f t="shared" si="155"/>
        <v/>
      </c>
      <c r="AD72" s="214" t="str">
        <f t="shared" si="156"/>
        <v/>
      </c>
      <c r="AE72" s="214" t="str">
        <f t="shared" si="157"/>
        <v/>
      </c>
      <c r="AF72" s="214" t="str">
        <f t="shared" si="158"/>
        <v/>
      </c>
      <c r="AG72" s="214" t="str">
        <f t="shared" si="159"/>
        <v/>
      </c>
      <c r="AH72" s="214" t="str">
        <f t="shared" si="160"/>
        <v/>
      </c>
      <c r="AI72" s="214" t="str">
        <f t="shared" si="161"/>
        <v/>
      </c>
      <c r="AJ72" s="214" t="str">
        <f t="shared" si="162"/>
        <v/>
      </c>
      <c r="AK72" s="214" t="str">
        <f t="shared" si="163"/>
        <v/>
      </c>
      <c r="AL72" s="214" t="str">
        <f t="shared" si="164"/>
        <v/>
      </c>
      <c r="AM72" s="214" t="str">
        <f t="shared" si="165"/>
        <v/>
      </c>
      <c r="AN72" s="214" t="str">
        <f t="shared" si="166"/>
        <v/>
      </c>
      <c r="AO72" s="214" t="str">
        <f t="shared" si="167"/>
        <v/>
      </c>
      <c r="AP72" s="214" t="str">
        <f t="shared" si="168"/>
        <v/>
      </c>
      <c r="AQ72" s="214" t="str">
        <f t="shared" si="169"/>
        <v/>
      </c>
      <c r="AR72" s="214" t="str">
        <f t="shared" si="170"/>
        <v/>
      </c>
      <c r="AS72" s="214" t="str">
        <f t="shared" si="171"/>
        <v/>
      </c>
      <c r="AT72" s="214" t="str">
        <f t="shared" si="172"/>
        <v/>
      </c>
      <c r="AU72" s="214" t="str">
        <f t="shared" si="173"/>
        <v/>
      </c>
      <c r="AV72" s="214" t="str">
        <f t="shared" si="174"/>
        <v/>
      </c>
      <c r="AW72" s="214" t="str">
        <f t="shared" si="175"/>
        <v/>
      </c>
      <c r="AX72" s="214" t="str">
        <f t="shared" si="176"/>
        <v/>
      </c>
      <c r="AY72" s="214" t="str">
        <f t="shared" si="177"/>
        <v/>
      </c>
      <c r="AZ72" s="214" t="str">
        <f t="shared" si="178"/>
        <v/>
      </c>
      <c r="BA72" s="214" t="str">
        <f t="shared" si="179"/>
        <v/>
      </c>
      <c r="BB72" s="214" t="str">
        <f t="shared" si="180"/>
        <v/>
      </c>
      <c r="BC72" s="214" t="str">
        <f t="shared" si="181"/>
        <v/>
      </c>
      <c r="BD72" s="214" t="str">
        <f t="shared" si="182"/>
        <v/>
      </c>
      <c r="BE72" s="214" t="str">
        <f t="shared" si="183"/>
        <v/>
      </c>
      <c r="BF72" s="214" t="str">
        <f t="shared" si="184"/>
        <v/>
      </c>
      <c r="BG72" s="214" t="str">
        <f t="shared" si="185"/>
        <v/>
      </c>
      <c r="BH72" s="214" t="str">
        <f t="shared" si="186"/>
        <v/>
      </c>
      <c r="BI72" s="214" t="str">
        <f t="shared" si="187"/>
        <v/>
      </c>
      <c r="BJ72" s="214" t="str">
        <f t="shared" si="188"/>
        <v/>
      </c>
      <c r="BK72" s="214" t="str">
        <f t="shared" si="189"/>
        <v/>
      </c>
      <c r="BL72" s="214" t="str">
        <f t="shared" si="190"/>
        <v/>
      </c>
      <c r="BM72" s="214" t="str">
        <f t="shared" si="191"/>
        <v/>
      </c>
      <c r="BN72" s="214" t="str">
        <f t="shared" si="192"/>
        <v/>
      </c>
      <c r="BO72" s="214" t="str">
        <f t="shared" si="193"/>
        <v/>
      </c>
      <c r="BP72" s="214" t="str">
        <f t="shared" si="194"/>
        <v/>
      </c>
      <c r="BQ72" s="214" t="str">
        <f t="shared" si="195"/>
        <v/>
      </c>
      <c r="BR72" s="214" t="str">
        <f t="shared" si="196"/>
        <v/>
      </c>
      <c r="BS72" s="214" t="str">
        <f t="shared" si="197"/>
        <v/>
      </c>
      <c r="BT72" s="214" t="str">
        <f t="shared" si="198"/>
        <v/>
      </c>
      <c r="BU72" s="214" t="str">
        <f t="shared" si="199"/>
        <v/>
      </c>
      <c r="BV72" s="214" t="str">
        <f t="shared" si="200"/>
        <v/>
      </c>
      <c r="BW72" s="214" t="str">
        <f t="shared" si="201"/>
        <v/>
      </c>
      <c r="BX72" s="214" t="str">
        <f t="shared" si="202"/>
        <v/>
      </c>
      <c r="BY72" s="214" t="str">
        <f t="shared" si="203"/>
        <v/>
      </c>
      <c r="BZ72" s="214" t="str">
        <f t="shared" si="204"/>
        <v/>
      </c>
      <c r="CA72" s="214" t="str">
        <f t="shared" si="205"/>
        <v/>
      </c>
      <c r="CB72" s="214" t="str">
        <f t="shared" si="206"/>
        <v/>
      </c>
      <c r="CC72" s="214" t="str">
        <f t="shared" si="207"/>
        <v/>
      </c>
      <c r="CD72" s="214" t="str">
        <f t="shared" si="208"/>
        <v/>
      </c>
      <c r="CE72" s="214" t="str">
        <f t="shared" si="209"/>
        <v/>
      </c>
      <c r="CF72" s="214" t="str">
        <f t="shared" si="210"/>
        <v/>
      </c>
      <c r="CG72" s="214" t="str">
        <f t="shared" si="211"/>
        <v/>
      </c>
      <c r="CH72" s="214" t="str">
        <f t="shared" si="212"/>
        <v/>
      </c>
      <c r="CI72" s="214" t="str">
        <f t="shared" si="213"/>
        <v/>
      </c>
      <c r="CJ72" s="214" t="str">
        <f t="shared" si="214"/>
        <v/>
      </c>
      <c r="CK72" s="214" t="str">
        <f t="shared" si="215"/>
        <v/>
      </c>
      <c r="CL72" s="214" t="str">
        <f t="shared" si="216"/>
        <v/>
      </c>
      <c r="CM72" s="214" t="str">
        <f t="shared" si="217"/>
        <v/>
      </c>
      <c r="CN72" s="214" t="str">
        <f t="shared" si="218"/>
        <v/>
      </c>
      <c r="CO72" s="214" t="str">
        <f t="shared" si="219"/>
        <v/>
      </c>
      <c r="CP72" s="214" t="str">
        <f t="shared" si="220"/>
        <v/>
      </c>
      <c r="CQ72" s="214" t="str">
        <f t="shared" si="221"/>
        <v/>
      </c>
      <c r="CR72" s="214" t="str">
        <f t="shared" si="222"/>
        <v/>
      </c>
      <c r="CS72" s="214" t="str">
        <f t="shared" si="223"/>
        <v/>
      </c>
      <c r="CT72" s="214" t="str">
        <f t="shared" si="224"/>
        <v/>
      </c>
      <c r="CU72" s="214" t="str">
        <f t="shared" si="225"/>
        <v/>
      </c>
      <c r="CV72" s="214" t="str">
        <f t="shared" si="226"/>
        <v/>
      </c>
      <c r="CW72" s="214" t="str">
        <f t="shared" si="227"/>
        <v/>
      </c>
      <c r="CX72" s="214" t="str">
        <f t="shared" si="228"/>
        <v/>
      </c>
      <c r="CY72" s="214" t="str">
        <f t="shared" si="229"/>
        <v/>
      </c>
      <c r="CZ72" s="214" t="str">
        <f t="shared" si="230"/>
        <v/>
      </c>
      <c r="DA72" s="214" t="str">
        <f t="shared" si="231"/>
        <v/>
      </c>
      <c r="DB72" s="214" t="str">
        <f t="shared" si="232"/>
        <v/>
      </c>
      <c r="DC72" s="214" t="str">
        <f t="shared" si="233"/>
        <v/>
      </c>
      <c r="DD72" s="214" t="str">
        <f t="shared" si="234"/>
        <v/>
      </c>
      <c r="DE72" s="214" t="str">
        <f t="shared" si="235"/>
        <v/>
      </c>
      <c r="DF72" s="214" t="str">
        <f t="shared" si="236"/>
        <v/>
      </c>
      <c r="DG72" s="214" t="str">
        <f t="shared" si="237"/>
        <v/>
      </c>
      <c r="DH72" s="214" t="str">
        <f t="shared" si="238"/>
        <v/>
      </c>
      <c r="DI72" s="214" t="str">
        <f t="shared" si="239"/>
        <v/>
      </c>
      <c r="DJ72" s="214" t="str">
        <f t="shared" si="240"/>
        <v/>
      </c>
      <c r="DK72" s="214" t="str">
        <f t="shared" si="241"/>
        <v/>
      </c>
      <c r="DL72" s="214" t="str">
        <f t="shared" si="242"/>
        <v/>
      </c>
      <c r="DM72" s="214" t="str">
        <f t="shared" si="243"/>
        <v/>
      </c>
      <c r="DN72" s="214" t="str">
        <f t="shared" si="244"/>
        <v/>
      </c>
      <c r="DO72" s="215" t="str">
        <f t="shared" si="245"/>
        <v/>
      </c>
      <c r="DP72" s="215" t="str">
        <f t="shared" si="264"/>
        <v/>
      </c>
      <c r="DQ72" s="215" t="str">
        <f t="shared" si="264"/>
        <v/>
      </c>
      <c r="DR72" s="215" t="str">
        <f t="shared" si="264"/>
        <v/>
      </c>
      <c r="DS72" s="215" t="str">
        <f t="shared" si="256"/>
        <v/>
      </c>
      <c r="DT72" s="215" t="str">
        <f t="shared" si="256"/>
        <v/>
      </c>
      <c r="DU72" s="215" t="str">
        <f t="shared" si="256"/>
        <v/>
      </c>
      <c r="DV72" s="215" t="str">
        <f t="shared" si="256"/>
        <v/>
      </c>
      <c r="DW72" s="215" t="str">
        <f t="shared" si="256"/>
        <v/>
      </c>
      <c r="DX72" s="215" t="str">
        <f t="shared" si="256"/>
        <v/>
      </c>
      <c r="DY72" s="215" t="str">
        <f t="shared" si="256"/>
        <v/>
      </c>
      <c r="DZ72" s="215" t="str">
        <f t="shared" si="256"/>
        <v/>
      </c>
      <c r="EA72" s="215" t="str">
        <f t="shared" si="256"/>
        <v/>
      </c>
      <c r="EB72" s="215" t="str">
        <f t="shared" si="256"/>
        <v/>
      </c>
      <c r="EC72" s="215" t="str">
        <f t="shared" si="256"/>
        <v/>
      </c>
      <c r="ED72" s="215" t="str">
        <f t="shared" si="256"/>
        <v/>
      </c>
      <c r="EE72" s="215" t="str">
        <f t="shared" si="256"/>
        <v/>
      </c>
      <c r="EF72" s="215" t="str">
        <f t="shared" si="256"/>
        <v/>
      </c>
      <c r="EG72" s="215" t="str">
        <f t="shared" si="256"/>
        <v/>
      </c>
      <c r="EH72" s="215" t="str">
        <f t="shared" ref="EH72:EV74" si="266">IF(ROW()-ROW($N$44)&lt;$N$6,EA73,IF(ROW()-ROW($N$44)=$N$6,EA$45,""))</f>
        <v/>
      </c>
      <c r="EI72" s="215" t="str">
        <f t="shared" si="266"/>
        <v/>
      </c>
      <c r="EJ72" s="215" t="str">
        <f t="shared" si="266"/>
        <v/>
      </c>
      <c r="EK72" s="215" t="str">
        <f t="shared" si="266"/>
        <v/>
      </c>
      <c r="EL72" s="215" t="str">
        <f t="shared" si="266"/>
        <v/>
      </c>
      <c r="EM72" s="215" t="str">
        <f t="shared" si="266"/>
        <v/>
      </c>
      <c r="EN72" s="215" t="str">
        <f t="shared" si="266"/>
        <v/>
      </c>
      <c r="EO72" s="215" t="str">
        <f t="shared" si="266"/>
        <v/>
      </c>
      <c r="EP72" s="215" t="str">
        <f t="shared" si="266"/>
        <v/>
      </c>
      <c r="EQ72" s="215" t="str">
        <f t="shared" si="266"/>
        <v/>
      </c>
      <c r="ER72" s="215" t="str">
        <f t="shared" si="266"/>
        <v/>
      </c>
      <c r="ES72" s="215" t="str">
        <f t="shared" si="266"/>
        <v/>
      </c>
      <c r="ET72" s="215" t="str">
        <f t="shared" si="266"/>
        <v/>
      </c>
      <c r="EU72" s="215" t="str">
        <f t="shared" si="266"/>
        <v/>
      </c>
      <c r="EV72" s="215" t="str">
        <f t="shared" si="266"/>
        <v/>
      </c>
      <c r="EW72" s="215" t="str">
        <f t="shared" si="265"/>
        <v/>
      </c>
      <c r="EX72" s="215" t="str">
        <f t="shared" si="265"/>
        <v/>
      </c>
      <c r="EY72" s="215" t="str">
        <f t="shared" si="265"/>
        <v/>
      </c>
      <c r="EZ72" s="215" t="str">
        <f t="shared" si="265"/>
        <v/>
      </c>
      <c r="FA72" s="215" t="str">
        <f t="shared" si="265"/>
        <v/>
      </c>
      <c r="FB72" s="215" t="str">
        <f t="shared" si="265"/>
        <v/>
      </c>
      <c r="FC72" s="215" t="str">
        <f t="shared" si="265"/>
        <v/>
      </c>
      <c r="FD72" s="215" t="str">
        <f t="shared" si="265"/>
        <v/>
      </c>
      <c r="FE72" s="215" t="str">
        <f t="shared" si="265"/>
        <v/>
      </c>
      <c r="FF72" s="215" t="str">
        <f t="shared" si="265"/>
        <v/>
      </c>
      <c r="FG72" s="215" t="str">
        <f t="shared" si="265"/>
        <v/>
      </c>
      <c r="FH72" s="215" t="str">
        <f t="shared" si="265"/>
        <v/>
      </c>
      <c r="FI72" s="215" t="str">
        <f t="shared" si="265"/>
        <v/>
      </c>
      <c r="FJ72" s="215" t="str">
        <f t="shared" si="265"/>
        <v/>
      </c>
      <c r="FK72" s="215" t="str">
        <f t="shared" si="265"/>
        <v/>
      </c>
      <c r="FL72" s="215" t="str">
        <f t="shared" si="259"/>
        <v/>
      </c>
      <c r="FM72" s="215" t="str">
        <f t="shared" si="259"/>
        <v/>
      </c>
      <c r="FN72" s="215" t="str">
        <f t="shared" si="259"/>
        <v/>
      </c>
      <c r="FO72" s="215" t="str">
        <f t="shared" si="259"/>
        <v/>
      </c>
      <c r="FP72" s="215" t="str">
        <f t="shared" si="259"/>
        <v/>
      </c>
      <c r="FQ72" s="215" t="str">
        <f t="shared" si="259"/>
        <v/>
      </c>
      <c r="FR72" s="215" t="str">
        <f t="shared" si="259"/>
        <v/>
      </c>
      <c r="FS72" s="215" t="str">
        <f t="shared" si="259"/>
        <v/>
      </c>
      <c r="FT72" s="215" t="str">
        <f t="shared" si="259"/>
        <v/>
      </c>
      <c r="FU72" s="215" t="str">
        <f t="shared" si="259"/>
        <v/>
      </c>
      <c r="FV72" s="215" t="str">
        <f t="shared" si="259"/>
        <v/>
      </c>
      <c r="FW72" s="215" t="str">
        <f t="shared" si="259"/>
        <v/>
      </c>
      <c r="FX72" s="215" t="str">
        <f t="shared" si="259"/>
        <v/>
      </c>
      <c r="FY72" s="215" t="str">
        <f t="shared" si="259"/>
        <v/>
      </c>
      <c r="FZ72" s="215" t="str">
        <f t="shared" si="259"/>
        <v/>
      </c>
      <c r="GA72" s="215" t="str">
        <f t="shared" si="248"/>
        <v/>
      </c>
      <c r="GB72" s="215" t="str">
        <f t="shared" si="263"/>
        <v/>
      </c>
      <c r="GC72" s="215" t="str">
        <f t="shared" si="263"/>
        <v/>
      </c>
      <c r="GD72" s="215" t="str">
        <f t="shared" si="263"/>
        <v/>
      </c>
      <c r="GE72" s="215" t="str">
        <f t="shared" si="263"/>
        <v/>
      </c>
      <c r="GF72" s="215" t="str">
        <f t="shared" si="263"/>
        <v/>
      </c>
      <c r="GG72" s="215" t="str">
        <f t="shared" si="263"/>
        <v/>
      </c>
      <c r="GH72" s="215" t="str">
        <f t="shared" si="263"/>
        <v/>
      </c>
      <c r="GI72" s="215" t="str">
        <f t="shared" si="263"/>
        <v/>
      </c>
      <c r="GJ72" s="215" t="str">
        <f t="shared" si="263"/>
        <v/>
      </c>
      <c r="GK72" s="215" t="str">
        <f t="shared" si="263"/>
        <v/>
      </c>
      <c r="GL72" s="215" t="str">
        <f t="shared" si="263"/>
        <v/>
      </c>
      <c r="GM72" s="215" t="str">
        <f t="shared" si="263"/>
        <v/>
      </c>
      <c r="GN72" s="215" t="str">
        <f t="shared" si="263"/>
        <v/>
      </c>
      <c r="GO72" s="215" t="str">
        <f t="shared" si="263"/>
        <v/>
      </c>
      <c r="GP72" s="215" t="str">
        <f t="shared" si="263"/>
        <v/>
      </c>
      <c r="GQ72" s="215" t="str">
        <f t="shared" si="263"/>
        <v/>
      </c>
      <c r="GR72" s="215" t="str">
        <f t="shared" si="262"/>
        <v/>
      </c>
      <c r="GS72" s="215" t="str">
        <f t="shared" si="262"/>
        <v/>
      </c>
      <c r="GT72" s="215" t="str">
        <f t="shared" si="262"/>
        <v/>
      </c>
      <c r="GU72" s="215" t="str">
        <f t="shared" si="262"/>
        <v/>
      </c>
      <c r="GV72" s="215" t="str">
        <f t="shared" si="262"/>
        <v/>
      </c>
      <c r="GW72" s="215" t="str">
        <f t="shared" si="262"/>
        <v/>
      </c>
      <c r="GX72" s="215" t="str">
        <f t="shared" si="262"/>
        <v/>
      </c>
      <c r="GY72" s="215" t="str">
        <f t="shared" si="262"/>
        <v/>
      </c>
      <c r="GZ72" s="215" t="str">
        <f t="shared" si="262"/>
        <v/>
      </c>
      <c r="HA72" s="215" t="str">
        <f t="shared" si="262"/>
        <v/>
      </c>
      <c r="HB72" s="215" t="str">
        <f t="shared" si="262"/>
        <v/>
      </c>
      <c r="HC72" s="215" t="str">
        <f t="shared" si="262"/>
        <v/>
      </c>
      <c r="HD72" s="215" t="str">
        <f t="shared" si="262"/>
        <v/>
      </c>
      <c r="HE72" s="215" t="str">
        <f t="shared" si="262"/>
        <v/>
      </c>
      <c r="HF72" s="215" t="str">
        <f t="shared" si="262"/>
        <v/>
      </c>
      <c r="HG72" s="215" t="str">
        <f t="shared" si="262"/>
        <v/>
      </c>
      <c r="HH72" s="215" t="str">
        <f t="shared" si="262"/>
        <v/>
      </c>
      <c r="HI72" s="215" t="str">
        <f t="shared" si="262"/>
        <v/>
      </c>
      <c r="HJ72" s="215" t="str">
        <f t="shared" si="262"/>
        <v/>
      </c>
      <c r="HK72" s="215" t="str">
        <f t="shared" si="262"/>
        <v/>
      </c>
      <c r="HL72" s="215" t="str">
        <f t="shared" si="262"/>
        <v/>
      </c>
      <c r="HM72" s="215" t="str">
        <f t="shared" si="262"/>
        <v/>
      </c>
      <c r="HN72" s="215" t="str">
        <f t="shared" si="262"/>
        <v/>
      </c>
      <c r="HO72" s="215" t="str">
        <f t="shared" si="262"/>
        <v/>
      </c>
      <c r="HP72" s="215" t="str">
        <f t="shared" si="257"/>
        <v/>
      </c>
    </row>
    <row r="73" spans="1:224" ht="15" hidden="1" customHeight="1">
      <c r="A73" s="33"/>
      <c r="B73" s="33"/>
      <c r="C73" s="33"/>
      <c r="D73" s="33"/>
      <c r="E73" s="33"/>
      <c r="F73" s="33"/>
      <c r="G73" s="33"/>
      <c r="H73" s="205"/>
      <c r="L73" s="2"/>
      <c r="M73" s="2"/>
      <c r="N73" s="211" t="str">
        <f t="shared" si="146"/>
        <v>직원29</v>
      </c>
      <c r="O73" s="212" t="str">
        <f t="shared" si="261"/>
        <v/>
      </c>
      <c r="P73" s="213" t="str">
        <f t="shared" si="261"/>
        <v/>
      </c>
      <c r="Q73" s="213" t="str">
        <f t="shared" si="261"/>
        <v/>
      </c>
      <c r="R73" s="213" t="str">
        <f t="shared" si="261"/>
        <v/>
      </c>
      <c r="S73" s="213" t="str">
        <f t="shared" si="261"/>
        <v/>
      </c>
      <c r="T73" s="213" t="str">
        <f t="shared" si="261"/>
        <v/>
      </c>
      <c r="U73" s="213" t="str">
        <f t="shared" si="261"/>
        <v/>
      </c>
      <c r="V73" s="214" t="str">
        <f t="shared" si="148"/>
        <v/>
      </c>
      <c r="W73" s="214" t="str">
        <f t="shared" si="149"/>
        <v/>
      </c>
      <c r="X73" s="214" t="str">
        <f t="shared" si="150"/>
        <v/>
      </c>
      <c r="Y73" s="214" t="str">
        <f t="shared" si="151"/>
        <v/>
      </c>
      <c r="Z73" s="214" t="str">
        <f t="shared" si="152"/>
        <v/>
      </c>
      <c r="AA73" s="214" t="str">
        <f t="shared" si="153"/>
        <v/>
      </c>
      <c r="AB73" s="214" t="str">
        <f t="shared" si="154"/>
        <v/>
      </c>
      <c r="AC73" s="214" t="str">
        <f t="shared" si="155"/>
        <v/>
      </c>
      <c r="AD73" s="214" t="str">
        <f t="shared" si="156"/>
        <v/>
      </c>
      <c r="AE73" s="214" t="str">
        <f t="shared" si="157"/>
        <v/>
      </c>
      <c r="AF73" s="214" t="str">
        <f t="shared" si="158"/>
        <v/>
      </c>
      <c r="AG73" s="214" t="str">
        <f t="shared" si="159"/>
        <v/>
      </c>
      <c r="AH73" s="214" t="str">
        <f t="shared" si="160"/>
        <v/>
      </c>
      <c r="AI73" s="214" t="str">
        <f t="shared" si="161"/>
        <v/>
      </c>
      <c r="AJ73" s="214" t="str">
        <f t="shared" si="162"/>
        <v/>
      </c>
      <c r="AK73" s="214" t="str">
        <f t="shared" si="163"/>
        <v/>
      </c>
      <c r="AL73" s="214" t="str">
        <f t="shared" si="164"/>
        <v/>
      </c>
      <c r="AM73" s="214" t="str">
        <f t="shared" si="165"/>
        <v/>
      </c>
      <c r="AN73" s="214" t="str">
        <f t="shared" si="166"/>
        <v/>
      </c>
      <c r="AO73" s="214" t="str">
        <f t="shared" si="167"/>
        <v/>
      </c>
      <c r="AP73" s="214" t="str">
        <f t="shared" si="168"/>
        <v/>
      </c>
      <c r="AQ73" s="214" t="str">
        <f t="shared" si="169"/>
        <v/>
      </c>
      <c r="AR73" s="214" t="str">
        <f t="shared" si="170"/>
        <v/>
      </c>
      <c r="AS73" s="214" t="str">
        <f t="shared" si="171"/>
        <v/>
      </c>
      <c r="AT73" s="214" t="str">
        <f t="shared" si="172"/>
        <v/>
      </c>
      <c r="AU73" s="214" t="str">
        <f t="shared" si="173"/>
        <v/>
      </c>
      <c r="AV73" s="214" t="str">
        <f t="shared" si="174"/>
        <v/>
      </c>
      <c r="AW73" s="214" t="str">
        <f t="shared" si="175"/>
        <v/>
      </c>
      <c r="AX73" s="214" t="str">
        <f t="shared" si="176"/>
        <v/>
      </c>
      <c r="AY73" s="214" t="str">
        <f t="shared" si="177"/>
        <v/>
      </c>
      <c r="AZ73" s="214" t="str">
        <f t="shared" si="178"/>
        <v/>
      </c>
      <c r="BA73" s="214" t="str">
        <f t="shared" si="179"/>
        <v/>
      </c>
      <c r="BB73" s="214" t="str">
        <f t="shared" si="180"/>
        <v/>
      </c>
      <c r="BC73" s="214" t="str">
        <f t="shared" si="181"/>
        <v/>
      </c>
      <c r="BD73" s="214" t="str">
        <f t="shared" si="182"/>
        <v/>
      </c>
      <c r="BE73" s="214" t="str">
        <f t="shared" si="183"/>
        <v/>
      </c>
      <c r="BF73" s="214" t="str">
        <f t="shared" si="184"/>
        <v/>
      </c>
      <c r="BG73" s="214" t="str">
        <f t="shared" si="185"/>
        <v/>
      </c>
      <c r="BH73" s="214" t="str">
        <f t="shared" si="186"/>
        <v/>
      </c>
      <c r="BI73" s="214" t="str">
        <f t="shared" si="187"/>
        <v/>
      </c>
      <c r="BJ73" s="214" t="str">
        <f t="shared" si="188"/>
        <v/>
      </c>
      <c r="BK73" s="214" t="str">
        <f t="shared" si="189"/>
        <v/>
      </c>
      <c r="BL73" s="214" t="str">
        <f t="shared" si="190"/>
        <v/>
      </c>
      <c r="BM73" s="214" t="str">
        <f t="shared" si="191"/>
        <v/>
      </c>
      <c r="BN73" s="214" t="str">
        <f t="shared" si="192"/>
        <v/>
      </c>
      <c r="BO73" s="214" t="str">
        <f t="shared" si="193"/>
        <v/>
      </c>
      <c r="BP73" s="214" t="str">
        <f t="shared" si="194"/>
        <v/>
      </c>
      <c r="BQ73" s="214" t="str">
        <f t="shared" si="195"/>
        <v/>
      </c>
      <c r="BR73" s="214" t="str">
        <f t="shared" si="196"/>
        <v/>
      </c>
      <c r="BS73" s="214" t="str">
        <f t="shared" si="197"/>
        <v/>
      </c>
      <c r="BT73" s="214" t="str">
        <f t="shared" si="198"/>
        <v/>
      </c>
      <c r="BU73" s="214" t="str">
        <f t="shared" si="199"/>
        <v/>
      </c>
      <c r="BV73" s="214" t="str">
        <f t="shared" si="200"/>
        <v/>
      </c>
      <c r="BW73" s="214" t="str">
        <f t="shared" si="201"/>
        <v/>
      </c>
      <c r="BX73" s="214" t="str">
        <f t="shared" si="202"/>
        <v/>
      </c>
      <c r="BY73" s="214" t="str">
        <f t="shared" si="203"/>
        <v/>
      </c>
      <c r="BZ73" s="214" t="str">
        <f t="shared" si="204"/>
        <v/>
      </c>
      <c r="CA73" s="214" t="str">
        <f t="shared" si="205"/>
        <v/>
      </c>
      <c r="CB73" s="214" t="str">
        <f t="shared" si="206"/>
        <v/>
      </c>
      <c r="CC73" s="214" t="str">
        <f t="shared" si="207"/>
        <v/>
      </c>
      <c r="CD73" s="214" t="str">
        <f t="shared" si="208"/>
        <v/>
      </c>
      <c r="CE73" s="214" t="str">
        <f t="shared" si="209"/>
        <v/>
      </c>
      <c r="CF73" s="214" t="str">
        <f t="shared" si="210"/>
        <v/>
      </c>
      <c r="CG73" s="214" t="str">
        <f t="shared" si="211"/>
        <v/>
      </c>
      <c r="CH73" s="214" t="str">
        <f t="shared" si="212"/>
        <v/>
      </c>
      <c r="CI73" s="214" t="str">
        <f t="shared" si="213"/>
        <v/>
      </c>
      <c r="CJ73" s="214" t="str">
        <f t="shared" si="214"/>
        <v/>
      </c>
      <c r="CK73" s="214" t="str">
        <f t="shared" si="215"/>
        <v/>
      </c>
      <c r="CL73" s="214" t="str">
        <f t="shared" si="216"/>
        <v/>
      </c>
      <c r="CM73" s="214" t="str">
        <f t="shared" si="217"/>
        <v/>
      </c>
      <c r="CN73" s="214" t="str">
        <f t="shared" si="218"/>
        <v/>
      </c>
      <c r="CO73" s="214" t="str">
        <f t="shared" si="219"/>
        <v/>
      </c>
      <c r="CP73" s="214" t="str">
        <f t="shared" si="220"/>
        <v/>
      </c>
      <c r="CQ73" s="214" t="str">
        <f t="shared" si="221"/>
        <v/>
      </c>
      <c r="CR73" s="214" t="str">
        <f t="shared" si="222"/>
        <v/>
      </c>
      <c r="CS73" s="214" t="str">
        <f t="shared" si="223"/>
        <v/>
      </c>
      <c r="CT73" s="214" t="str">
        <f t="shared" si="224"/>
        <v/>
      </c>
      <c r="CU73" s="214" t="str">
        <f t="shared" si="225"/>
        <v/>
      </c>
      <c r="CV73" s="214" t="str">
        <f t="shared" si="226"/>
        <v/>
      </c>
      <c r="CW73" s="214" t="str">
        <f t="shared" si="227"/>
        <v/>
      </c>
      <c r="CX73" s="214" t="str">
        <f t="shared" si="228"/>
        <v/>
      </c>
      <c r="CY73" s="214" t="str">
        <f t="shared" si="229"/>
        <v/>
      </c>
      <c r="CZ73" s="214" t="str">
        <f t="shared" si="230"/>
        <v/>
      </c>
      <c r="DA73" s="214" t="str">
        <f t="shared" si="231"/>
        <v/>
      </c>
      <c r="DB73" s="214" t="str">
        <f t="shared" si="232"/>
        <v/>
      </c>
      <c r="DC73" s="214" t="str">
        <f t="shared" si="233"/>
        <v/>
      </c>
      <c r="DD73" s="214" t="str">
        <f t="shared" si="234"/>
        <v/>
      </c>
      <c r="DE73" s="214" t="str">
        <f t="shared" si="235"/>
        <v/>
      </c>
      <c r="DF73" s="214" t="str">
        <f t="shared" si="236"/>
        <v/>
      </c>
      <c r="DG73" s="214" t="str">
        <f t="shared" si="237"/>
        <v/>
      </c>
      <c r="DH73" s="214" t="str">
        <f t="shared" si="238"/>
        <v/>
      </c>
      <c r="DI73" s="214" t="str">
        <f t="shared" si="239"/>
        <v/>
      </c>
      <c r="DJ73" s="214" t="str">
        <f t="shared" si="240"/>
        <v/>
      </c>
      <c r="DK73" s="214" t="str">
        <f t="shared" si="241"/>
        <v/>
      </c>
      <c r="DL73" s="214" t="str">
        <f t="shared" si="242"/>
        <v/>
      </c>
      <c r="DM73" s="214" t="str">
        <f t="shared" si="243"/>
        <v/>
      </c>
      <c r="DN73" s="214" t="str">
        <f t="shared" si="244"/>
        <v/>
      </c>
      <c r="DO73" s="215" t="str">
        <f t="shared" si="245"/>
        <v/>
      </c>
      <c r="DP73" s="215" t="str">
        <f t="shared" si="264"/>
        <v/>
      </c>
      <c r="DQ73" s="215" t="str">
        <f t="shared" si="264"/>
        <v/>
      </c>
      <c r="DR73" s="215" t="str">
        <f t="shared" si="264"/>
        <v/>
      </c>
      <c r="DS73" s="215" t="str">
        <f t="shared" si="256"/>
        <v/>
      </c>
      <c r="DT73" s="215" t="str">
        <f t="shared" si="256"/>
        <v/>
      </c>
      <c r="DU73" s="215" t="str">
        <f t="shared" si="256"/>
        <v/>
      </c>
      <c r="DV73" s="215" t="str">
        <f t="shared" si="256"/>
        <v/>
      </c>
      <c r="DW73" s="215" t="str">
        <f t="shared" si="256"/>
        <v/>
      </c>
      <c r="DX73" s="215" t="str">
        <f t="shared" si="256"/>
        <v/>
      </c>
      <c r="DY73" s="215" t="str">
        <f t="shared" si="256"/>
        <v/>
      </c>
      <c r="DZ73" s="215" t="str">
        <f t="shared" si="256"/>
        <v/>
      </c>
      <c r="EA73" s="215" t="str">
        <f t="shared" si="256"/>
        <v/>
      </c>
      <c r="EB73" s="215" t="str">
        <f t="shared" si="256"/>
        <v/>
      </c>
      <c r="EC73" s="215" t="str">
        <f t="shared" si="256"/>
        <v/>
      </c>
      <c r="ED73" s="215" t="str">
        <f t="shared" si="256"/>
        <v/>
      </c>
      <c r="EE73" s="215" t="str">
        <f t="shared" si="256"/>
        <v/>
      </c>
      <c r="EF73" s="215" t="str">
        <f t="shared" si="256"/>
        <v/>
      </c>
      <c r="EG73" s="215" t="str">
        <f t="shared" si="256"/>
        <v/>
      </c>
      <c r="EH73" s="215" t="str">
        <f t="shared" si="266"/>
        <v/>
      </c>
      <c r="EI73" s="215" t="str">
        <f t="shared" si="266"/>
        <v/>
      </c>
      <c r="EJ73" s="215" t="str">
        <f t="shared" si="266"/>
        <v/>
      </c>
      <c r="EK73" s="215" t="str">
        <f t="shared" si="266"/>
        <v/>
      </c>
      <c r="EL73" s="215" t="str">
        <f t="shared" si="266"/>
        <v/>
      </c>
      <c r="EM73" s="215" t="str">
        <f t="shared" si="266"/>
        <v/>
      </c>
      <c r="EN73" s="215" t="str">
        <f t="shared" si="266"/>
        <v/>
      </c>
      <c r="EO73" s="215" t="str">
        <f t="shared" si="266"/>
        <v/>
      </c>
      <c r="EP73" s="215" t="str">
        <f t="shared" si="266"/>
        <v/>
      </c>
      <c r="EQ73" s="215" t="str">
        <f t="shared" si="266"/>
        <v/>
      </c>
      <c r="ER73" s="215" t="str">
        <f t="shared" si="266"/>
        <v/>
      </c>
      <c r="ES73" s="215" t="str">
        <f t="shared" si="266"/>
        <v/>
      </c>
      <c r="ET73" s="215" t="str">
        <f t="shared" si="266"/>
        <v/>
      </c>
      <c r="EU73" s="215" t="str">
        <f t="shared" si="266"/>
        <v/>
      </c>
      <c r="EV73" s="215" t="str">
        <f t="shared" si="266"/>
        <v/>
      </c>
      <c r="EW73" s="215" t="str">
        <f t="shared" si="265"/>
        <v/>
      </c>
      <c r="EX73" s="215" t="str">
        <f t="shared" si="265"/>
        <v/>
      </c>
      <c r="EY73" s="215" t="str">
        <f t="shared" si="265"/>
        <v/>
      </c>
      <c r="EZ73" s="215" t="str">
        <f t="shared" si="265"/>
        <v/>
      </c>
      <c r="FA73" s="215" t="str">
        <f t="shared" si="265"/>
        <v/>
      </c>
      <c r="FB73" s="215" t="str">
        <f t="shared" si="265"/>
        <v/>
      </c>
      <c r="FC73" s="215" t="str">
        <f t="shared" si="265"/>
        <v/>
      </c>
      <c r="FD73" s="215" t="str">
        <f t="shared" si="265"/>
        <v/>
      </c>
      <c r="FE73" s="215" t="str">
        <f t="shared" si="265"/>
        <v/>
      </c>
      <c r="FF73" s="215" t="str">
        <f t="shared" si="265"/>
        <v/>
      </c>
      <c r="FG73" s="215" t="str">
        <f t="shared" si="265"/>
        <v/>
      </c>
      <c r="FH73" s="215" t="str">
        <f t="shared" si="265"/>
        <v/>
      </c>
      <c r="FI73" s="215" t="str">
        <f t="shared" si="265"/>
        <v/>
      </c>
      <c r="FJ73" s="215" t="str">
        <f t="shared" si="265"/>
        <v/>
      </c>
      <c r="FK73" s="215" t="str">
        <f t="shared" si="265"/>
        <v/>
      </c>
      <c r="FL73" s="215" t="str">
        <f t="shared" si="259"/>
        <v/>
      </c>
      <c r="FM73" s="215" t="str">
        <f t="shared" si="259"/>
        <v/>
      </c>
      <c r="FN73" s="215" t="str">
        <f t="shared" si="259"/>
        <v/>
      </c>
      <c r="FO73" s="215" t="str">
        <f t="shared" si="259"/>
        <v/>
      </c>
      <c r="FP73" s="215" t="str">
        <f t="shared" si="259"/>
        <v/>
      </c>
      <c r="FQ73" s="215" t="str">
        <f t="shared" si="259"/>
        <v/>
      </c>
      <c r="FR73" s="215" t="str">
        <f t="shared" si="259"/>
        <v/>
      </c>
      <c r="FS73" s="215" t="str">
        <f t="shared" si="259"/>
        <v/>
      </c>
      <c r="FT73" s="215" t="str">
        <f t="shared" si="259"/>
        <v/>
      </c>
      <c r="FU73" s="215" t="str">
        <f t="shared" si="259"/>
        <v/>
      </c>
      <c r="FV73" s="215" t="str">
        <f t="shared" si="259"/>
        <v/>
      </c>
      <c r="FW73" s="215" t="str">
        <f t="shared" si="259"/>
        <v/>
      </c>
      <c r="FX73" s="215" t="str">
        <f t="shared" si="259"/>
        <v/>
      </c>
      <c r="FY73" s="215" t="str">
        <f t="shared" si="259"/>
        <v/>
      </c>
      <c r="FZ73" s="215" t="str">
        <f t="shared" si="259"/>
        <v/>
      </c>
      <c r="GA73" s="215" t="str">
        <f t="shared" si="248"/>
        <v/>
      </c>
      <c r="GB73" s="215" t="str">
        <f t="shared" si="263"/>
        <v/>
      </c>
      <c r="GC73" s="215" t="str">
        <f t="shared" si="263"/>
        <v/>
      </c>
      <c r="GD73" s="215" t="str">
        <f t="shared" si="263"/>
        <v/>
      </c>
      <c r="GE73" s="215" t="str">
        <f t="shared" si="263"/>
        <v/>
      </c>
      <c r="GF73" s="215" t="str">
        <f t="shared" si="263"/>
        <v/>
      </c>
      <c r="GG73" s="215" t="str">
        <f t="shared" si="263"/>
        <v/>
      </c>
      <c r="GH73" s="215" t="str">
        <f t="shared" si="263"/>
        <v/>
      </c>
      <c r="GI73" s="215" t="str">
        <f t="shared" si="263"/>
        <v/>
      </c>
      <c r="GJ73" s="215" t="str">
        <f t="shared" si="263"/>
        <v/>
      </c>
      <c r="GK73" s="215" t="str">
        <f t="shared" si="263"/>
        <v/>
      </c>
      <c r="GL73" s="215" t="str">
        <f t="shared" si="263"/>
        <v/>
      </c>
      <c r="GM73" s="215" t="str">
        <f t="shared" si="263"/>
        <v/>
      </c>
      <c r="GN73" s="215" t="str">
        <f t="shared" si="263"/>
        <v/>
      </c>
      <c r="GO73" s="215" t="str">
        <f t="shared" si="263"/>
        <v/>
      </c>
      <c r="GP73" s="215" t="str">
        <f t="shared" si="263"/>
        <v/>
      </c>
      <c r="GQ73" s="215" t="str">
        <f t="shared" si="263"/>
        <v/>
      </c>
      <c r="GR73" s="215" t="str">
        <f t="shared" si="262"/>
        <v/>
      </c>
      <c r="GS73" s="215" t="str">
        <f t="shared" si="262"/>
        <v/>
      </c>
      <c r="GT73" s="215" t="str">
        <f t="shared" si="262"/>
        <v/>
      </c>
      <c r="GU73" s="215" t="str">
        <f t="shared" si="262"/>
        <v/>
      </c>
      <c r="GV73" s="215" t="str">
        <f t="shared" si="262"/>
        <v/>
      </c>
      <c r="GW73" s="215" t="str">
        <f t="shared" si="262"/>
        <v/>
      </c>
      <c r="GX73" s="215" t="str">
        <f t="shared" si="262"/>
        <v/>
      </c>
      <c r="GY73" s="215" t="str">
        <f t="shared" si="262"/>
        <v/>
      </c>
      <c r="GZ73" s="215" t="str">
        <f t="shared" si="262"/>
        <v/>
      </c>
      <c r="HA73" s="215" t="str">
        <f t="shared" si="262"/>
        <v/>
      </c>
      <c r="HB73" s="215" t="str">
        <f t="shared" si="262"/>
        <v/>
      </c>
      <c r="HC73" s="215" t="str">
        <f t="shared" si="262"/>
        <v/>
      </c>
      <c r="HD73" s="215" t="str">
        <f t="shared" si="262"/>
        <v/>
      </c>
      <c r="HE73" s="215" t="str">
        <f t="shared" si="262"/>
        <v/>
      </c>
      <c r="HF73" s="215" t="str">
        <f t="shared" si="262"/>
        <v/>
      </c>
      <c r="HG73" s="215" t="str">
        <f t="shared" si="262"/>
        <v/>
      </c>
      <c r="HH73" s="215" t="str">
        <f t="shared" si="262"/>
        <v/>
      </c>
      <c r="HI73" s="215" t="str">
        <f t="shared" si="262"/>
        <v/>
      </c>
      <c r="HJ73" s="215" t="str">
        <f t="shared" si="262"/>
        <v/>
      </c>
      <c r="HK73" s="215" t="str">
        <f t="shared" si="262"/>
        <v/>
      </c>
      <c r="HL73" s="215" t="str">
        <f t="shared" si="262"/>
        <v/>
      </c>
      <c r="HM73" s="215" t="str">
        <f t="shared" si="262"/>
        <v/>
      </c>
      <c r="HN73" s="215" t="str">
        <f t="shared" si="262"/>
        <v/>
      </c>
      <c r="HO73" s="215" t="str">
        <f t="shared" si="262"/>
        <v/>
      </c>
      <c r="HP73" s="215" t="str">
        <f t="shared" si="257"/>
        <v/>
      </c>
    </row>
    <row r="74" spans="1:224" ht="15" hidden="1" customHeight="1">
      <c r="A74" s="33"/>
      <c r="B74" s="33"/>
      <c r="C74" s="33"/>
      <c r="D74" s="33"/>
      <c r="E74" s="33"/>
      <c r="F74" s="33"/>
      <c r="G74" s="33"/>
      <c r="H74" s="205"/>
      <c r="L74" s="2"/>
      <c r="M74" s="2"/>
      <c r="N74" s="216" t="str">
        <f t="shared" si="146"/>
        <v>직원30</v>
      </c>
      <c r="O74" s="217" t="str">
        <f t="shared" si="261"/>
        <v/>
      </c>
      <c r="P74" s="218" t="str">
        <f t="shared" si="261"/>
        <v/>
      </c>
      <c r="Q74" s="218" t="str">
        <f t="shared" si="261"/>
        <v/>
      </c>
      <c r="R74" s="218" t="str">
        <f t="shared" si="261"/>
        <v/>
      </c>
      <c r="S74" s="218" t="str">
        <f t="shared" si="261"/>
        <v/>
      </c>
      <c r="T74" s="218" t="str">
        <f t="shared" si="261"/>
        <v/>
      </c>
      <c r="U74" s="218" t="str">
        <f t="shared" si="261"/>
        <v/>
      </c>
      <c r="V74" s="219" t="str">
        <f t="shared" si="148"/>
        <v/>
      </c>
      <c r="W74" s="219" t="str">
        <f t="shared" si="149"/>
        <v/>
      </c>
      <c r="X74" s="219" t="str">
        <f t="shared" si="150"/>
        <v/>
      </c>
      <c r="Y74" s="219" t="str">
        <f t="shared" si="151"/>
        <v/>
      </c>
      <c r="Z74" s="219" t="str">
        <f t="shared" si="152"/>
        <v/>
      </c>
      <c r="AA74" s="219" t="str">
        <f t="shared" si="153"/>
        <v/>
      </c>
      <c r="AB74" s="219" t="str">
        <f t="shared" si="154"/>
        <v/>
      </c>
      <c r="AC74" s="219" t="str">
        <f t="shared" si="155"/>
        <v/>
      </c>
      <c r="AD74" s="219" t="str">
        <f t="shared" si="156"/>
        <v/>
      </c>
      <c r="AE74" s="219" t="str">
        <f t="shared" si="157"/>
        <v/>
      </c>
      <c r="AF74" s="219" t="str">
        <f t="shared" si="158"/>
        <v/>
      </c>
      <c r="AG74" s="219" t="str">
        <f t="shared" si="159"/>
        <v/>
      </c>
      <c r="AH74" s="219" t="str">
        <f t="shared" si="160"/>
        <v/>
      </c>
      <c r="AI74" s="219" t="str">
        <f t="shared" si="161"/>
        <v/>
      </c>
      <c r="AJ74" s="219" t="str">
        <f t="shared" si="162"/>
        <v/>
      </c>
      <c r="AK74" s="219" t="str">
        <f t="shared" si="163"/>
        <v/>
      </c>
      <c r="AL74" s="219" t="str">
        <f t="shared" si="164"/>
        <v/>
      </c>
      <c r="AM74" s="219" t="str">
        <f t="shared" si="165"/>
        <v/>
      </c>
      <c r="AN74" s="219" t="str">
        <f t="shared" si="166"/>
        <v/>
      </c>
      <c r="AO74" s="219" t="str">
        <f t="shared" si="167"/>
        <v/>
      </c>
      <c r="AP74" s="219" t="str">
        <f t="shared" si="168"/>
        <v/>
      </c>
      <c r="AQ74" s="219" t="str">
        <f t="shared" si="169"/>
        <v/>
      </c>
      <c r="AR74" s="219" t="str">
        <f t="shared" si="170"/>
        <v/>
      </c>
      <c r="AS74" s="219" t="str">
        <f t="shared" si="171"/>
        <v/>
      </c>
      <c r="AT74" s="219" t="str">
        <f t="shared" si="172"/>
        <v/>
      </c>
      <c r="AU74" s="219" t="str">
        <f t="shared" si="173"/>
        <v/>
      </c>
      <c r="AV74" s="219" t="str">
        <f t="shared" si="174"/>
        <v/>
      </c>
      <c r="AW74" s="219" t="str">
        <f t="shared" si="175"/>
        <v/>
      </c>
      <c r="AX74" s="219" t="str">
        <f t="shared" si="176"/>
        <v/>
      </c>
      <c r="AY74" s="219" t="str">
        <f t="shared" si="177"/>
        <v/>
      </c>
      <c r="AZ74" s="219" t="str">
        <f t="shared" si="178"/>
        <v/>
      </c>
      <c r="BA74" s="219" t="str">
        <f t="shared" si="179"/>
        <v/>
      </c>
      <c r="BB74" s="219" t="str">
        <f t="shared" si="180"/>
        <v/>
      </c>
      <c r="BC74" s="219" t="str">
        <f t="shared" si="181"/>
        <v/>
      </c>
      <c r="BD74" s="219" t="str">
        <f t="shared" si="182"/>
        <v/>
      </c>
      <c r="BE74" s="219" t="str">
        <f t="shared" si="183"/>
        <v/>
      </c>
      <c r="BF74" s="219" t="str">
        <f t="shared" si="184"/>
        <v/>
      </c>
      <c r="BG74" s="219" t="str">
        <f t="shared" si="185"/>
        <v/>
      </c>
      <c r="BH74" s="219" t="str">
        <f t="shared" si="186"/>
        <v/>
      </c>
      <c r="BI74" s="219" t="str">
        <f t="shared" si="187"/>
        <v/>
      </c>
      <c r="BJ74" s="219" t="str">
        <f t="shared" si="188"/>
        <v/>
      </c>
      <c r="BK74" s="219" t="str">
        <f t="shared" si="189"/>
        <v/>
      </c>
      <c r="BL74" s="219" t="str">
        <f t="shared" si="190"/>
        <v/>
      </c>
      <c r="BM74" s="219" t="str">
        <f t="shared" si="191"/>
        <v/>
      </c>
      <c r="BN74" s="219" t="str">
        <f t="shared" si="192"/>
        <v/>
      </c>
      <c r="BO74" s="219" t="str">
        <f t="shared" si="193"/>
        <v/>
      </c>
      <c r="BP74" s="219" t="str">
        <f t="shared" si="194"/>
        <v/>
      </c>
      <c r="BQ74" s="219" t="str">
        <f t="shared" si="195"/>
        <v/>
      </c>
      <c r="BR74" s="219" t="str">
        <f t="shared" si="196"/>
        <v/>
      </c>
      <c r="BS74" s="219" t="str">
        <f t="shared" si="197"/>
        <v/>
      </c>
      <c r="BT74" s="219" t="str">
        <f t="shared" si="198"/>
        <v/>
      </c>
      <c r="BU74" s="219" t="str">
        <f t="shared" si="199"/>
        <v/>
      </c>
      <c r="BV74" s="219" t="str">
        <f t="shared" si="200"/>
        <v/>
      </c>
      <c r="BW74" s="219" t="str">
        <f t="shared" si="201"/>
        <v/>
      </c>
      <c r="BX74" s="219" t="str">
        <f t="shared" si="202"/>
        <v/>
      </c>
      <c r="BY74" s="219" t="str">
        <f t="shared" si="203"/>
        <v/>
      </c>
      <c r="BZ74" s="219" t="str">
        <f t="shared" si="204"/>
        <v/>
      </c>
      <c r="CA74" s="219" t="str">
        <f t="shared" si="205"/>
        <v/>
      </c>
      <c r="CB74" s="219" t="str">
        <f t="shared" si="206"/>
        <v/>
      </c>
      <c r="CC74" s="219" t="str">
        <f t="shared" si="207"/>
        <v/>
      </c>
      <c r="CD74" s="219" t="str">
        <f t="shared" si="208"/>
        <v/>
      </c>
      <c r="CE74" s="219" t="str">
        <f t="shared" si="209"/>
        <v/>
      </c>
      <c r="CF74" s="219" t="str">
        <f t="shared" si="210"/>
        <v/>
      </c>
      <c r="CG74" s="219" t="str">
        <f t="shared" si="211"/>
        <v/>
      </c>
      <c r="CH74" s="219" t="str">
        <f t="shared" si="212"/>
        <v/>
      </c>
      <c r="CI74" s="219" t="str">
        <f t="shared" si="213"/>
        <v/>
      </c>
      <c r="CJ74" s="219" t="str">
        <f t="shared" si="214"/>
        <v/>
      </c>
      <c r="CK74" s="219" t="str">
        <f t="shared" si="215"/>
        <v/>
      </c>
      <c r="CL74" s="219" t="str">
        <f t="shared" si="216"/>
        <v/>
      </c>
      <c r="CM74" s="219" t="str">
        <f t="shared" si="217"/>
        <v/>
      </c>
      <c r="CN74" s="219" t="str">
        <f t="shared" si="218"/>
        <v/>
      </c>
      <c r="CO74" s="219" t="str">
        <f t="shared" si="219"/>
        <v/>
      </c>
      <c r="CP74" s="219" t="str">
        <f t="shared" si="220"/>
        <v/>
      </c>
      <c r="CQ74" s="219" t="str">
        <f t="shared" si="221"/>
        <v/>
      </c>
      <c r="CR74" s="219" t="str">
        <f t="shared" si="222"/>
        <v/>
      </c>
      <c r="CS74" s="219" t="str">
        <f t="shared" si="223"/>
        <v/>
      </c>
      <c r="CT74" s="219" t="str">
        <f t="shared" si="224"/>
        <v/>
      </c>
      <c r="CU74" s="219" t="str">
        <f t="shared" si="225"/>
        <v/>
      </c>
      <c r="CV74" s="219" t="str">
        <f t="shared" si="226"/>
        <v/>
      </c>
      <c r="CW74" s="219" t="str">
        <f t="shared" si="227"/>
        <v/>
      </c>
      <c r="CX74" s="219" t="str">
        <f t="shared" si="228"/>
        <v/>
      </c>
      <c r="CY74" s="219" t="str">
        <f t="shared" si="229"/>
        <v/>
      </c>
      <c r="CZ74" s="219" t="str">
        <f t="shared" si="230"/>
        <v/>
      </c>
      <c r="DA74" s="219" t="str">
        <f t="shared" si="231"/>
        <v/>
      </c>
      <c r="DB74" s="219" t="str">
        <f t="shared" si="232"/>
        <v/>
      </c>
      <c r="DC74" s="219" t="str">
        <f t="shared" si="233"/>
        <v/>
      </c>
      <c r="DD74" s="219" t="str">
        <f t="shared" si="234"/>
        <v/>
      </c>
      <c r="DE74" s="219" t="str">
        <f t="shared" si="235"/>
        <v/>
      </c>
      <c r="DF74" s="219" t="str">
        <f t="shared" si="236"/>
        <v/>
      </c>
      <c r="DG74" s="219" t="str">
        <f t="shared" si="237"/>
        <v/>
      </c>
      <c r="DH74" s="219" t="str">
        <f t="shared" si="238"/>
        <v/>
      </c>
      <c r="DI74" s="219" t="str">
        <f t="shared" si="239"/>
        <v/>
      </c>
      <c r="DJ74" s="219" t="str">
        <f t="shared" si="240"/>
        <v/>
      </c>
      <c r="DK74" s="219" t="str">
        <f t="shared" si="241"/>
        <v/>
      </c>
      <c r="DL74" s="219" t="str">
        <f t="shared" si="242"/>
        <v/>
      </c>
      <c r="DM74" s="219" t="str">
        <f t="shared" si="243"/>
        <v/>
      </c>
      <c r="DN74" s="219" t="str">
        <f t="shared" si="244"/>
        <v/>
      </c>
      <c r="DO74" s="220" t="str">
        <f t="shared" si="245"/>
        <v/>
      </c>
      <c r="DP74" s="220" t="str">
        <f t="shared" si="264"/>
        <v/>
      </c>
      <c r="DQ74" s="220" t="str">
        <f t="shared" si="264"/>
        <v/>
      </c>
      <c r="DR74" s="220" t="str">
        <f t="shared" si="264"/>
        <v/>
      </c>
      <c r="DS74" s="220" t="str">
        <f t="shared" ref="DS74:EG74" si="267">IF(ROW()-ROW($N$44)&lt;$N$6,DL75,IF(ROW()-ROW($N$44)=$N$6,DL$45,""))</f>
        <v/>
      </c>
      <c r="DT74" s="220" t="str">
        <f t="shared" si="267"/>
        <v/>
      </c>
      <c r="DU74" s="220" t="str">
        <f t="shared" si="267"/>
        <v/>
      </c>
      <c r="DV74" s="220" t="str">
        <f t="shared" si="267"/>
        <v/>
      </c>
      <c r="DW74" s="220" t="str">
        <f t="shared" si="267"/>
        <v/>
      </c>
      <c r="DX74" s="220" t="str">
        <f t="shared" si="267"/>
        <v/>
      </c>
      <c r="DY74" s="220" t="str">
        <f t="shared" si="267"/>
        <v/>
      </c>
      <c r="DZ74" s="220" t="str">
        <f t="shared" si="267"/>
        <v/>
      </c>
      <c r="EA74" s="220" t="str">
        <f t="shared" si="267"/>
        <v/>
      </c>
      <c r="EB74" s="220" t="str">
        <f t="shared" si="267"/>
        <v/>
      </c>
      <c r="EC74" s="220" t="str">
        <f t="shared" si="267"/>
        <v/>
      </c>
      <c r="ED74" s="220" t="str">
        <f t="shared" si="267"/>
        <v/>
      </c>
      <c r="EE74" s="220" t="str">
        <f t="shared" si="267"/>
        <v/>
      </c>
      <c r="EF74" s="220" t="str">
        <f t="shared" si="267"/>
        <v/>
      </c>
      <c r="EG74" s="220" t="str">
        <f t="shared" si="267"/>
        <v/>
      </c>
      <c r="EH74" s="220" t="str">
        <f t="shared" si="266"/>
        <v/>
      </c>
      <c r="EI74" s="220" t="str">
        <f t="shared" si="266"/>
        <v/>
      </c>
      <c r="EJ74" s="220" t="str">
        <f t="shared" si="266"/>
        <v/>
      </c>
      <c r="EK74" s="220" t="str">
        <f t="shared" si="266"/>
        <v/>
      </c>
      <c r="EL74" s="220" t="str">
        <f t="shared" si="266"/>
        <v/>
      </c>
      <c r="EM74" s="220" t="str">
        <f t="shared" si="266"/>
        <v/>
      </c>
      <c r="EN74" s="220" t="str">
        <f t="shared" si="266"/>
        <v/>
      </c>
      <c r="EO74" s="220" t="str">
        <f t="shared" si="266"/>
        <v/>
      </c>
      <c r="EP74" s="220" t="str">
        <f t="shared" si="266"/>
        <v/>
      </c>
      <c r="EQ74" s="220" t="str">
        <f t="shared" si="266"/>
        <v/>
      </c>
      <c r="ER74" s="220" t="str">
        <f t="shared" si="266"/>
        <v/>
      </c>
      <c r="ES74" s="220" t="str">
        <f t="shared" si="266"/>
        <v/>
      </c>
      <c r="ET74" s="220" t="str">
        <f t="shared" si="266"/>
        <v/>
      </c>
      <c r="EU74" s="220" t="str">
        <f t="shared" si="266"/>
        <v/>
      </c>
      <c r="EV74" s="220" t="str">
        <f t="shared" si="266"/>
        <v/>
      </c>
      <c r="EW74" s="220" t="str">
        <f t="shared" si="265"/>
        <v/>
      </c>
      <c r="EX74" s="220" t="str">
        <f t="shared" si="265"/>
        <v/>
      </c>
      <c r="EY74" s="220" t="str">
        <f t="shared" si="265"/>
        <v/>
      </c>
      <c r="EZ74" s="220" t="str">
        <f t="shared" si="265"/>
        <v/>
      </c>
      <c r="FA74" s="220" t="str">
        <f t="shared" si="265"/>
        <v/>
      </c>
      <c r="FB74" s="220" t="str">
        <f t="shared" si="265"/>
        <v/>
      </c>
      <c r="FC74" s="220" t="str">
        <f t="shared" si="265"/>
        <v/>
      </c>
      <c r="FD74" s="220" t="str">
        <f t="shared" si="265"/>
        <v/>
      </c>
      <c r="FE74" s="220" t="str">
        <f t="shared" si="265"/>
        <v/>
      </c>
      <c r="FF74" s="220" t="str">
        <f t="shared" si="265"/>
        <v/>
      </c>
      <c r="FG74" s="220" t="str">
        <f t="shared" si="265"/>
        <v/>
      </c>
      <c r="FH74" s="220" t="str">
        <f t="shared" si="265"/>
        <v/>
      </c>
      <c r="FI74" s="220" t="str">
        <f t="shared" si="265"/>
        <v/>
      </c>
      <c r="FJ74" s="220" t="str">
        <f t="shared" si="265"/>
        <v/>
      </c>
      <c r="FK74" s="220" t="str">
        <f t="shared" si="265"/>
        <v/>
      </c>
      <c r="FL74" s="220" t="str">
        <f t="shared" si="259"/>
        <v/>
      </c>
      <c r="FM74" s="220" t="str">
        <f t="shared" si="259"/>
        <v/>
      </c>
      <c r="FN74" s="220" t="str">
        <f t="shared" si="259"/>
        <v/>
      </c>
      <c r="FO74" s="220" t="str">
        <f t="shared" si="259"/>
        <v/>
      </c>
      <c r="FP74" s="220" t="str">
        <f t="shared" si="259"/>
        <v/>
      </c>
      <c r="FQ74" s="220" t="str">
        <f t="shared" si="259"/>
        <v/>
      </c>
      <c r="FR74" s="220" t="str">
        <f t="shared" si="259"/>
        <v/>
      </c>
      <c r="FS74" s="220" t="str">
        <f t="shared" si="259"/>
        <v/>
      </c>
      <c r="FT74" s="220" t="str">
        <f t="shared" si="259"/>
        <v/>
      </c>
      <c r="FU74" s="220" t="str">
        <f t="shared" si="259"/>
        <v/>
      </c>
      <c r="FV74" s="220" t="str">
        <f t="shared" si="259"/>
        <v/>
      </c>
      <c r="FW74" s="220" t="str">
        <f t="shared" si="259"/>
        <v/>
      </c>
      <c r="FX74" s="220" t="str">
        <f t="shared" si="259"/>
        <v/>
      </c>
      <c r="FY74" s="220" t="str">
        <f t="shared" si="259"/>
        <v/>
      </c>
      <c r="FZ74" s="220" t="str">
        <f t="shared" si="259"/>
        <v/>
      </c>
      <c r="GA74" s="220" t="str">
        <f t="shared" si="248"/>
        <v/>
      </c>
      <c r="GB74" s="220" t="str">
        <f t="shared" si="263"/>
        <v/>
      </c>
      <c r="GC74" s="220" t="str">
        <f t="shared" si="263"/>
        <v/>
      </c>
      <c r="GD74" s="220" t="str">
        <f t="shared" si="263"/>
        <v/>
      </c>
      <c r="GE74" s="220" t="str">
        <f t="shared" si="263"/>
        <v/>
      </c>
      <c r="GF74" s="220" t="str">
        <f t="shared" si="263"/>
        <v/>
      </c>
      <c r="GG74" s="220" t="str">
        <f t="shared" si="263"/>
        <v/>
      </c>
      <c r="GH74" s="220" t="str">
        <f t="shared" si="263"/>
        <v/>
      </c>
      <c r="GI74" s="220" t="str">
        <f t="shared" si="263"/>
        <v/>
      </c>
      <c r="GJ74" s="220" t="str">
        <f t="shared" si="263"/>
        <v/>
      </c>
      <c r="GK74" s="220" t="str">
        <f t="shared" si="263"/>
        <v/>
      </c>
      <c r="GL74" s="220" t="str">
        <f t="shared" si="263"/>
        <v/>
      </c>
      <c r="GM74" s="220" t="str">
        <f t="shared" si="263"/>
        <v/>
      </c>
      <c r="GN74" s="220" t="str">
        <f t="shared" si="263"/>
        <v/>
      </c>
      <c r="GO74" s="220" t="str">
        <f t="shared" si="263"/>
        <v/>
      </c>
      <c r="GP74" s="220" t="str">
        <f t="shared" si="263"/>
        <v/>
      </c>
      <c r="GQ74" s="220" t="str">
        <f t="shared" si="263"/>
        <v/>
      </c>
      <c r="GR74" s="220" t="str">
        <f t="shared" si="262"/>
        <v/>
      </c>
      <c r="GS74" s="220" t="str">
        <f t="shared" si="262"/>
        <v/>
      </c>
      <c r="GT74" s="220" t="str">
        <f t="shared" si="262"/>
        <v/>
      </c>
      <c r="GU74" s="220" t="str">
        <f t="shared" si="262"/>
        <v/>
      </c>
      <c r="GV74" s="220" t="str">
        <f t="shared" si="262"/>
        <v/>
      </c>
      <c r="GW74" s="220" t="str">
        <f t="shared" si="262"/>
        <v/>
      </c>
      <c r="GX74" s="220" t="str">
        <f t="shared" si="262"/>
        <v/>
      </c>
      <c r="GY74" s="220" t="str">
        <f t="shared" si="262"/>
        <v/>
      </c>
      <c r="GZ74" s="220" t="str">
        <f t="shared" si="262"/>
        <v/>
      </c>
      <c r="HA74" s="220" t="str">
        <f t="shared" si="262"/>
        <v/>
      </c>
      <c r="HB74" s="220" t="str">
        <f t="shared" si="262"/>
        <v/>
      </c>
      <c r="HC74" s="220" t="str">
        <f t="shared" si="262"/>
        <v/>
      </c>
      <c r="HD74" s="220" t="str">
        <f t="shared" si="262"/>
        <v/>
      </c>
      <c r="HE74" s="220" t="str">
        <f t="shared" si="262"/>
        <v/>
      </c>
      <c r="HF74" s="220" t="str">
        <f t="shared" si="262"/>
        <v/>
      </c>
      <c r="HG74" s="220" t="str">
        <f t="shared" si="262"/>
        <v/>
      </c>
      <c r="HH74" s="220" t="str">
        <f t="shared" si="262"/>
        <v/>
      </c>
      <c r="HI74" s="220" t="str">
        <f t="shared" si="262"/>
        <v/>
      </c>
      <c r="HJ74" s="220" t="str">
        <f t="shared" si="262"/>
        <v/>
      </c>
      <c r="HK74" s="220" t="str">
        <f t="shared" si="262"/>
        <v/>
      </c>
      <c r="HL74" s="220" t="str">
        <f t="shared" si="262"/>
        <v/>
      </c>
      <c r="HM74" s="220" t="str">
        <f t="shared" si="262"/>
        <v/>
      </c>
      <c r="HN74" s="220" t="str">
        <f t="shared" si="262"/>
        <v/>
      </c>
      <c r="HO74" s="220" t="str">
        <f t="shared" si="262"/>
        <v/>
      </c>
      <c r="HP74" s="220" t="str">
        <f t="shared" si="257"/>
        <v/>
      </c>
    </row>
    <row r="75" spans="1:224" ht="15" hidden="1" customHeight="1">
      <c r="A75" s="33"/>
      <c r="B75" s="33"/>
      <c r="C75" s="33"/>
      <c r="D75" s="33"/>
      <c r="E75" s="33"/>
      <c r="F75" s="33"/>
      <c r="G75" s="33"/>
      <c r="H75" s="20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224" ht="15" hidden="1" customHeight="1">
      <c r="A76" s="33"/>
      <c r="B76" s="33"/>
      <c r="C76" s="33"/>
      <c r="D76" s="33"/>
      <c r="E76" s="33"/>
      <c r="F76" s="33"/>
      <c r="G76" s="33"/>
      <c r="H76" s="20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224" ht="15" hidden="1" customHeight="1">
      <c r="H77" s="20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224" ht="15" hidden="1" customHeight="1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224" ht="15" hidden="1" customHeight="1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224" ht="15" hidden="1" customHeight="1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8:72" ht="15" hidden="1" customHeight="1">
      <c r="H81" s="30"/>
      <c r="I81" s="30"/>
      <c r="J81" s="30"/>
      <c r="K81" s="30"/>
      <c r="M81" s="31"/>
      <c r="N81" s="2"/>
      <c r="O81" s="2"/>
      <c r="P81" s="2"/>
      <c r="Q81" s="2"/>
      <c r="R81" s="2"/>
      <c r="S81" s="2"/>
      <c r="T81" s="2"/>
      <c r="U81" s="2"/>
      <c r="V81" s="2"/>
      <c r="W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8:72" ht="15" hidden="1" customHeight="1">
      <c r="H82" s="30"/>
      <c r="I82" s="30"/>
      <c r="J82" s="30"/>
      <c r="K82" s="30"/>
      <c r="M82" s="31"/>
      <c r="N82" s="2"/>
      <c r="O82" s="2"/>
      <c r="P82" s="2"/>
      <c r="Q82" s="2"/>
      <c r="R82" s="2"/>
      <c r="S82" s="2"/>
      <c r="T82" s="2"/>
      <c r="U82" s="2"/>
      <c r="V82" s="2"/>
      <c r="W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8:72" ht="15" hidden="1" customHeight="1">
      <c r="H83" s="30"/>
      <c r="I83" s="30"/>
      <c r="J83" s="30"/>
      <c r="K83" s="30"/>
      <c r="M83" s="31"/>
      <c r="N83" s="2"/>
      <c r="O83" s="2"/>
      <c r="P83" s="2"/>
      <c r="Q83" s="2"/>
      <c r="R83" s="2"/>
      <c r="S83" s="2"/>
      <c r="T83" s="2"/>
      <c r="U83" s="2"/>
      <c r="V83" s="2"/>
      <c r="W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8:72" ht="15" hidden="1" customHeight="1">
      <c r="H84" s="30"/>
      <c r="I84" s="30"/>
      <c r="J84" s="30"/>
      <c r="K84" s="30"/>
      <c r="M84" s="31"/>
      <c r="N84" s="2"/>
      <c r="O84" s="2"/>
      <c r="P84" s="2"/>
      <c r="Q84" s="2"/>
      <c r="R84" s="2"/>
      <c r="S84" s="2"/>
      <c r="T84" s="2"/>
      <c r="U84" s="2"/>
      <c r="V84" s="2"/>
      <c r="W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8:72" ht="15" hidden="1" customHeight="1">
      <c r="H85" s="30"/>
      <c r="I85" s="30"/>
      <c r="J85" s="30"/>
      <c r="K85" s="30"/>
      <c r="M85" s="31"/>
      <c r="N85" s="2"/>
      <c r="O85" s="2"/>
      <c r="P85" s="2"/>
      <c r="Q85" s="2"/>
      <c r="R85" s="2"/>
      <c r="S85" s="2"/>
      <c r="T85" s="2"/>
      <c r="U85" s="2"/>
      <c r="V85" s="2"/>
      <c r="W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8:72" ht="15" hidden="1" customHeight="1">
      <c r="H86" s="30"/>
      <c r="I86" s="30"/>
      <c r="J86" s="30"/>
      <c r="K86" s="30"/>
      <c r="M86" s="31"/>
      <c r="N86" s="2"/>
      <c r="O86" s="2"/>
      <c r="P86" s="2"/>
      <c r="Q86" s="2"/>
      <c r="R86" s="2"/>
      <c r="S86" s="2"/>
      <c r="T86" s="2"/>
      <c r="U86" s="2"/>
      <c r="V86" s="2"/>
      <c r="W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8:72" ht="15" hidden="1" customHeight="1">
      <c r="H87" s="30"/>
      <c r="I87" s="30"/>
      <c r="J87" s="30"/>
      <c r="K87" s="30"/>
      <c r="M87" s="31"/>
      <c r="N87" s="2"/>
      <c r="O87" s="2"/>
      <c r="P87" s="2"/>
      <c r="Q87" s="2"/>
      <c r="R87" s="2"/>
      <c r="S87" s="2"/>
      <c r="T87" s="2"/>
      <c r="U87" s="2"/>
      <c r="V87" s="2"/>
      <c r="W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8:72" ht="15" hidden="1" customHeight="1">
      <c r="H88" s="30"/>
      <c r="I88" s="30"/>
      <c r="J88" s="30"/>
      <c r="K88" s="30"/>
      <c r="M88" s="31"/>
      <c r="N88" s="2"/>
      <c r="O88" s="2"/>
      <c r="P88" s="2"/>
      <c r="Q88" s="2"/>
      <c r="R88" s="2"/>
      <c r="S88" s="2"/>
      <c r="T88" s="2"/>
      <c r="U88" s="2"/>
      <c r="V88" s="2"/>
      <c r="W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8:72" ht="15" hidden="1" customHeight="1">
      <c r="H89" s="30"/>
      <c r="I89" s="30"/>
      <c r="J89" s="30"/>
      <c r="K89" s="30"/>
      <c r="M89" s="31"/>
      <c r="N89" s="2"/>
      <c r="O89" s="2"/>
      <c r="P89" s="2"/>
      <c r="Q89" s="2"/>
      <c r="R89" s="2"/>
      <c r="S89" s="2"/>
      <c r="T89" s="2"/>
      <c r="U89" s="2"/>
      <c r="V89" s="2"/>
      <c r="W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8:72" ht="15" hidden="1" customHeight="1">
      <c r="H90" s="30"/>
      <c r="I90" s="30"/>
      <c r="J90" s="30"/>
      <c r="K90" s="30"/>
      <c r="M90" s="31"/>
      <c r="N90" s="2"/>
      <c r="O90" s="2"/>
      <c r="P90" s="2"/>
      <c r="Q90" s="2"/>
      <c r="R90" s="2"/>
      <c r="S90" s="2"/>
      <c r="T90" s="2"/>
      <c r="U90" s="2"/>
      <c r="V90" s="2"/>
      <c r="W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8:72" ht="15" hidden="1" customHeight="1">
      <c r="H91" s="30"/>
      <c r="I91" s="30"/>
      <c r="J91" s="30"/>
      <c r="K91" s="30"/>
      <c r="M91" s="31"/>
      <c r="N91" s="2"/>
      <c r="O91" s="2"/>
      <c r="P91" s="2"/>
      <c r="Q91" s="2"/>
      <c r="R91" s="2"/>
      <c r="S91" s="2"/>
      <c r="T91" s="2"/>
      <c r="U91" s="2"/>
      <c r="V91" s="2"/>
      <c r="W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8:72" ht="15" hidden="1" customHeight="1">
      <c r="H92" s="30"/>
      <c r="I92" s="30"/>
      <c r="J92" s="30"/>
      <c r="K92" s="30"/>
      <c r="M92" s="31"/>
      <c r="N92" s="2"/>
      <c r="O92" s="2"/>
      <c r="P92" s="2"/>
      <c r="Q92" s="2"/>
      <c r="R92" s="2"/>
      <c r="S92" s="2"/>
      <c r="T92" s="2"/>
      <c r="U92" s="2"/>
      <c r="V92" s="2"/>
      <c r="W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8:72" ht="15" hidden="1" customHeight="1">
      <c r="H93" s="30"/>
      <c r="I93" s="30"/>
      <c r="J93" s="30"/>
      <c r="K93" s="30"/>
      <c r="M93" s="31"/>
      <c r="N93" s="2"/>
      <c r="O93" s="2"/>
      <c r="P93" s="2"/>
      <c r="Q93" s="2"/>
      <c r="R93" s="2"/>
      <c r="S93" s="2"/>
      <c r="T93" s="2"/>
      <c r="U93" s="2"/>
      <c r="V93" s="2"/>
      <c r="W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8:72" ht="15" hidden="1" customHeight="1">
      <c r="H94" s="30"/>
      <c r="I94" s="30"/>
      <c r="J94" s="30"/>
      <c r="K94" s="30"/>
      <c r="M94" s="31"/>
      <c r="N94" s="2"/>
      <c r="O94" s="2"/>
      <c r="P94" s="2"/>
      <c r="Q94" s="2"/>
      <c r="R94" s="2"/>
      <c r="S94" s="2"/>
      <c r="T94" s="2"/>
      <c r="U94" s="2"/>
      <c r="V94" s="2"/>
      <c r="W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8:72" ht="15" hidden="1" customHeight="1">
      <c r="H95" s="30"/>
      <c r="I95" s="30"/>
      <c r="J95" s="30"/>
      <c r="K95" s="30"/>
      <c r="M95" s="31"/>
      <c r="N95" s="2"/>
      <c r="O95" s="2"/>
      <c r="P95" s="2"/>
      <c r="Q95" s="2"/>
      <c r="R95" s="2"/>
      <c r="S95" s="2"/>
      <c r="T95" s="2"/>
      <c r="U95" s="2"/>
      <c r="V95" s="2"/>
      <c r="W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8:72" ht="15" hidden="1" customHeight="1">
      <c r="I96" s="30"/>
      <c r="J96" s="30"/>
      <c r="K96" s="30"/>
      <c r="M96" s="31"/>
      <c r="N96" s="2"/>
      <c r="O96" s="2"/>
      <c r="P96" s="2"/>
      <c r="Q96" s="2"/>
      <c r="R96" s="2"/>
      <c r="S96" s="2"/>
      <c r="T96" s="2"/>
      <c r="U96" s="2"/>
      <c r="V96" s="2"/>
      <c r="W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2:97" ht="15" hidden="1" customHeight="1">
      <c r="H97" s="30"/>
      <c r="I97" s="30"/>
      <c r="J97" s="30"/>
      <c r="K97" s="30"/>
      <c r="M97" s="31"/>
      <c r="N97" s="2"/>
      <c r="O97" s="2"/>
      <c r="P97" s="2"/>
      <c r="Q97" s="2"/>
      <c r="R97" s="2"/>
      <c r="S97" s="2"/>
      <c r="T97" s="2"/>
      <c r="U97" s="2"/>
      <c r="V97" s="2"/>
      <c r="W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2:97" ht="15" hidden="1" customHeight="1">
      <c r="H98" s="30"/>
      <c r="I98" s="30"/>
      <c r="J98" s="30"/>
      <c r="K98" s="30"/>
      <c r="M98" s="31"/>
      <c r="N98" s="2"/>
      <c r="O98" s="2"/>
      <c r="P98" s="2"/>
      <c r="Q98" s="2"/>
      <c r="R98" s="2"/>
      <c r="S98" s="2"/>
      <c r="T98" s="2"/>
      <c r="U98" s="2"/>
      <c r="V98" s="2"/>
      <c r="W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2:97" ht="15" hidden="1" customHeight="1">
      <c r="H99" s="30"/>
      <c r="I99" s="30"/>
      <c r="J99" s="30"/>
      <c r="K99" s="30"/>
      <c r="M99" s="31"/>
      <c r="N99" s="2"/>
      <c r="O99" s="2"/>
      <c r="P99" s="2"/>
      <c r="Q99" s="2"/>
      <c r="R99" s="2"/>
      <c r="S99" s="2"/>
      <c r="T99" s="2"/>
      <c r="U99" s="2"/>
      <c r="V99" s="2"/>
      <c r="W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2:97" ht="15" hidden="1" customHeight="1">
      <c r="H100" s="30"/>
      <c r="I100" s="30"/>
      <c r="J100" s="30"/>
      <c r="K100" s="30"/>
      <c r="M100" s="31"/>
      <c r="N100" s="2"/>
      <c r="O100" s="2"/>
      <c r="P100" s="2"/>
      <c r="Q100" s="2"/>
      <c r="R100" s="2"/>
      <c r="S100" s="2"/>
      <c r="T100" s="2"/>
      <c r="U100" s="2"/>
      <c r="V100" s="2"/>
      <c r="W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2:97" ht="15" hidden="1" customHeight="1">
      <c r="H101" s="30"/>
      <c r="I101" s="30"/>
      <c r="J101" s="30"/>
      <c r="K101" s="30"/>
      <c r="M101" s="31"/>
      <c r="N101" s="2"/>
      <c r="O101" s="2"/>
      <c r="P101" s="2"/>
      <c r="Q101" s="2"/>
      <c r="R101" s="2"/>
      <c r="S101" s="2"/>
      <c r="T101" s="2"/>
      <c r="U101" s="2"/>
      <c r="V101" s="2"/>
      <c r="W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2:97" ht="15" hidden="1" customHeight="1">
      <c r="H102" s="30"/>
      <c r="I102" s="30"/>
      <c r="J102" s="30"/>
      <c r="K102" s="30"/>
      <c r="M102" s="31"/>
      <c r="N102" s="2"/>
      <c r="O102" s="2"/>
      <c r="P102" s="2"/>
      <c r="Q102" s="2"/>
      <c r="R102" s="2"/>
      <c r="S102" s="2"/>
      <c r="T102" s="2"/>
      <c r="U102" s="2"/>
      <c r="V102" s="2"/>
      <c r="W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2:97" ht="15" hidden="1" customHeight="1">
      <c r="H103" s="30"/>
      <c r="I103" s="30"/>
      <c r="J103" s="30"/>
      <c r="K103" s="30"/>
      <c r="M103" s="31"/>
      <c r="N103" s="2"/>
      <c r="O103" s="2"/>
      <c r="P103" s="2"/>
      <c r="Q103" s="2"/>
      <c r="R103" s="2"/>
      <c r="S103" s="2"/>
      <c r="T103" s="2"/>
      <c r="U103" s="2"/>
      <c r="V103" s="2"/>
      <c r="W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2:97" ht="15" hidden="1" customHeight="1">
      <c r="H104" s="30"/>
      <c r="I104" s="30"/>
      <c r="J104" s="30"/>
      <c r="K104" s="30"/>
      <c r="M104" s="31"/>
      <c r="N104" s="2"/>
      <c r="O104" s="2"/>
      <c r="P104" s="2"/>
      <c r="Q104" s="2"/>
      <c r="R104" s="2"/>
      <c r="S104" s="2"/>
      <c r="T104" s="2"/>
      <c r="U104" s="2"/>
      <c r="V104" s="2"/>
      <c r="W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2:97" ht="15" hidden="1" customHeight="1">
      <c r="H105" s="30"/>
      <c r="I105" s="30"/>
      <c r="J105" s="30"/>
      <c r="K105" s="30"/>
      <c r="M105" s="31"/>
      <c r="N105" s="2"/>
      <c r="O105" s="2"/>
      <c r="P105" s="2"/>
      <c r="Q105" s="2"/>
      <c r="R105" s="2"/>
      <c r="S105" s="2"/>
      <c r="T105" s="2"/>
      <c r="U105" s="2"/>
      <c r="V105" s="2"/>
      <c r="W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2:97" ht="15" hidden="1" customHeight="1">
      <c r="H106" s="30"/>
      <c r="I106" s="30"/>
      <c r="J106" s="30"/>
      <c r="K106" s="30"/>
      <c r="M106" s="31"/>
      <c r="N106" s="2"/>
      <c r="O106" s="2"/>
      <c r="P106" s="2"/>
      <c r="Q106" s="2"/>
      <c r="R106" s="2"/>
      <c r="S106" s="2"/>
      <c r="T106" s="2"/>
      <c r="U106" s="2"/>
      <c r="V106" s="2"/>
      <c r="W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2:97" ht="15" hidden="1" customHeight="1">
      <c r="H107" s="30"/>
      <c r="I107" s="30"/>
      <c r="J107" s="30"/>
      <c r="K107" s="30"/>
      <c r="M107" s="31"/>
      <c r="N107" s="2"/>
      <c r="O107" s="2"/>
      <c r="P107" s="2"/>
      <c r="Q107" s="2"/>
      <c r="R107" s="2"/>
      <c r="S107" s="2"/>
      <c r="T107" s="2"/>
      <c r="U107" s="2"/>
      <c r="V107" s="2"/>
      <c r="W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2:97" ht="15" hidden="1" customHeight="1">
      <c r="H108" s="30"/>
      <c r="I108" s="30"/>
      <c r="J108" s="30"/>
      <c r="K108" s="30"/>
      <c r="M108" s="31"/>
      <c r="N108" s="2"/>
      <c r="O108" s="2"/>
      <c r="P108" s="2"/>
      <c r="Q108" s="2"/>
      <c r="R108" s="2"/>
      <c r="S108" s="2"/>
      <c r="T108" s="2"/>
      <c r="U108" s="2"/>
      <c r="V108" s="2"/>
      <c r="W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2:97" ht="15" hidden="1" customHeight="1">
      <c r="L109" s="2"/>
      <c r="M109" s="2"/>
      <c r="P109" s="30"/>
      <c r="Q109" s="30"/>
      <c r="R109" s="2"/>
      <c r="S109" s="2"/>
      <c r="T109" s="2"/>
      <c r="U109" s="2"/>
      <c r="V109" s="2"/>
      <c r="W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2:97" ht="15" hidden="1" customHeight="1">
      <c r="B110" s="3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2:97" ht="15" hidden="1" customHeight="1">
      <c r="L111" s="2"/>
      <c r="M111" s="2"/>
      <c r="N111" s="222">
        <v>2021</v>
      </c>
      <c r="O111" s="223">
        <v>7</v>
      </c>
      <c r="P111" s="224" t="s">
        <v>179</v>
      </c>
      <c r="Q111" s="225" t="s">
        <v>456</v>
      </c>
      <c r="R111" s="2"/>
      <c r="S111" s="2"/>
      <c r="T111" s="2"/>
      <c r="U111" s="2"/>
      <c r="V111" s="2"/>
      <c r="W111" s="2"/>
      <c r="BA111" s="30"/>
      <c r="BD111" s="30"/>
      <c r="BE111" s="30"/>
      <c r="BF111" s="30"/>
      <c r="BG111" s="30"/>
      <c r="BN111" s="222">
        <f>N111</f>
        <v>2021</v>
      </c>
      <c r="BO111" s="223">
        <f>O111</f>
        <v>7</v>
      </c>
      <c r="BP111" s="226" t="s">
        <v>369</v>
      </c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2:97" ht="15" hidden="1" customHeight="1">
      <c r="L112" s="2"/>
      <c r="M112" s="2"/>
      <c r="N112" s="222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227">
        <v>29</v>
      </c>
      <c r="AR112" s="227">
        <v>30</v>
      </c>
      <c r="AS112" s="227">
        <v>31</v>
      </c>
      <c r="BA112" s="30"/>
      <c r="BD112" s="30"/>
      <c r="BE112" s="30"/>
      <c r="BF112" s="30"/>
      <c r="BG112" s="30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227">
        <v>29</v>
      </c>
      <c r="CR112" s="227">
        <v>30</v>
      </c>
      <c r="CS112" s="227">
        <v>31</v>
      </c>
    </row>
    <row r="113" spans="1:97" ht="15" hidden="1" customHeight="1">
      <c r="A113" s="33"/>
      <c r="B113" s="33"/>
      <c r="C113" s="33"/>
      <c r="D113" s="33"/>
      <c r="E113" s="33"/>
      <c r="F113" s="33"/>
      <c r="G113" s="33"/>
      <c r="K113" s="33"/>
      <c r="L113" s="2"/>
      <c r="M113" s="2"/>
      <c r="N113" s="2"/>
      <c r="O113" s="2">
        <f t="shared" ref="O113:AS113" si="268">MOD(O114,$N$6*7)</f>
        <v>68</v>
      </c>
      <c r="P113" s="2">
        <f t="shared" si="268"/>
        <v>69</v>
      </c>
      <c r="Q113" s="2">
        <f t="shared" si="268"/>
        <v>70</v>
      </c>
      <c r="R113" s="2">
        <f t="shared" si="268"/>
        <v>71</v>
      </c>
      <c r="S113" s="2">
        <f t="shared" si="268"/>
        <v>72</v>
      </c>
      <c r="T113" s="2">
        <f t="shared" si="268"/>
        <v>73</v>
      </c>
      <c r="U113" s="2">
        <f t="shared" si="268"/>
        <v>74</v>
      </c>
      <c r="V113" s="2">
        <f t="shared" si="268"/>
        <v>75</v>
      </c>
      <c r="W113" s="2">
        <f t="shared" si="268"/>
        <v>76</v>
      </c>
      <c r="X113" s="2">
        <f t="shared" si="268"/>
        <v>77</v>
      </c>
      <c r="Y113" s="2">
        <f t="shared" si="268"/>
        <v>78</v>
      </c>
      <c r="Z113" s="2">
        <f t="shared" si="268"/>
        <v>79</v>
      </c>
      <c r="AA113" s="2">
        <f t="shared" si="268"/>
        <v>80</v>
      </c>
      <c r="AB113" s="2">
        <f t="shared" si="268"/>
        <v>81</v>
      </c>
      <c r="AC113" s="2">
        <f t="shared" si="268"/>
        <v>82</v>
      </c>
      <c r="AD113" s="2">
        <f t="shared" si="268"/>
        <v>83</v>
      </c>
      <c r="AE113" s="2">
        <f t="shared" si="268"/>
        <v>84</v>
      </c>
      <c r="AF113" s="2">
        <f t="shared" si="268"/>
        <v>85</v>
      </c>
      <c r="AG113" s="2">
        <f t="shared" si="268"/>
        <v>86</v>
      </c>
      <c r="AH113" s="2">
        <f t="shared" si="268"/>
        <v>87</v>
      </c>
      <c r="AI113" s="2">
        <f t="shared" si="268"/>
        <v>88</v>
      </c>
      <c r="AJ113" s="2">
        <f t="shared" si="268"/>
        <v>89</v>
      </c>
      <c r="AK113" s="2">
        <f t="shared" si="268"/>
        <v>90</v>
      </c>
      <c r="AL113" s="2">
        <f t="shared" si="268"/>
        <v>91</v>
      </c>
      <c r="AM113" s="2">
        <f t="shared" si="268"/>
        <v>92</v>
      </c>
      <c r="AN113" s="2">
        <f t="shared" si="268"/>
        <v>93</v>
      </c>
      <c r="AO113" s="2">
        <f t="shared" si="268"/>
        <v>94</v>
      </c>
      <c r="AP113" s="2">
        <f t="shared" si="268"/>
        <v>95</v>
      </c>
      <c r="AQ113" s="2">
        <f t="shared" si="268"/>
        <v>96</v>
      </c>
      <c r="AR113" s="2">
        <f t="shared" si="268"/>
        <v>97</v>
      </c>
      <c r="AS113" s="2">
        <f t="shared" si="268"/>
        <v>98</v>
      </c>
      <c r="BO113" s="2">
        <f t="shared" ref="BO113:CS113" si="269">MOD(BO114,$N$6*7)</f>
        <v>68</v>
      </c>
      <c r="BP113" s="2">
        <f t="shared" si="269"/>
        <v>69</v>
      </c>
      <c r="BQ113" s="2">
        <f t="shared" si="269"/>
        <v>70</v>
      </c>
      <c r="BR113" s="2">
        <f t="shared" si="269"/>
        <v>71</v>
      </c>
      <c r="BS113" s="2">
        <f t="shared" si="269"/>
        <v>72</v>
      </c>
      <c r="BT113" s="2">
        <f t="shared" si="269"/>
        <v>73</v>
      </c>
      <c r="BU113" s="2">
        <f t="shared" si="269"/>
        <v>74</v>
      </c>
      <c r="BV113" s="2">
        <f t="shared" si="269"/>
        <v>75</v>
      </c>
      <c r="BW113" s="2">
        <f t="shared" si="269"/>
        <v>76</v>
      </c>
      <c r="BX113" s="2">
        <f t="shared" si="269"/>
        <v>77</v>
      </c>
      <c r="BY113" s="2">
        <f t="shared" si="269"/>
        <v>78</v>
      </c>
      <c r="BZ113" s="2">
        <f t="shared" si="269"/>
        <v>79</v>
      </c>
      <c r="CA113" s="2">
        <f t="shared" si="269"/>
        <v>80</v>
      </c>
      <c r="CB113" s="2">
        <f t="shared" si="269"/>
        <v>81</v>
      </c>
      <c r="CC113" s="2">
        <f t="shared" si="269"/>
        <v>82</v>
      </c>
      <c r="CD113" s="2">
        <f t="shared" si="269"/>
        <v>83</v>
      </c>
      <c r="CE113" s="2">
        <f t="shared" si="269"/>
        <v>84</v>
      </c>
      <c r="CF113" s="2">
        <f t="shared" si="269"/>
        <v>85</v>
      </c>
      <c r="CG113" s="2">
        <f t="shared" si="269"/>
        <v>86</v>
      </c>
      <c r="CH113" s="2">
        <f t="shared" si="269"/>
        <v>87</v>
      </c>
      <c r="CI113" s="2">
        <f t="shared" si="269"/>
        <v>88</v>
      </c>
      <c r="CJ113" s="2">
        <f t="shared" si="269"/>
        <v>89</v>
      </c>
      <c r="CK113" s="2">
        <f t="shared" si="269"/>
        <v>90</v>
      </c>
      <c r="CL113" s="2">
        <f t="shared" si="269"/>
        <v>91</v>
      </c>
      <c r="CM113" s="2">
        <f t="shared" si="269"/>
        <v>92</v>
      </c>
      <c r="CN113" s="2">
        <f t="shared" si="269"/>
        <v>93</v>
      </c>
      <c r="CO113" s="2">
        <f t="shared" si="269"/>
        <v>94</v>
      </c>
      <c r="CP113" s="2">
        <f t="shared" si="269"/>
        <v>95</v>
      </c>
      <c r="CQ113" s="2">
        <f t="shared" si="269"/>
        <v>96</v>
      </c>
      <c r="CR113" s="2">
        <f t="shared" si="269"/>
        <v>97</v>
      </c>
      <c r="CS113" s="2">
        <f t="shared" si="269"/>
        <v>98</v>
      </c>
    </row>
    <row r="114" spans="1:97" ht="15" hidden="1" customHeight="1">
      <c r="M114" s="31"/>
      <c r="N114" s="140" t="s">
        <v>125</v>
      </c>
      <c r="O114" s="228">
        <f>DATE(N111,O111,1)</f>
        <v>44378</v>
      </c>
      <c r="P114" s="229">
        <f>O114+1</f>
        <v>44379</v>
      </c>
      <c r="Q114" s="229">
        <f t="shared" ref="Q114:AP114" si="270">P114+1</f>
        <v>44380</v>
      </c>
      <c r="R114" s="229">
        <f t="shared" si="270"/>
        <v>44381</v>
      </c>
      <c r="S114" s="229">
        <f t="shared" si="270"/>
        <v>44382</v>
      </c>
      <c r="T114" s="229">
        <f t="shared" si="270"/>
        <v>44383</v>
      </c>
      <c r="U114" s="229">
        <f t="shared" si="270"/>
        <v>44384</v>
      </c>
      <c r="V114" s="229">
        <f t="shared" si="270"/>
        <v>44385</v>
      </c>
      <c r="W114" s="229">
        <f>V114+1</f>
        <v>44386</v>
      </c>
      <c r="X114" s="229">
        <f t="shared" si="270"/>
        <v>44387</v>
      </c>
      <c r="Y114" s="229">
        <f t="shared" si="270"/>
        <v>44388</v>
      </c>
      <c r="Z114" s="229">
        <f>Y114+1</f>
        <v>44389</v>
      </c>
      <c r="AA114" s="229">
        <f t="shared" si="270"/>
        <v>44390</v>
      </c>
      <c r="AB114" s="229">
        <f t="shared" si="270"/>
        <v>44391</v>
      </c>
      <c r="AC114" s="229">
        <f t="shared" si="270"/>
        <v>44392</v>
      </c>
      <c r="AD114" s="229">
        <f t="shared" si="270"/>
        <v>44393</v>
      </c>
      <c r="AE114" s="229">
        <f t="shared" si="270"/>
        <v>44394</v>
      </c>
      <c r="AF114" s="229">
        <f>AE114+1</f>
        <v>44395</v>
      </c>
      <c r="AG114" s="229">
        <f t="shared" si="270"/>
        <v>44396</v>
      </c>
      <c r="AH114" s="229">
        <f t="shared" si="270"/>
        <v>44397</v>
      </c>
      <c r="AI114" s="229">
        <f t="shared" si="270"/>
        <v>44398</v>
      </c>
      <c r="AJ114" s="229">
        <f t="shared" si="270"/>
        <v>44399</v>
      </c>
      <c r="AK114" s="229">
        <f t="shared" si="270"/>
        <v>44400</v>
      </c>
      <c r="AL114" s="229">
        <f t="shared" si="270"/>
        <v>44401</v>
      </c>
      <c r="AM114" s="229">
        <f t="shared" si="270"/>
        <v>44402</v>
      </c>
      <c r="AN114" s="229">
        <f t="shared" si="270"/>
        <v>44403</v>
      </c>
      <c r="AO114" s="229">
        <f t="shared" si="270"/>
        <v>44404</v>
      </c>
      <c r="AP114" s="229">
        <f t="shared" si="270"/>
        <v>44405</v>
      </c>
      <c r="AQ114" s="229">
        <f>IF(MONTH(DATE($N$111,$O$111,AQ112))&lt;&gt;$O$111,"",DATE($N$111,$O$111,AQ112))</f>
        <v>44406</v>
      </c>
      <c r="AR114" s="229">
        <f>IF(MONTH(DATE($N$111,$O$111,AR112))&lt;&gt;$O$111,"",DATE($N$111,$O$111,AR112))</f>
        <v>44407</v>
      </c>
      <c r="AS114" s="230">
        <f>IF(MONTH(DATE($N$111,$O$111,AS112))&lt;&gt;$O$111,"",DATE($N$111,$O$111,AS112))</f>
        <v>44408</v>
      </c>
      <c r="BN114" s="140" t="s">
        <v>125</v>
      </c>
      <c r="BO114" s="228">
        <f>DATE(N111,O111,1)</f>
        <v>44378</v>
      </c>
      <c r="BP114" s="229">
        <f>BO114+1</f>
        <v>44379</v>
      </c>
      <c r="BQ114" s="229">
        <f t="shared" ref="BQ114:CP114" si="271">BP114+1</f>
        <v>44380</v>
      </c>
      <c r="BR114" s="229">
        <f t="shared" si="271"/>
        <v>44381</v>
      </c>
      <c r="BS114" s="229">
        <f t="shared" si="271"/>
        <v>44382</v>
      </c>
      <c r="BT114" s="229">
        <f t="shared" si="271"/>
        <v>44383</v>
      </c>
      <c r="BU114" s="229">
        <f t="shared" si="271"/>
        <v>44384</v>
      </c>
      <c r="BV114" s="229">
        <f t="shared" si="271"/>
        <v>44385</v>
      </c>
      <c r="BW114" s="229">
        <f t="shared" si="271"/>
        <v>44386</v>
      </c>
      <c r="BX114" s="229">
        <f t="shared" si="271"/>
        <v>44387</v>
      </c>
      <c r="BY114" s="229">
        <f t="shared" si="271"/>
        <v>44388</v>
      </c>
      <c r="BZ114" s="229">
        <f t="shared" si="271"/>
        <v>44389</v>
      </c>
      <c r="CA114" s="229">
        <f t="shared" si="271"/>
        <v>44390</v>
      </c>
      <c r="CB114" s="229">
        <f t="shared" si="271"/>
        <v>44391</v>
      </c>
      <c r="CC114" s="229">
        <f t="shared" si="271"/>
        <v>44392</v>
      </c>
      <c r="CD114" s="229">
        <f t="shared" si="271"/>
        <v>44393</v>
      </c>
      <c r="CE114" s="229">
        <f t="shared" si="271"/>
        <v>44394</v>
      </c>
      <c r="CF114" s="229">
        <f t="shared" si="271"/>
        <v>44395</v>
      </c>
      <c r="CG114" s="229">
        <f t="shared" si="271"/>
        <v>44396</v>
      </c>
      <c r="CH114" s="229">
        <f t="shared" si="271"/>
        <v>44397</v>
      </c>
      <c r="CI114" s="229">
        <f t="shared" si="271"/>
        <v>44398</v>
      </c>
      <c r="CJ114" s="229">
        <f t="shared" si="271"/>
        <v>44399</v>
      </c>
      <c r="CK114" s="229">
        <f t="shared" si="271"/>
        <v>44400</v>
      </c>
      <c r="CL114" s="229">
        <f t="shared" si="271"/>
        <v>44401</v>
      </c>
      <c r="CM114" s="229">
        <f t="shared" si="271"/>
        <v>44402</v>
      </c>
      <c r="CN114" s="229">
        <f t="shared" si="271"/>
        <v>44403</v>
      </c>
      <c r="CO114" s="229">
        <f t="shared" si="271"/>
        <v>44404</v>
      </c>
      <c r="CP114" s="229">
        <f t="shared" si="271"/>
        <v>44405</v>
      </c>
      <c r="CQ114" s="229">
        <f>IF(MONTH(DATE($N$111,$O$111,CQ112))&lt;&gt;$O$111,"",DATE($N$111,$O$111,CQ112))</f>
        <v>44406</v>
      </c>
      <c r="CR114" s="229">
        <f>IF(MONTH(DATE($N$111,$O$111,CR112))&lt;&gt;$O$111,"",DATE($N$111,$O$111,CR112))</f>
        <v>44407</v>
      </c>
      <c r="CS114" s="230">
        <f>IF(MONTH(DATE($N$111,$O$111,CS112))&lt;&gt;$O$111,"",DATE($N$111,$O$111,CS112))</f>
        <v>44408</v>
      </c>
    </row>
    <row r="115" spans="1:97" ht="15" hidden="1" customHeight="1">
      <c r="M115" s="31"/>
      <c r="N115" s="141" t="s">
        <v>101</v>
      </c>
      <c r="O115" s="202" t="str">
        <f>CHOOSE(WEEKDAY(O114,1),"일","월","화","수","목","금","토")</f>
        <v>목</v>
      </c>
      <c r="P115" s="203" t="str">
        <f t="shared" ref="P115:AS115" si="272">CHOOSE(WEEKDAY(P114,1),"일","월","화","수","목","금","토")</f>
        <v>금</v>
      </c>
      <c r="Q115" s="203" t="str">
        <f t="shared" si="272"/>
        <v>토</v>
      </c>
      <c r="R115" s="203" t="str">
        <f t="shared" si="272"/>
        <v>일</v>
      </c>
      <c r="S115" s="203" t="str">
        <f t="shared" si="272"/>
        <v>월</v>
      </c>
      <c r="T115" s="203" t="str">
        <f t="shared" si="272"/>
        <v>화</v>
      </c>
      <c r="U115" s="203" t="str">
        <f t="shared" si="272"/>
        <v>수</v>
      </c>
      <c r="V115" s="203" t="str">
        <f t="shared" si="272"/>
        <v>목</v>
      </c>
      <c r="W115" s="203" t="str">
        <f t="shared" si="272"/>
        <v>금</v>
      </c>
      <c r="X115" s="203" t="str">
        <f t="shared" si="272"/>
        <v>토</v>
      </c>
      <c r="Y115" s="203" t="str">
        <f t="shared" si="272"/>
        <v>일</v>
      </c>
      <c r="Z115" s="203" t="str">
        <f t="shared" si="272"/>
        <v>월</v>
      </c>
      <c r="AA115" s="203" t="str">
        <f t="shared" si="272"/>
        <v>화</v>
      </c>
      <c r="AB115" s="203" t="str">
        <f t="shared" si="272"/>
        <v>수</v>
      </c>
      <c r="AC115" s="203" t="str">
        <f t="shared" si="272"/>
        <v>목</v>
      </c>
      <c r="AD115" s="203" t="str">
        <f t="shared" si="272"/>
        <v>금</v>
      </c>
      <c r="AE115" s="203" t="str">
        <f t="shared" si="272"/>
        <v>토</v>
      </c>
      <c r="AF115" s="203" t="str">
        <f t="shared" si="272"/>
        <v>일</v>
      </c>
      <c r="AG115" s="203" t="str">
        <f t="shared" si="272"/>
        <v>월</v>
      </c>
      <c r="AH115" s="203" t="str">
        <f t="shared" si="272"/>
        <v>화</v>
      </c>
      <c r="AI115" s="203" t="str">
        <f t="shared" si="272"/>
        <v>수</v>
      </c>
      <c r="AJ115" s="203" t="str">
        <f t="shared" si="272"/>
        <v>목</v>
      </c>
      <c r="AK115" s="203" t="str">
        <f t="shared" si="272"/>
        <v>금</v>
      </c>
      <c r="AL115" s="203" t="str">
        <f t="shared" si="272"/>
        <v>토</v>
      </c>
      <c r="AM115" s="203" t="str">
        <f t="shared" si="272"/>
        <v>일</v>
      </c>
      <c r="AN115" s="203" t="str">
        <f t="shared" si="272"/>
        <v>월</v>
      </c>
      <c r="AO115" s="203" t="str">
        <f t="shared" si="272"/>
        <v>화</v>
      </c>
      <c r="AP115" s="203" t="str">
        <f t="shared" si="272"/>
        <v>수</v>
      </c>
      <c r="AQ115" s="203" t="str">
        <f t="shared" si="272"/>
        <v>목</v>
      </c>
      <c r="AR115" s="203" t="str">
        <f t="shared" si="272"/>
        <v>금</v>
      </c>
      <c r="AS115" s="204" t="str">
        <f t="shared" si="272"/>
        <v>토</v>
      </c>
      <c r="BN115" s="141" t="s">
        <v>101</v>
      </c>
      <c r="BO115" s="202" t="str">
        <f t="shared" ref="BO115:CS115" si="273">O115</f>
        <v>목</v>
      </c>
      <c r="BP115" s="203" t="str">
        <f t="shared" si="273"/>
        <v>금</v>
      </c>
      <c r="BQ115" s="203" t="str">
        <f t="shared" si="273"/>
        <v>토</v>
      </c>
      <c r="BR115" s="203" t="str">
        <f t="shared" si="273"/>
        <v>일</v>
      </c>
      <c r="BS115" s="203" t="str">
        <f t="shared" si="273"/>
        <v>월</v>
      </c>
      <c r="BT115" s="203" t="str">
        <f t="shared" si="273"/>
        <v>화</v>
      </c>
      <c r="BU115" s="203" t="str">
        <f t="shared" si="273"/>
        <v>수</v>
      </c>
      <c r="BV115" s="203" t="str">
        <f t="shared" si="273"/>
        <v>목</v>
      </c>
      <c r="BW115" s="203" t="str">
        <f t="shared" si="273"/>
        <v>금</v>
      </c>
      <c r="BX115" s="203" t="str">
        <f t="shared" si="273"/>
        <v>토</v>
      </c>
      <c r="BY115" s="203" t="str">
        <f t="shared" si="273"/>
        <v>일</v>
      </c>
      <c r="BZ115" s="203" t="str">
        <f t="shared" si="273"/>
        <v>월</v>
      </c>
      <c r="CA115" s="203" t="str">
        <f t="shared" si="273"/>
        <v>화</v>
      </c>
      <c r="CB115" s="203" t="str">
        <f t="shared" si="273"/>
        <v>수</v>
      </c>
      <c r="CC115" s="203" t="str">
        <f t="shared" si="273"/>
        <v>목</v>
      </c>
      <c r="CD115" s="203" t="str">
        <f t="shared" si="273"/>
        <v>금</v>
      </c>
      <c r="CE115" s="203" t="str">
        <f t="shared" si="273"/>
        <v>토</v>
      </c>
      <c r="CF115" s="203" t="str">
        <f t="shared" si="273"/>
        <v>일</v>
      </c>
      <c r="CG115" s="203" t="str">
        <f t="shared" si="273"/>
        <v>월</v>
      </c>
      <c r="CH115" s="203" t="str">
        <f t="shared" si="273"/>
        <v>화</v>
      </c>
      <c r="CI115" s="203" t="str">
        <f t="shared" si="273"/>
        <v>수</v>
      </c>
      <c r="CJ115" s="203" t="str">
        <f t="shared" si="273"/>
        <v>목</v>
      </c>
      <c r="CK115" s="203" t="str">
        <f t="shared" si="273"/>
        <v>금</v>
      </c>
      <c r="CL115" s="203" t="str">
        <f t="shared" si="273"/>
        <v>토</v>
      </c>
      <c r="CM115" s="203" t="str">
        <f t="shared" si="273"/>
        <v>일</v>
      </c>
      <c r="CN115" s="203" t="str">
        <f t="shared" si="273"/>
        <v>월</v>
      </c>
      <c r="CO115" s="203" t="str">
        <f t="shared" si="273"/>
        <v>화</v>
      </c>
      <c r="CP115" s="203" t="str">
        <f t="shared" si="273"/>
        <v>수</v>
      </c>
      <c r="CQ115" s="203" t="str">
        <f t="shared" si="273"/>
        <v>목</v>
      </c>
      <c r="CR115" s="203" t="str">
        <f t="shared" si="273"/>
        <v>금</v>
      </c>
      <c r="CS115" s="204" t="str">
        <f t="shared" si="273"/>
        <v>토</v>
      </c>
    </row>
    <row r="116" spans="1:97" ht="15" hidden="1" customHeight="1">
      <c r="M116" s="31">
        <v>4</v>
      </c>
      <c r="N116" s="206" t="str">
        <f t="shared" ref="N116:N145" si="274">N8</f>
        <v>직원1</v>
      </c>
      <c r="O116" s="231" t="str">
        <f>HLOOKUP(O$113,$O$42:$HP$74,$M116,0)</f>
        <v/>
      </c>
      <c r="P116" s="232" t="str">
        <f t="shared" ref="P116:AE131" si="275">HLOOKUP(P$113,$O$42:$HP$74,$M116,0)</f>
        <v/>
      </c>
      <c r="Q116" s="232" t="str">
        <f t="shared" si="275"/>
        <v/>
      </c>
      <c r="R116" s="232" t="str">
        <f t="shared" si="275"/>
        <v/>
      </c>
      <c r="S116" s="232" t="str">
        <f t="shared" si="275"/>
        <v/>
      </c>
      <c r="T116" s="232" t="str">
        <f t="shared" si="275"/>
        <v/>
      </c>
      <c r="U116" s="232" t="str">
        <f t="shared" si="275"/>
        <v/>
      </c>
      <c r="V116" s="233" t="str">
        <f t="shared" si="275"/>
        <v/>
      </c>
      <c r="W116" s="233" t="str">
        <f t="shared" si="275"/>
        <v/>
      </c>
      <c r="X116" s="233" t="str">
        <f t="shared" si="275"/>
        <v/>
      </c>
      <c r="Y116" s="233" t="str">
        <f t="shared" si="275"/>
        <v/>
      </c>
      <c r="Z116" s="233" t="str">
        <f t="shared" si="275"/>
        <v/>
      </c>
      <c r="AA116" s="233" t="str">
        <f t="shared" si="275"/>
        <v/>
      </c>
      <c r="AB116" s="233" t="str">
        <f t="shared" si="275"/>
        <v/>
      </c>
      <c r="AC116" s="233" t="str">
        <f t="shared" si="275"/>
        <v/>
      </c>
      <c r="AD116" s="233" t="str">
        <f t="shared" si="275"/>
        <v/>
      </c>
      <c r="AE116" s="233" t="str">
        <f t="shared" si="275"/>
        <v/>
      </c>
      <c r="AF116" s="233" t="str">
        <f t="shared" ref="AF116:AS131" si="276">HLOOKUP(AF$113,$O$42:$HP$74,$M116,0)</f>
        <v/>
      </c>
      <c r="AG116" s="233" t="str">
        <f t="shared" si="276"/>
        <v/>
      </c>
      <c r="AH116" s="233" t="str">
        <f t="shared" si="276"/>
        <v/>
      </c>
      <c r="AI116" s="233" t="str">
        <f t="shared" si="276"/>
        <v/>
      </c>
      <c r="AJ116" s="233" t="str">
        <f t="shared" si="276"/>
        <v/>
      </c>
      <c r="AK116" s="233" t="str">
        <f t="shared" si="276"/>
        <v/>
      </c>
      <c r="AL116" s="233" t="str">
        <f t="shared" si="276"/>
        <v/>
      </c>
      <c r="AM116" s="233" t="str">
        <f t="shared" si="276"/>
        <v/>
      </c>
      <c r="AN116" s="233" t="str">
        <f t="shared" si="276"/>
        <v/>
      </c>
      <c r="AO116" s="233" t="str">
        <f t="shared" si="276"/>
        <v/>
      </c>
      <c r="AP116" s="233" t="str">
        <f t="shared" si="276"/>
        <v/>
      </c>
      <c r="AQ116" s="233" t="str">
        <f t="shared" si="276"/>
        <v/>
      </c>
      <c r="AR116" s="233" t="str">
        <f t="shared" si="276"/>
        <v/>
      </c>
      <c r="AS116" s="234" t="str">
        <f t="shared" si="276"/>
        <v/>
      </c>
      <c r="BN116" s="206" t="str">
        <f t="shared" ref="BN116:BN145" si="277">N8</f>
        <v>직원1</v>
      </c>
      <c r="BO116" s="235" t="e">
        <f t="shared" ref="BO116:CD130" si="278">HLOOKUP(O$113,$O$42:$DO$59,$M116,0)</f>
        <v>#N/A</v>
      </c>
      <c r="BP116" s="236" t="e">
        <f t="shared" si="278"/>
        <v>#N/A</v>
      </c>
      <c r="BQ116" s="236" t="e">
        <f t="shared" si="278"/>
        <v>#N/A</v>
      </c>
      <c r="BR116" s="236" t="e">
        <f t="shared" si="278"/>
        <v>#N/A</v>
      </c>
      <c r="BS116" s="236" t="e">
        <f t="shared" si="278"/>
        <v>#N/A</v>
      </c>
      <c r="BT116" s="236" t="e">
        <f t="shared" si="278"/>
        <v>#N/A</v>
      </c>
      <c r="BU116" s="236" t="e">
        <f t="shared" si="278"/>
        <v>#N/A</v>
      </c>
      <c r="BV116" s="237" t="e">
        <f t="shared" si="278"/>
        <v>#N/A</v>
      </c>
      <c r="BW116" s="237" t="e">
        <f t="shared" si="278"/>
        <v>#N/A</v>
      </c>
      <c r="BX116" s="237" t="e">
        <f t="shared" si="278"/>
        <v>#N/A</v>
      </c>
      <c r="BY116" s="237" t="e">
        <f t="shared" si="278"/>
        <v>#N/A</v>
      </c>
      <c r="BZ116" s="237" t="e">
        <f t="shared" si="278"/>
        <v>#N/A</v>
      </c>
      <c r="CA116" s="237" t="e">
        <f t="shared" si="278"/>
        <v>#N/A</v>
      </c>
      <c r="CB116" s="237" t="e">
        <f t="shared" si="278"/>
        <v>#N/A</v>
      </c>
      <c r="CC116" s="237" t="e">
        <f t="shared" si="278"/>
        <v>#N/A</v>
      </c>
      <c r="CD116" s="237" t="e">
        <f t="shared" si="278"/>
        <v>#N/A</v>
      </c>
      <c r="CE116" s="237" t="e">
        <f t="shared" ref="CE116:CS130" si="279">HLOOKUP(AE$113,$O$42:$DO$59,$M116,0)</f>
        <v>#N/A</v>
      </c>
      <c r="CF116" s="237" t="e">
        <f t="shared" si="279"/>
        <v>#N/A</v>
      </c>
      <c r="CG116" s="237" t="e">
        <f t="shared" si="279"/>
        <v>#N/A</v>
      </c>
      <c r="CH116" s="237" t="e">
        <f t="shared" si="279"/>
        <v>#N/A</v>
      </c>
      <c r="CI116" s="237" t="e">
        <f t="shared" si="279"/>
        <v>#N/A</v>
      </c>
      <c r="CJ116" s="237" t="e">
        <f t="shared" si="279"/>
        <v>#N/A</v>
      </c>
      <c r="CK116" s="237" t="e">
        <f t="shared" si="279"/>
        <v>#N/A</v>
      </c>
      <c r="CL116" s="237" t="e">
        <f t="shared" si="279"/>
        <v>#N/A</v>
      </c>
      <c r="CM116" s="237" t="e">
        <f t="shared" si="279"/>
        <v>#N/A</v>
      </c>
      <c r="CN116" s="237" t="e">
        <f t="shared" si="279"/>
        <v>#N/A</v>
      </c>
      <c r="CO116" s="237" t="e">
        <f t="shared" si="279"/>
        <v>#N/A</v>
      </c>
      <c r="CP116" s="237" t="e">
        <f t="shared" si="279"/>
        <v>#N/A</v>
      </c>
      <c r="CQ116" s="237" t="e">
        <f t="shared" si="279"/>
        <v>#N/A</v>
      </c>
      <c r="CR116" s="237" t="e">
        <f t="shared" si="279"/>
        <v>#N/A</v>
      </c>
      <c r="CS116" s="238" t="e">
        <f t="shared" si="279"/>
        <v>#N/A</v>
      </c>
    </row>
    <row r="117" spans="1:97" ht="15" hidden="1" customHeight="1">
      <c r="M117" s="31">
        <f>M116+1</f>
        <v>5</v>
      </c>
      <c r="N117" s="211" t="str">
        <f t="shared" si="274"/>
        <v>직원2</v>
      </c>
      <c r="O117" s="239" t="str">
        <f t="shared" ref="O117:AD132" si="280">HLOOKUP(O$113,$O$42:$HP$74,$M117,0)</f>
        <v/>
      </c>
      <c r="P117" s="105" t="str">
        <f t="shared" si="275"/>
        <v/>
      </c>
      <c r="Q117" s="105" t="str">
        <f t="shared" si="275"/>
        <v/>
      </c>
      <c r="R117" s="105" t="str">
        <f t="shared" si="275"/>
        <v/>
      </c>
      <c r="S117" s="105" t="str">
        <f t="shared" si="275"/>
        <v/>
      </c>
      <c r="T117" s="105" t="str">
        <f t="shared" si="275"/>
        <v/>
      </c>
      <c r="U117" s="105" t="str">
        <f t="shared" si="275"/>
        <v/>
      </c>
      <c r="V117" s="107" t="str">
        <f t="shared" si="275"/>
        <v/>
      </c>
      <c r="W117" s="107" t="str">
        <f t="shared" si="275"/>
        <v/>
      </c>
      <c r="X117" s="107" t="str">
        <f t="shared" si="275"/>
        <v/>
      </c>
      <c r="Y117" s="107" t="str">
        <f t="shared" si="275"/>
        <v/>
      </c>
      <c r="Z117" s="107" t="str">
        <f t="shared" si="275"/>
        <v/>
      </c>
      <c r="AA117" s="107" t="str">
        <f t="shared" si="275"/>
        <v/>
      </c>
      <c r="AB117" s="107" t="str">
        <f t="shared" si="275"/>
        <v/>
      </c>
      <c r="AC117" s="107" t="str">
        <f t="shared" si="275"/>
        <v/>
      </c>
      <c r="AD117" s="107" t="str">
        <f t="shared" si="275"/>
        <v/>
      </c>
      <c r="AE117" s="107" t="str">
        <f t="shared" si="275"/>
        <v/>
      </c>
      <c r="AF117" s="107" t="str">
        <f t="shared" si="276"/>
        <v/>
      </c>
      <c r="AG117" s="107" t="str">
        <f t="shared" si="276"/>
        <v/>
      </c>
      <c r="AH117" s="107" t="str">
        <f t="shared" si="276"/>
        <v/>
      </c>
      <c r="AI117" s="107" t="str">
        <f t="shared" si="276"/>
        <v/>
      </c>
      <c r="AJ117" s="107" t="str">
        <f t="shared" si="276"/>
        <v/>
      </c>
      <c r="AK117" s="107" t="str">
        <f t="shared" si="276"/>
        <v/>
      </c>
      <c r="AL117" s="107" t="str">
        <f t="shared" si="276"/>
        <v/>
      </c>
      <c r="AM117" s="107" t="str">
        <f t="shared" si="276"/>
        <v/>
      </c>
      <c r="AN117" s="107" t="str">
        <f t="shared" si="276"/>
        <v/>
      </c>
      <c r="AO117" s="107" t="str">
        <f t="shared" si="276"/>
        <v/>
      </c>
      <c r="AP117" s="107" t="str">
        <f t="shared" si="276"/>
        <v/>
      </c>
      <c r="AQ117" s="107" t="str">
        <f t="shared" si="276"/>
        <v/>
      </c>
      <c r="AR117" s="107" t="str">
        <f t="shared" si="276"/>
        <v/>
      </c>
      <c r="AS117" s="108" t="str">
        <f t="shared" si="276"/>
        <v/>
      </c>
      <c r="BN117" s="211" t="str">
        <f t="shared" si="277"/>
        <v>직원2</v>
      </c>
      <c r="BO117" s="99" t="e">
        <f t="shared" si="278"/>
        <v>#N/A</v>
      </c>
      <c r="BP117" s="240" t="e">
        <f t="shared" si="278"/>
        <v>#N/A</v>
      </c>
      <c r="BQ117" s="240" t="e">
        <f t="shared" si="278"/>
        <v>#N/A</v>
      </c>
      <c r="BR117" s="240" t="e">
        <f t="shared" si="278"/>
        <v>#N/A</v>
      </c>
      <c r="BS117" s="240" t="e">
        <f t="shared" si="278"/>
        <v>#N/A</v>
      </c>
      <c r="BT117" s="240" t="e">
        <f t="shared" si="278"/>
        <v>#N/A</v>
      </c>
      <c r="BU117" s="240" t="e">
        <f t="shared" si="278"/>
        <v>#N/A</v>
      </c>
      <c r="BV117" s="241" t="e">
        <f t="shared" si="278"/>
        <v>#N/A</v>
      </c>
      <c r="BW117" s="241" t="e">
        <f t="shared" si="278"/>
        <v>#N/A</v>
      </c>
      <c r="BX117" s="241" t="e">
        <f t="shared" si="278"/>
        <v>#N/A</v>
      </c>
      <c r="BY117" s="241" t="e">
        <f t="shared" si="278"/>
        <v>#N/A</v>
      </c>
      <c r="BZ117" s="241" t="e">
        <f t="shared" si="278"/>
        <v>#N/A</v>
      </c>
      <c r="CA117" s="241" t="e">
        <f t="shared" si="278"/>
        <v>#N/A</v>
      </c>
      <c r="CB117" s="241" t="e">
        <f t="shared" si="278"/>
        <v>#N/A</v>
      </c>
      <c r="CC117" s="241" t="e">
        <f t="shared" si="278"/>
        <v>#N/A</v>
      </c>
      <c r="CD117" s="241" t="e">
        <f t="shared" si="278"/>
        <v>#N/A</v>
      </c>
      <c r="CE117" s="241" t="e">
        <f t="shared" si="279"/>
        <v>#N/A</v>
      </c>
      <c r="CF117" s="241" t="e">
        <f t="shared" si="279"/>
        <v>#N/A</v>
      </c>
      <c r="CG117" s="241" t="e">
        <f t="shared" si="279"/>
        <v>#N/A</v>
      </c>
      <c r="CH117" s="241" t="e">
        <f t="shared" si="279"/>
        <v>#N/A</v>
      </c>
      <c r="CI117" s="241" t="e">
        <f t="shared" si="279"/>
        <v>#N/A</v>
      </c>
      <c r="CJ117" s="241" t="e">
        <f t="shared" si="279"/>
        <v>#N/A</v>
      </c>
      <c r="CK117" s="241" t="e">
        <f t="shared" si="279"/>
        <v>#N/A</v>
      </c>
      <c r="CL117" s="241" t="e">
        <f t="shared" si="279"/>
        <v>#N/A</v>
      </c>
      <c r="CM117" s="241" t="e">
        <f t="shared" si="279"/>
        <v>#N/A</v>
      </c>
      <c r="CN117" s="241" t="e">
        <f t="shared" si="279"/>
        <v>#N/A</v>
      </c>
      <c r="CO117" s="241" t="e">
        <f t="shared" si="279"/>
        <v>#N/A</v>
      </c>
      <c r="CP117" s="241" t="e">
        <f t="shared" si="279"/>
        <v>#N/A</v>
      </c>
      <c r="CQ117" s="241" t="e">
        <f t="shared" si="279"/>
        <v>#N/A</v>
      </c>
      <c r="CR117" s="241" t="e">
        <f t="shared" si="279"/>
        <v>#N/A</v>
      </c>
      <c r="CS117" s="242" t="e">
        <f t="shared" si="279"/>
        <v>#N/A</v>
      </c>
    </row>
    <row r="118" spans="1:97" ht="15" hidden="1" customHeight="1">
      <c r="M118" s="31">
        <f t="shared" ref="M118:M145" si="281">M117+1</f>
        <v>6</v>
      </c>
      <c r="N118" s="211" t="str">
        <f t="shared" si="274"/>
        <v>직원3</v>
      </c>
      <c r="O118" s="239" t="str">
        <f t="shared" si="280"/>
        <v/>
      </c>
      <c r="P118" s="105" t="str">
        <f t="shared" si="275"/>
        <v/>
      </c>
      <c r="Q118" s="105" t="str">
        <f t="shared" si="275"/>
        <v/>
      </c>
      <c r="R118" s="105" t="str">
        <f t="shared" si="275"/>
        <v/>
      </c>
      <c r="S118" s="105" t="str">
        <f t="shared" si="275"/>
        <v/>
      </c>
      <c r="T118" s="105" t="str">
        <f t="shared" si="275"/>
        <v/>
      </c>
      <c r="U118" s="105" t="str">
        <f t="shared" si="275"/>
        <v/>
      </c>
      <c r="V118" s="107" t="str">
        <f t="shared" si="275"/>
        <v/>
      </c>
      <c r="W118" s="107" t="str">
        <f t="shared" si="275"/>
        <v/>
      </c>
      <c r="X118" s="107" t="str">
        <f t="shared" si="275"/>
        <v/>
      </c>
      <c r="Y118" s="107" t="str">
        <f t="shared" si="275"/>
        <v/>
      </c>
      <c r="Z118" s="107" t="str">
        <f t="shared" si="275"/>
        <v/>
      </c>
      <c r="AA118" s="107" t="str">
        <f t="shared" si="275"/>
        <v/>
      </c>
      <c r="AB118" s="107" t="str">
        <f t="shared" si="275"/>
        <v/>
      </c>
      <c r="AC118" s="107" t="str">
        <f t="shared" si="275"/>
        <v/>
      </c>
      <c r="AD118" s="107" t="str">
        <f t="shared" si="275"/>
        <v/>
      </c>
      <c r="AE118" s="107" t="str">
        <f t="shared" si="275"/>
        <v/>
      </c>
      <c r="AF118" s="107" t="str">
        <f t="shared" si="276"/>
        <v/>
      </c>
      <c r="AG118" s="107" t="str">
        <f t="shared" si="276"/>
        <v/>
      </c>
      <c r="AH118" s="107" t="str">
        <f t="shared" si="276"/>
        <v/>
      </c>
      <c r="AI118" s="107" t="str">
        <f t="shared" si="276"/>
        <v/>
      </c>
      <c r="AJ118" s="107" t="str">
        <f t="shared" si="276"/>
        <v/>
      </c>
      <c r="AK118" s="107" t="str">
        <f t="shared" si="276"/>
        <v/>
      </c>
      <c r="AL118" s="107" t="str">
        <f t="shared" si="276"/>
        <v/>
      </c>
      <c r="AM118" s="107" t="str">
        <f t="shared" si="276"/>
        <v/>
      </c>
      <c r="AN118" s="107" t="str">
        <f t="shared" si="276"/>
        <v/>
      </c>
      <c r="AO118" s="107" t="str">
        <f t="shared" si="276"/>
        <v/>
      </c>
      <c r="AP118" s="107" t="str">
        <f t="shared" si="276"/>
        <v/>
      </c>
      <c r="AQ118" s="107" t="str">
        <f t="shared" si="276"/>
        <v/>
      </c>
      <c r="AR118" s="107" t="str">
        <f t="shared" si="276"/>
        <v/>
      </c>
      <c r="AS118" s="108" t="str">
        <f t="shared" si="276"/>
        <v/>
      </c>
      <c r="BN118" s="211" t="str">
        <f t="shared" si="277"/>
        <v>직원3</v>
      </c>
      <c r="BO118" s="99" t="e">
        <f t="shared" si="278"/>
        <v>#N/A</v>
      </c>
      <c r="BP118" s="240" t="e">
        <f t="shared" si="278"/>
        <v>#N/A</v>
      </c>
      <c r="BQ118" s="240" t="e">
        <f t="shared" si="278"/>
        <v>#N/A</v>
      </c>
      <c r="BR118" s="240" t="e">
        <f t="shared" si="278"/>
        <v>#N/A</v>
      </c>
      <c r="BS118" s="240" t="e">
        <f t="shared" si="278"/>
        <v>#N/A</v>
      </c>
      <c r="BT118" s="240" t="e">
        <f t="shared" si="278"/>
        <v>#N/A</v>
      </c>
      <c r="BU118" s="240" t="e">
        <f t="shared" si="278"/>
        <v>#N/A</v>
      </c>
      <c r="BV118" s="241" t="e">
        <f t="shared" si="278"/>
        <v>#N/A</v>
      </c>
      <c r="BW118" s="241" t="e">
        <f t="shared" si="278"/>
        <v>#N/A</v>
      </c>
      <c r="BX118" s="241" t="e">
        <f t="shared" si="278"/>
        <v>#N/A</v>
      </c>
      <c r="BY118" s="241" t="e">
        <f t="shared" si="278"/>
        <v>#N/A</v>
      </c>
      <c r="BZ118" s="241" t="e">
        <f t="shared" si="278"/>
        <v>#N/A</v>
      </c>
      <c r="CA118" s="241" t="e">
        <f t="shared" si="278"/>
        <v>#N/A</v>
      </c>
      <c r="CB118" s="241" t="e">
        <f t="shared" si="278"/>
        <v>#N/A</v>
      </c>
      <c r="CC118" s="241" t="e">
        <f t="shared" si="278"/>
        <v>#N/A</v>
      </c>
      <c r="CD118" s="241" t="e">
        <f t="shared" si="278"/>
        <v>#N/A</v>
      </c>
      <c r="CE118" s="241" t="e">
        <f t="shared" si="279"/>
        <v>#N/A</v>
      </c>
      <c r="CF118" s="241" t="e">
        <f t="shared" si="279"/>
        <v>#N/A</v>
      </c>
      <c r="CG118" s="241" t="e">
        <f t="shared" si="279"/>
        <v>#N/A</v>
      </c>
      <c r="CH118" s="241" t="e">
        <f t="shared" si="279"/>
        <v>#N/A</v>
      </c>
      <c r="CI118" s="241" t="e">
        <f t="shared" si="279"/>
        <v>#N/A</v>
      </c>
      <c r="CJ118" s="241" t="e">
        <f t="shared" si="279"/>
        <v>#N/A</v>
      </c>
      <c r="CK118" s="241" t="e">
        <f t="shared" si="279"/>
        <v>#N/A</v>
      </c>
      <c r="CL118" s="241" t="e">
        <f t="shared" si="279"/>
        <v>#N/A</v>
      </c>
      <c r="CM118" s="241" t="e">
        <f t="shared" si="279"/>
        <v>#N/A</v>
      </c>
      <c r="CN118" s="241" t="e">
        <f t="shared" si="279"/>
        <v>#N/A</v>
      </c>
      <c r="CO118" s="241" t="e">
        <f t="shared" si="279"/>
        <v>#N/A</v>
      </c>
      <c r="CP118" s="241" t="e">
        <f t="shared" si="279"/>
        <v>#N/A</v>
      </c>
      <c r="CQ118" s="241" t="e">
        <f t="shared" si="279"/>
        <v>#N/A</v>
      </c>
      <c r="CR118" s="241" t="e">
        <f t="shared" si="279"/>
        <v>#N/A</v>
      </c>
      <c r="CS118" s="242" t="e">
        <f t="shared" si="279"/>
        <v>#N/A</v>
      </c>
    </row>
    <row r="119" spans="1:97" ht="15" hidden="1" customHeight="1">
      <c r="M119" s="31">
        <f t="shared" si="281"/>
        <v>7</v>
      </c>
      <c r="N119" s="211" t="str">
        <f t="shared" si="274"/>
        <v>직원4</v>
      </c>
      <c r="O119" s="239" t="str">
        <f t="shared" si="280"/>
        <v/>
      </c>
      <c r="P119" s="105" t="str">
        <f t="shared" si="275"/>
        <v/>
      </c>
      <c r="Q119" s="105" t="str">
        <f t="shared" si="275"/>
        <v/>
      </c>
      <c r="R119" s="105" t="str">
        <f t="shared" si="275"/>
        <v/>
      </c>
      <c r="S119" s="105" t="str">
        <f t="shared" si="275"/>
        <v/>
      </c>
      <c r="T119" s="105" t="str">
        <f t="shared" si="275"/>
        <v/>
      </c>
      <c r="U119" s="105" t="str">
        <f t="shared" si="275"/>
        <v/>
      </c>
      <c r="V119" s="107" t="str">
        <f t="shared" si="275"/>
        <v/>
      </c>
      <c r="W119" s="107" t="str">
        <f t="shared" si="275"/>
        <v/>
      </c>
      <c r="X119" s="107" t="str">
        <f t="shared" si="275"/>
        <v/>
      </c>
      <c r="Y119" s="107" t="str">
        <f t="shared" si="275"/>
        <v/>
      </c>
      <c r="Z119" s="107" t="str">
        <f t="shared" si="275"/>
        <v/>
      </c>
      <c r="AA119" s="107" t="str">
        <f t="shared" si="275"/>
        <v/>
      </c>
      <c r="AB119" s="107" t="str">
        <f t="shared" si="275"/>
        <v/>
      </c>
      <c r="AC119" s="107" t="str">
        <f t="shared" si="275"/>
        <v/>
      </c>
      <c r="AD119" s="107" t="str">
        <f t="shared" si="275"/>
        <v/>
      </c>
      <c r="AE119" s="107" t="str">
        <f t="shared" si="275"/>
        <v/>
      </c>
      <c r="AF119" s="107" t="str">
        <f t="shared" si="276"/>
        <v/>
      </c>
      <c r="AG119" s="107" t="str">
        <f t="shared" si="276"/>
        <v/>
      </c>
      <c r="AH119" s="107" t="str">
        <f t="shared" si="276"/>
        <v/>
      </c>
      <c r="AI119" s="107" t="str">
        <f t="shared" si="276"/>
        <v/>
      </c>
      <c r="AJ119" s="107" t="str">
        <f t="shared" si="276"/>
        <v/>
      </c>
      <c r="AK119" s="107" t="str">
        <f t="shared" si="276"/>
        <v/>
      </c>
      <c r="AL119" s="107" t="str">
        <f t="shared" si="276"/>
        <v/>
      </c>
      <c r="AM119" s="107" t="str">
        <f t="shared" si="276"/>
        <v/>
      </c>
      <c r="AN119" s="107" t="str">
        <f t="shared" si="276"/>
        <v/>
      </c>
      <c r="AO119" s="107" t="str">
        <f t="shared" si="276"/>
        <v/>
      </c>
      <c r="AP119" s="107" t="str">
        <f t="shared" si="276"/>
        <v/>
      </c>
      <c r="AQ119" s="107" t="str">
        <f t="shared" si="276"/>
        <v/>
      </c>
      <c r="AR119" s="107" t="str">
        <f t="shared" si="276"/>
        <v/>
      </c>
      <c r="AS119" s="108" t="str">
        <f t="shared" si="276"/>
        <v/>
      </c>
      <c r="BN119" s="211" t="str">
        <f t="shared" si="277"/>
        <v>직원4</v>
      </c>
      <c r="BO119" s="99" t="e">
        <f t="shared" si="278"/>
        <v>#N/A</v>
      </c>
      <c r="BP119" s="240" t="e">
        <f t="shared" si="278"/>
        <v>#N/A</v>
      </c>
      <c r="BQ119" s="240" t="e">
        <f t="shared" si="278"/>
        <v>#N/A</v>
      </c>
      <c r="BR119" s="240" t="e">
        <f t="shared" si="278"/>
        <v>#N/A</v>
      </c>
      <c r="BS119" s="240" t="e">
        <f t="shared" si="278"/>
        <v>#N/A</v>
      </c>
      <c r="BT119" s="240" t="e">
        <f t="shared" si="278"/>
        <v>#N/A</v>
      </c>
      <c r="BU119" s="240" t="e">
        <f t="shared" si="278"/>
        <v>#N/A</v>
      </c>
      <c r="BV119" s="241" t="e">
        <f t="shared" si="278"/>
        <v>#N/A</v>
      </c>
      <c r="BW119" s="241" t="e">
        <f t="shared" si="278"/>
        <v>#N/A</v>
      </c>
      <c r="BX119" s="241" t="e">
        <f t="shared" si="278"/>
        <v>#N/A</v>
      </c>
      <c r="BY119" s="241" t="e">
        <f t="shared" si="278"/>
        <v>#N/A</v>
      </c>
      <c r="BZ119" s="241" t="e">
        <f t="shared" si="278"/>
        <v>#N/A</v>
      </c>
      <c r="CA119" s="241" t="e">
        <f t="shared" si="278"/>
        <v>#N/A</v>
      </c>
      <c r="CB119" s="241" t="e">
        <f t="shared" si="278"/>
        <v>#N/A</v>
      </c>
      <c r="CC119" s="241" t="e">
        <f t="shared" si="278"/>
        <v>#N/A</v>
      </c>
      <c r="CD119" s="241" t="e">
        <f t="shared" si="278"/>
        <v>#N/A</v>
      </c>
      <c r="CE119" s="241" t="e">
        <f t="shared" si="279"/>
        <v>#N/A</v>
      </c>
      <c r="CF119" s="241" t="e">
        <f t="shared" si="279"/>
        <v>#N/A</v>
      </c>
      <c r="CG119" s="241" t="e">
        <f t="shared" si="279"/>
        <v>#N/A</v>
      </c>
      <c r="CH119" s="241" t="e">
        <f t="shared" si="279"/>
        <v>#N/A</v>
      </c>
      <c r="CI119" s="241" t="e">
        <f t="shared" si="279"/>
        <v>#N/A</v>
      </c>
      <c r="CJ119" s="241" t="e">
        <f t="shared" si="279"/>
        <v>#N/A</v>
      </c>
      <c r="CK119" s="241" t="e">
        <f t="shared" si="279"/>
        <v>#N/A</v>
      </c>
      <c r="CL119" s="241" t="e">
        <f t="shared" si="279"/>
        <v>#N/A</v>
      </c>
      <c r="CM119" s="241" t="e">
        <f t="shared" si="279"/>
        <v>#N/A</v>
      </c>
      <c r="CN119" s="241" t="e">
        <f t="shared" si="279"/>
        <v>#N/A</v>
      </c>
      <c r="CO119" s="241" t="e">
        <f t="shared" si="279"/>
        <v>#N/A</v>
      </c>
      <c r="CP119" s="241" t="e">
        <f t="shared" si="279"/>
        <v>#N/A</v>
      </c>
      <c r="CQ119" s="241" t="e">
        <f t="shared" si="279"/>
        <v>#N/A</v>
      </c>
      <c r="CR119" s="241" t="e">
        <f t="shared" si="279"/>
        <v>#N/A</v>
      </c>
      <c r="CS119" s="242" t="e">
        <f t="shared" si="279"/>
        <v>#N/A</v>
      </c>
    </row>
    <row r="120" spans="1:97" ht="15" hidden="1" customHeight="1">
      <c r="H120" s="30"/>
      <c r="I120" s="30"/>
      <c r="J120" s="30"/>
      <c r="K120" s="30"/>
      <c r="M120" s="31">
        <f t="shared" si="281"/>
        <v>8</v>
      </c>
      <c r="N120" s="211" t="str">
        <f t="shared" si="274"/>
        <v>직원5</v>
      </c>
      <c r="O120" s="239" t="str">
        <f t="shared" si="280"/>
        <v/>
      </c>
      <c r="P120" s="105" t="str">
        <f t="shared" si="275"/>
        <v/>
      </c>
      <c r="Q120" s="105" t="str">
        <f t="shared" si="275"/>
        <v/>
      </c>
      <c r="R120" s="105" t="str">
        <f t="shared" si="275"/>
        <v/>
      </c>
      <c r="S120" s="105" t="str">
        <f t="shared" si="275"/>
        <v/>
      </c>
      <c r="T120" s="105" t="str">
        <f t="shared" si="275"/>
        <v/>
      </c>
      <c r="U120" s="105" t="str">
        <f t="shared" si="275"/>
        <v/>
      </c>
      <c r="V120" s="107" t="str">
        <f t="shared" si="275"/>
        <v/>
      </c>
      <c r="W120" s="107" t="str">
        <f t="shared" si="275"/>
        <v/>
      </c>
      <c r="X120" s="107" t="str">
        <f t="shared" si="275"/>
        <v/>
      </c>
      <c r="Y120" s="107" t="str">
        <f t="shared" si="275"/>
        <v/>
      </c>
      <c r="Z120" s="107" t="str">
        <f t="shared" si="275"/>
        <v/>
      </c>
      <c r="AA120" s="107" t="str">
        <f t="shared" si="275"/>
        <v/>
      </c>
      <c r="AB120" s="107" t="str">
        <f t="shared" si="275"/>
        <v/>
      </c>
      <c r="AC120" s="107" t="str">
        <f t="shared" si="275"/>
        <v/>
      </c>
      <c r="AD120" s="107" t="str">
        <f t="shared" si="275"/>
        <v/>
      </c>
      <c r="AE120" s="107" t="str">
        <f t="shared" si="275"/>
        <v/>
      </c>
      <c r="AF120" s="107" t="str">
        <f t="shared" si="276"/>
        <v/>
      </c>
      <c r="AG120" s="107" t="str">
        <f t="shared" si="276"/>
        <v/>
      </c>
      <c r="AH120" s="107" t="str">
        <f t="shared" si="276"/>
        <v/>
      </c>
      <c r="AI120" s="107" t="str">
        <f t="shared" si="276"/>
        <v/>
      </c>
      <c r="AJ120" s="107" t="str">
        <f t="shared" si="276"/>
        <v/>
      </c>
      <c r="AK120" s="107" t="str">
        <f t="shared" si="276"/>
        <v/>
      </c>
      <c r="AL120" s="107" t="str">
        <f t="shared" si="276"/>
        <v/>
      </c>
      <c r="AM120" s="107" t="str">
        <f t="shared" si="276"/>
        <v/>
      </c>
      <c r="AN120" s="107" t="str">
        <f t="shared" si="276"/>
        <v/>
      </c>
      <c r="AO120" s="107" t="str">
        <f t="shared" si="276"/>
        <v/>
      </c>
      <c r="AP120" s="107" t="str">
        <f t="shared" si="276"/>
        <v/>
      </c>
      <c r="AQ120" s="107" t="str">
        <f t="shared" si="276"/>
        <v/>
      </c>
      <c r="AR120" s="107" t="str">
        <f t="shared" si="276"/>
        <v/>
      </c>
      <c r="AS120" s="108" t="str">
        <f t="shared" si="276"/>
        <v/>
      </c>
      <c r="BN120" s="211" t="str">
        <f t="shared" si="277"/>
        <v>직원5</v>
      </c>
      <c r="BO120" s="99" t="e">
        <f t="shared" si="278"/>
        <v>#N/A</v>
      </c>
      <c r="BP120" s="240" t="e">
        <f t="shared" si="278"/>
        <v>#N/A</v>
      </c>
      <c r="BQ120" s="240" t="e">
        <f t="shared" si="278"/>
        <v>#N/A</v>
      </c>
      <c r="BR120" s="240" t="e">
        <f t="shared" si="278"/>
        <v>#N/A</v>
      </c>
      <c r="BS120" s="240" t="e">
        <f t="shared" si="278"/>
        <v>#N/A</v>
      </c>
      <c r="BT120" s="240" t="e">
        <f t="shared" si="278"/>
        <v>#N/A</v>
      </c>
      <c r="BU120" s="240" t="e">
        <f t="shared" si="278"/>
        <v>#N/A</v>
      </c>
      <c r="BV120" s="241" t="e">
        <f t="shared" si="278"/>
        <v>#N/A</v>
      </c>
      <c r="BW120" s="241" t="e">
        <f t="shared" si="278"/>
        <v>#N/A</v>
      </c>
      <c r="BX120" s="241" t="e">
        <f t="shared" si="278"/>
        <v>#N/A</v>
      </c>
      <c r="BY120" s="241" t="e">
        <f t="shared" si="278"/>
        <v>#N/A</v>
      </c>
      <c r="BZ120" s="241" t="e">
        <f t="shared" si="278"/>
        <v>#N/A</v>
      </c>
      <c r="CA120" s="241" t="e">
        <f t="shared" si="278"/>
        <v>#N/A</v>
      </c>
      <c r="CB120" s="241" t="e">
        <f t="shared" si="278"/>
        <v>#N/A</v>
      </c>
      <c r="CC120" s="241" t="e">
        <f t="shared" si="278"/>
        <v>#N/A</v>
      </c>
      <c r="CD120" s="241" t="e">
        <f t="shared" si="278"/>
        <v>#N/A</v>
      </c>
      <c r="CE120" s="241" t="e">
        <f t="shared" si="279"/>
        <v>#N/A</v>
      </c>
      <c r="CF120" s="241" t="e">
        <f t="shared" si="279"/>
        <v>#N/A</v>
      </c>
      <c r="CG120" s="241" t="e">
        <f t="shared" si="279"/>
        <v>#N/A</v>
      </c>
      <c r="CH120" s="241" t="e">
        <f t="shared" si="279"/>
        <v>#N/A</v>
      </c>
      <c r="CI120" s="241" t="e">
        <f t="shared" si="279"/>
        <v>#N/A</v>
      </c>
      <c r="CJ120" s="241" t="e">
        <f t="shared" si="279"/>
        <v>#N/A</v>
      </c>
      <c r="CK120" s="241" t="e">
        <f t="shared" si="279"/>
        <v>#N/A</v>
      </c>
      <c r="CL120" s="241" t="e">
        <f t="shared" si="279"/>
        <v>#N/A</v>
      </c>
      <c r="CM120" s="241" t="e">
        <f t="shared" si="279"/>
        <v>#N/A</v>
      </c>
      <c r="CN120" s="241" t="e">
        <f t="shared" si="279"/>
        <v>#N/A</v>
      </c>
      <c r="CO120" s="241" t="e">
        <f t="shared" si="279"/>
        <v>#N/A</v>
      </c>
      <c r="CP120" s="241" t="e">
        <f t="shared" si="279"/>
        <v>#N/A</v>
      </c>
      <c r="CQ120" s="241" t="e">
        <f t="shared" si="279"/>
        <v>#N/A</v>
      </c>
      <c r="CR120" s="241" t="e">
        <f t="shared" si="279"/>
        <v>#N/A</v>
      </c>
      <c r="CS120" s="242" t="e">
        <f t="shared" si="279"/>
        <v>#N/A</v>
      </c>
    </row>
    <row r="121" spans="1:97" ht="15" hidden="1" customHeight="1">
      <c r="H121" s="30"/>
      <c r="I121" s="30"/>
      <c r="J121" s="30"/>
      <c r="K121" s="30"/>
      <c r="M121" s="31">
        <f t="shared" si="281"/>
        <v>9</v>
      </c>
      <c r="N121" s="211" t="str">
        <f t="shared" si="274"/>
        <v>직원6</v>
      </c>
      <c r="O121" s="239" t="str">
        <f t="shared" si="280"/>
        <v/>
      </c>
      <c r="P121" s="105" t="str">
        <f t="shared" si="275"/>
        <v/>
      </c>
      <c r="Q121" s="105" t="str">
        <f t="shared" si="275"/>
        <v/>
      </c>
      <c r="R121" s="105" t="str">
        <f t="shared" si="275"/>
        <v/>
      </c>
      <c r="S121" s="105" t="str">
        <f t="shared" si="275"/>
        <v/>
      </c>
      <c r="T121" s="105" t="str">
        <f t="shared" si="275"/>
        <v/>
      </c>
      <c r="U121" s="105" t="str">
        <f t="shared" si="275"/>
        <v/>
      </c>
      <c r="V121" s="107" t="str">
        <f t="shared" si="275"/>
        <v/>
      </c>
      <c r="W121" s="107" t="str">
        <f t="shared" si="275"/>
        <v/>
      </c>
      <c r="X121" s="107" t="str">
        <f t="shared" si="275"/>
        <v/>
      </c>
      <c r="Y121" s="107" t="str">
        <f t="shared" si="275"/>
        <v/>
      </c>
      <c r="Z121" s="107" t="str">
        <f t="shared" si="275"/>
        <v/>
      </c>
      <c r="AA121" s="107" t="str">
        <f t="shared" si="275"/>
        <v/>
      </c>
      <c r="AB121" s="107" t="str">
        <f t="shared" si="275"/>
        <v/>
      </c>
      <c r="AC121" s="107" t="str">
        <f t="shared" si="275"/>
        <v/>
      </c>
      <c r="AD121" s="107" t="str">
        <f t="shared" si="275"/>
        <v/>
      </c>
      <c r="AE121" s="107" t="str">
        <f t="shared" si="275"/>
        <v/>
      </c>
      <c r="AF121" s="107" t="str">
        <f t="shared" si="276"/>
        <v/>
      </c>
      <c r="AG121" s="107" t="str">
        <f t="shared" si="276"/>
        <v/>
      </c>
      <c r="AH121" s="107" t="str">
        <f t="shared" si="276"/>
        <v/>
      </c>
      <c r="AI121" s="107" t="str">
        <f t="shared" si="276"/>
        <v/>
      </c>
      <c r="AJ121" s="107" t="str">
        <f t="shared" si="276"/>
        <v/>
      </c>
      <c r="AK121" s="107" t="str">
        <f t="shared" si="276"/>
        <v/>
      </c>
      <c r="AL121" s="107" t="str">
        <f t="shared" si="276"/>
        <v/>
      </c>
      <c r="AM121" s="107" t="str">
        <f t="shared" si="276"/>
        <v/>
      </c>
      <c r="AN121" s="107" t="str">
        <f t="shared" si="276"/>
        <v/>
      </c>
      <c r="AO121" s="107" t="str">
        <f t="shared" si="276"/>
        <v/>
      </c>
      <c r="AP121" s="107" t="str">
        <f t="shared" si="276"/>
        <v/>
      </c>
      <c r="AQ121" s="107" t="str">
        <f t="shared" si="276"/>
        <v/>
      </c>
      <c r="AR121" s="107" t="str">
        <f t="shared" si="276"/>
        <v/>
      </c>
      <c r="AS121" s="108" t="str">
        <f t="shared" si="276"/>
        <v/>
      </c>
      <c r="BN121" s="211" t="str">
        <f t="shared" si="277"/>
        <v>직원6</v>
      </c>
      <c r="BO121" s="99" t="e">
        <f t="shared" si="278"/>
        <v>#N/A</v>
      </c>
      <c r="BP121" s="240" t="e">
        <f t="shared" si="278"/>
        <v>#N/A</v>
      </c>
      <c r="BQ121" s="240" t="e">
        <f t="shared" si="278"/>
        <v>#N/A</v>
      </c>
      <c r="BR121" s="240" t="e">
        <f t="shared" si="278"/>
        <v>#N/A</v>
      </c>
      <c r="BS121" s="240" t="e">
        <f t="shared" si="278"/>
        <v>#N/A</v>
      </c>
      <c r="BT121" s="240" t="e">
        <f t="shared" si="278"/>
        <v>#N/A</v>
      </c>
      <c r="BU121" s="240" t="e">
        <f t="shared" si="278"/>
        <v>#N/A</v>
      </c>
      <c r="BV121" s="241" t="e">
        <f t="shared" si="278"/>
        <v>#N/A</v>
      </c>
      <c r="BW121" s="241" t="e">
        <f t="shared" si="278"/>
        <v>#N/A</v>
      </c>
      <c r="BX121" s="241" t="e">
        <f t="shared" si="278"/>
        <v>#N/A</v>
      </c>
      <c r="BY121" s="241" t="e">
        <f t="shared" si="278"/>
        <v>#N/A</v>
      </c>
      <c r="BZ121" s="241" t="e">
        <f t="shared" si="278"/>
        <v>#N/A</v>
      </c>
      <c r="CA121" s="241" t="e">
        <f t="shared" si="278"/>
        <v>#N/A</v>
      </c>
      <c r="CB121" s="241" t="e">
        <f t="shared" si="278"/>
        <v>#N/A</v>
      </c>
      <c r="CC121" s="241" t="e">
        <f t="shared" si="278"/>
        <v>#N/A</v>
      </c>
      <c r="CD121" s="241" t="e">
        <f t="shared" si="278"/>
        <v>#N/A</v>
      </c>
      <c r="CE121" s="241" t="e">
        <f t="shared" si="279"/>
        <v>#N/A</v>
      </c>
      <c r="CF121" s="241" t="e">
        <f t="shared" si="279"/>
        <v>#N/A</v>
      </c>
      <c r="CG121" s="241" t="e">
        <f t="shared" si="279"/>
        <v>#N/A</v>
      </c>
      <c r="CH121" s="241" t="e">
        <f t="shared" si="279"/>
        <v>#N/A</v>
      </c>
      <c r="CI121" s="241" t="e">
        <f t="shared" si="279"/>
        <v>#N/A</v>
      </c>
      <c r="CJ121" s="241" t="e">
        <f t="shared" si="279"/>
        <v>#N/A</v>
      </c>
      <c r="CK121" s="241" t="e">
        <f t="shared" si="279"/>
        <v>#N/A</v>
      </c>
      <c r="CL121" s="241" t="e">
        <f t="shared" si="279"/>
        <v>#N/A</v>
      </c>
      <c r="CM121" s="241" t="e">
        <f t="shared" si="279"/>
        <v>#N/A</v>
      </c>
      <c r="CN121" s="241" t="e">
        <f t="shared" si="279"/>
        <v>#N/A</v>
      </c>
      <c r="CO121" s="241" t="e">
        <f t="shared" si="279"/>
        <v>#N/A</v>
      </c>
      <c r="CP121" s="241" t="e">
        <f t="shared" si="279"/>
        <v>#N/A</v>
      </c>
      <c r="CQ121" s="241" t="e">
        <f t="shared" si="279"/>
        <v>#N/A</v>
      </c>
      <c r="CR121" s="241" t="e">
        <f t="shared" si="279"/>
        <v>#N/A</v>
      </c>
      <c r="CS121" s="242" t="e">
        <f t="shared" si="279"/>
        <v>#N/A</v>
      </c>
    </row>
    <row r="122" spans="1:97" ht="15" hidden="1" customHeight="1">
      <c r="H122" s="30"/>
      <c r="I122" s="30"/>
      <c r="J122" s="30"/>
      <c r="K122" s="30"/>
      <c r="M122" s="31">
        <f t="shared" si="281"/>
        <v>10</v>
      </c>
      <c r="N122" s="211" t="str">
        <f t="shared" si="274"/>
        <v>직원7</v>
      </c>
      <c r="O122" s="239" t="str">
        <f t="shared" si="280"/>
        <v/>
      </c>
      <c r="P122" s="105" t="str">
        <f t="shared" si="275"/>
        <v/>
      </c>
      <c r="Q122" s="105" t="str">
        <f t="shared" si="275"/>
        <v/>
      </c>
      <c r="R122" s="105" t="str">
        <f t="shared" si="275"/>
        <v/>
      </c>
      <c r="S122" s="105" t="str">
        <f t="shared" si="275"/>
        <v/>
      </c>
      <c r="T122" s="105" t="str">
        <f t="shared" si="275"/>
        <v/>
      </c>
      <c r="U122" s="105" t="str">
        <f t="shared" si="275"/>
        <v/>
      </c>
      <c r="V122" s="107" t="str">
        <f t="shared" si="275"/>
        <v/>
      </c>
      <c r="W122" s="107" t="str">
        <f t="shared" si="275"/>
        <v/>
      </c>
      <c r="X122" s="107" t="str">
        <f t="shared" si="275"/>
        <v/>
      </c>
      <c r="Y122" s="107" t="str">
        <f t="shared" si="275"/>
        <v/>
      </c>
      <c r="Z122" s="107" t="str">
        <f t="shared" si="275"/>
        <v/>
      </c>
      <c r="AA122" s="107" t="str">
        <f t="shared" si="275"/>
        <v/>
      </c>
      <c r="AB122" s="107" t="str">
        <f t="shared" si="275"/>
        <v/>
      </c>
      <c r="AC122" s="107" t="str">
        <f t="shared" si="275"/>
        <v/>
      </c>
      <c r="AD122" s="107" t="str">
        <f t="shared" si="275"/>
        <v/>
      </c>
      <c r="AE122" s="107" t="str">
        <f t="shared" si="275"/>
        <v/>
      </c>
      <c r="AF122" s="107" t="str">
        <f t="shared" si="276"/>
        <v/>
      </c>
      <c r="AG122" s="107" t="str">
        <f t="shared" si="276"/>
        <v/>
      </c>
      <c r="AH122" s="107" t="str">
        <f t="shared" si="276"/>
        <v/>
      </c>
      <c r="AI122" s="107" t="str">
        <f t="shared" si="276"/>
        <v/>
      </c>
      <c r="AJ122" s="107" t="str">
        <f t="shared" si="276"/>
        <v/>
      </c>
      <c r="AK122" s="107" t="str">
        <f t="shared" si="276"/>
        <v/>
      </c>
      <c r="AL122" s="107" t="str">
        <f t="shared" si="276"/>
        <v/>
      </c>
      <c r="AM122" s="107" t="str">
        <f t="shared" si="276"/>
        <v/>
      </c>
      <c r="AN122" s="107" t="str">
        <f t="shared" si="276"/>
        <v/>
      </c>
      <c r="AO122" s="107" t="str">
        <f t="shared" si="276"/>
        <v/>
      </c>
      <c r="AP122" s="107" t="str">
        <f t="shared" si="276"/>
        <v/>
      </c>
      <c r="AQ122" s="107" t="str">
        <f t="shared" si="276"/>
        <v/>
      </c>
      <c r="AR122" s="107" t="str">
        <f t="shared" si="276"/>
        <v/>
      </c>
      <c r="AS122" s="108" t="str">
        <f t="shared" si="276"/>
        <v/>
      </c>
      <c r="BN122" s="211" t="str">
        <f t="shared" si="277"/>
        <v>직원7</v>
      </c>
      <c r="BO122" s="99" t="e">
        <f t="shared" si="278"/>
        <v>#N/A</v>
      </c>
      <c r="BP122" s="240" t="e">
        <f t="shared" si="278"/>
        <v>#N/A</v>
      </c>
      <c r="BQ122" s="240" t="e">
        <f t="shared" si="278"/>
        <v>#N/A</v>
      </c>
      <c r="BR122" s="240" t="e">
        <f t="shared" si="278"/>
        <v>#N/A</v>
      </c>
      <c r="BS122" s="240" t="e">
        <f t="shared" si="278"/>
        <v>#N/A</v>
      </c>
      <c r="BT122" s="240" t="e">
        <f t="shared" si="278"/>
        <v>#N/A</v>
      </c>
      <c r="BU122" s="240" t="e">
        <f t="shared" si="278"/>
        <v>#N/A</v>
      </c>
      <c r="BV122" s="241" t="e">
        <f t="shared" si="278"/>
        <v>#N/A</v>
      </c>
      <c r="BW122" s="241" t="e">
        <f t="shared" si="278"/>
        <v>#N/A</v>
      </c>
      <c r="BX122" s="241" t="e">
        <f t="shared" si="278"/>
        <v>#N/A</v>
      </c>
      <c r="BY122" s="241" t="e">
        <f t="shared" si="278"/>
        <v>#N/A</v>
      </c>
      <c r="BZ122" s="241" t="e">
        <f t="shared" si="278"/>
        <v>#N/A</v>
      </c>
      <c r="CA122" s="241" t="e">
        <f t="shared" si="278"/>
        <v>#N/A</v>
      </c>
      <c r="CB122" s="241" t="e">
        <f t="shared" si="278"/>
        <v>#N/A</v>
      </c>
      <c r="CC122" s="241" t="e">
        <f t="shared" si="278"/>
        <v>#N/A</v>
      </c>
      <c r="CD122" s="241" t="e">
        <f t="shared" si="278"/>
        <v>#N/A</v>
      </c>
      <c r="CE122" s="241" t="e">
        <f t="shared" si="279"/>
        <v>#N/A</v>
      </c>
      <c r="CF122" s="241" t="e">
        <f t="shared" si="279"/>
        <v>#N/A</v>
      </c>
      <c r="CG122" s="241" t="e">
        <f t="shared" si="279"/>
        <v>#N/A</v>
      </c>
      <c r="CH122" s="241" t="e">
        <f t="shared" si="279"/>
        <v>#N/A</v>
      </c>
      <c r="CI122" s="241" t="e">
        <f t="shared" si="279"/>
        <v>#N/A</v>
      </c>
      <c r="CJ122" s="241" t="e">
        <f t="shared" si="279"/>
        <v>#N/A</v>
      </c>
      <c r="CK122" s="241" t="e">
        <f t="shared" si="279"/>
        <v>#N/A</v>
      </c>
      <c r="CL122" s="241" t="e">
        <f t="shared" si="279"/>
        <v>#N/A</v>
      </c>
      <c r="CM122" s="241" t="e">
        <f t="shared" si="279"/>
        <v>#N/A</v>
      </c>
      <c r="CN122" s="241" t="e">
        <f t="shared" si="279"/>
        <v>#N/A</v>
      </c>
      <c r="CO122" s="241" t="e">
        <f t="shared" si="279"/>
        <v>#N/A</v>
      </c>
      <c r="CP122" s="241" t="e">
        <f t="shared" si="279"/>
        <v>#N/A</v>
      </c>
      <c r="CQ122" s="241" t="e">
        <f t="shared" si="279"/>
        <v>#N/A</v>
      </c>
      <c r="CR122" s="241" t="e">
        <f t="shared" si="279"/>
        <v>#N/A</v>
      </c>
      <c r="CS122" s="242" t="e">
        <f t="shared" si="279"/>
        <v>#N/A</v>
      </c>
    </row>
    <row r="123" spans="1:97" ht="15" hidden="1" customHeight="1">
      <c r="H123" s="30"/>
      <c r="I123" s="30"/>
      <c r="J123" s="30"/>
      <c r="K123" s="30"/>
      <c r="M123" s="31">
        <f t="shared" si="281"/>
        <v>11</v>
      </c>
      <c r="N123" s="211" t="str">
        <f t="shared" si="274"/>
        <v>직원8</v>
      </c>
      <c r="O123" s="239" t="str">
        <f t="shared" si="280"/>
        <v/>
      </c>
      <c r="P123" s="105" t="str">
        <f t="shared" si="275"/>
        <v/>
      </c>
      <c r="Q123" s="105" t="str">
        <f t="shared" si="275"/>
        <v/>
      </c>
      <c r="R123" s="105" t="str">
        <f t="shared" si="275"/>
        <v/>
      </c>
      <c r="S123" s="105" t="str">
        <f t="shared" si="275"/>
        <v/>
      </c>
      <c r="T123" s="105" t="str">
        <f t="shared" si="275"/>
        <v/>
      </c>
      <c r="U123" s="105" t="str">
        <f t="shared" si="275"/>
        <v/>
      </c>
      <c r="V123" s="107" t="str">
        <f t="shared" si="275"/>
        <v/>
      </c>
      <c r="W123" s="107" t="str">
        <f t="shared" si="275"/>
        <v/>
      </c>
      <c r="X123" s="107" t="str">
        <f t="shared" si="275"/>
        <v/>
      </c>
      <c r="Y123" s="107" t="str">
        <f t="shared" si="275"/>
        <v/>
      </c>
      <c r="Z123" s="107" t="str">
        <f t="shared" si="275"/>
        <v/>
      </c>
      <c r="AA123" s="107" t="str">
        <f t="shared" si="275"/>
        <v/>
      </c>
      <c r="AB123" s="107" t="str">
        <f t="shared" si="275"/>
        <v/>
      </c>
      <c r="AC123" s="107" t="str">
        <f t="shared" si="275"/>
        <v/>
      </c>
      <c r="AD123" s="107" t="str">
        <f t="shared" si="275"/>
        <v/>
      </c>
      <c r="AE123" s="107" t="str">
        <f t="shared" si="275"/>
        <v/>
      </c>
      <c r="AF123" s="107" t="str">
        <f t="shared" si="276"/>
        <v/>
      </c>
      <c r="AG123" s="107" t="str">
        <f t="shared" si="276"/>
        <v/>
      </c>
      <c r="AH123" s="107" t="str">
        <f t="shared" si="276"/>
        <v/>
      </c>
      <c r="AI123" s="107" t="str">
        <f t="shared" si="276"/>
        <v/>
      </c>
      <c r="AJ123" s="107" t="str">
        <f t="shared" si="276"/>
        <v/>
      </c>
      <c r="AK123" s="107" t="str">
        <f t="shared" si="276"/>
        <v/>
      </c>
      <c r="AL123" s="107" t="str">
        <f t="shared" si="276"/>
        <v/>
      </c>
      <c r="AM123" s="107" t="str">
        <f t="shared" si="276"/>
        <v/>
      </c>
      <c r="AN123" s="107" t="str">
        <f t="shared" si="276"/>
        <v/>
      </c>
      <c r="AO123" s="107" t="str">
        <f t="shared" si="276"/>
        <v/>
      </c>
      <c r="AP123" s="107" t="str">
        <f t="shared" si="276"/>
        <v/>
      </c>
      <c r="AQ123" s="107" t="str">
        <f t="shared" si="276"/>
        <v/>
      </c>
      <c r="AR123" s="107" t="str">
        <f t="shared" si="276"/>
        <v/>
      </c>
      <c r="AS123" s="108" t="str">
        <f t="shared" si="276"/>
        <v/>
      </c>
      <c r="BA123" s="30"/>
      <c r="BD123" s="30"/>
      <c r="BE123" s="30"/>
      <c r="BF123" s="30"/>
      <c r="BG123" s="30"/>
      <c r="BN123" s="211" t="str">
        <f t="shared" si="277"/>
        <v>직원8</v>
      </c>
      <c r="BO123" s="99" t="e">
        <f t="shared" si="278"/>
        <v>#N/A</v>
      </c>
      <c r="BP123" s="240" t="e">
        <f t="shared" si="278"/>
        <v>#N/A</v>
      </c>
      <c r="BQ123" s="240" t="e">
        <f t="shared" si="278"/>
        <v>#N/A</v>
      </c>
      <c r="BR123" s="240" t="e">
        <f t="shared" si="278"/>
        <v>#N/A</v>
      </c>
      <c r="BS123" s="240" t="e">
        <f t="shared" si="278"/>
        <v>#N/A</v>
      </c>
      <c r="BT123" s="240" t="e">
        <f t="shared" si="278"/>
        <v>#N/A</v>
      </c>
      <c r="BU123" s="240" t="e">
        <f t="shared" si="278"/>
        <v>#N/A</v>
      </c>
      <c r="BV123" s="241" t="e">
        <f t="shared" si="278"/>
        <v>#N/A</v>
      </c>
      <c r="BW123" s="241" t="e">
        <f t="shared" si="278"/>
        <v>#N/A</v>
      </c>
      <c r="BX123" s="241" t="e">
        <f t="shared" si="278"/>
        <v>#N/A</v>
      </c>
      <c r="BY123" s="241" t="e">
        <f t="shared" si="278"/>
        <v>#N/A</v>
      </c>
      <c r="BZ123" s="241" t="e">
        <f t="shared" si="278"/>
        <v>#N/A</v>
      </c>
      <c r="CA123" s="241" t="e">
        <f t="shared" si="278"/>
        <v>#N/A</v>
      </c>
      <c r="CB123" s="241" t="e">
        <f t="shared" si="278"/>
        <v>#N/A</v>
      </c>
      <c r="CC123" s="241" t="e">
        <f t="shared" si="278"/>
        <v>#N/A</v>
      </c>
      <c r="CD123" s="241" t="e">
        <f t="shared" si="278"/>
        <v>#N/A</v>
      </c>
      <c r="CE123" s="241" t="e">
        <f t="shared" si="279"/>
        <v>#N/A</v>
      </c>
      <c r="CF123" s="241" t="e">
        <f t="shared" si="279"/>
        <v>#N/A</v>
      </c>
      <c r="CG123" s="241" t="e">
        <f t="shared" si="279"/>
        <v>#N/A</v>
      </c>
      <c r="CH123" s="241" t="e">
        <f t="shared" si="279"/>
        <v>#N/A</v>
      </c>
      <c r="CI123" s="241" t="e">
        <f t="shared" si="279"/>
        <v>#N/A</v>
      </c>
      <c r="CJ123" s="241" t="e">
        <f t="shared" si="279"/>
        <v>#N/A</v>
      </c>
      <c r="CK123" s="241" t="e">
        <f t="shared" si="279"/>
        <v>#N/A</v>
      </c>
      <c r="CL123" s="241" t="e">
        <f t="shared" si="279"/>
        <v>#N/A</v>
      </c>
      <c r="CM123" s="241" t="e">
        <f t="shared" si="279"/>
        <v>#N/A</v>
      </c>
      <c r="CN123" s="241" t="e">
        <f t="shared" si="279"/>
        <v>#N/A</v>
      </c>
      <c r="CO123" s="241" t="e">
        <f t="shared" si="279"/>
        <v>#N/A</v>
      </c>
      <c r="CP123" s="241" t="e">
        <f t="shared" si="279"/>
        <v>#N/A</v>
      </c>
      <c r="CQ123" s="241" t="e">
        <f t="shared" si="279"/>
        <v>#N/A</v>
      </c>
      <c r="CR123" s="241" t="e">
        <f t="shared" si="279"/>
        <v>#N/A</v>
      </c>
      <c r="CS123" s="242" t="e">
        <f t="shared" si="279"/>
        <v>#N/A</v>
      </c>
    </row>
    <row r="124" spans="1:97" ht="15" hidden="1" customHeight="1">
      <c r="H124" s="30"/>
      <c r="I124" s="30"/>
      <c r="J124" s="30"/>
      <c r="K124" s="30"/>
      <c r="M124" s="31">
        <f t="shared" si="281"/>
        <v>12</v>
      </c>
      <c r="N124" s="211" t="str">
        <f t="shared" si="274"/>
        <v>직원9</v>
      </c>
      <c r="O124" s="239" t="str">
        <f t="shared" si="280"/>
        <v/>
      </c>
      <c r="P124" s="105" t="str">
        <f t="shared" si="275"/>
        <v/>
      </c>
      <c r="Q124" s="105" t="str">
        <f t="shared" si="275"/>
        <v/>
      </c>
      <c r="R124" s="105" t="str">
        <f t="shared" si="275"/>
        <v/>
      </c>
      <c r="S124" s="105" t="str">
        <f t="shared" si="275"/>
        <v/>
      </c>
      <c r="T124" s="105" t="str">
        <f t="shared" si="275"/>
        <v/>
      </c>
      <c r="U124" s="105" t="str">
        <f t="shared" si="275"/>
        <v/>
      </c>
      <c r="V124" s="107" t="str">
        <f t="shared" si="275"/>
        <v/>
      </c>
      <c r="W124" s="107" t="str">
        <f t="shared" si="275"/>
        <v/>
      </c>
      <c r="X124" s="107" t="str">
        <f t="shared" si="275"/>
        <v/>
      </c>
      <c r="Y124" s="107" t="str">
        <f t="shared" si="275"/>
        <v/>
      </c>
      <c r="Z124" s="107" t="str">
        <f t="shared" si="275"/>
        <v/>
      </c>
      <c r="AA124" s="107" t="str">
        <f t="shared" si="275"/>
        <v/>
      </c>
      <c r="AB124" s="107" t="str">
        <f t="shared" si="275"/>
        <v/>
      </c>
      <c r="AC124" s="107" t="str">
        <f t="shared" si="275"/>
        <v/>
      </c>
      <c r="AD124" s="107" t="str">
        <f t="shared" si="275"/>
        <v/>
      </c>
      <c r="AE124" s="107" t="str">
        <f t="shared" si="275"/>
        <v/>
      </c>
      <c r="AF124" s="107" t="str">
        <f t="shared" si="276"/>
        <v/>
      </c>
      <c r="AG124" s="107" t="str">
        <f t="shared" si="276"/>
        <v/>
      </c>
      <c r="AH124" s="107" t="str">
        <f t="shared" si="276"/>
        <v/>
      </c>
      <c r="AI124" s="107" t="str">
        <f t="shared" si="276"/>
        <v/>
      </c>
      <c r="AJ124" s="107" t="str">
        <f t="shared" si="276"/>
        <v/>
      </c>
      <c r="AK124" s="107" t="str">
        <f t="shared" si="276"/>
        <v/>
      </c>
      <c r="AL124" s="107" t="str">
        <f t="shared" si="276"/>
        <v/>
      </c>
      <c r="AM124" s="107" t="str">
        <f t="shared" si="276"/>
        <v/>
      </c>
      <c r="AN124" s="107" t="str">
        <f t="shared" si="276"/>
        <v/>
      </c>
      <c r="AO124" s="107" t="str">
        <f t="shared" si="276"/>
        <v/>
      </c>
      <c r="AP124" s="107" t="str">
        <f t="shared" si="276"/>
        <v/>
      </c>
      <c r="AQ124" s="107" t="str">
        <f t="shared" si="276"/>
        <v/>
      </c>
      <c r="AR124" s="107" t="str">
        <f t="shared" si="276"/>
        <v/>
      </c>
      <c r="AS124" s="108" t="str">
        <f t="shared" si="276"/>
        <v/>
      </c>
      <c r="BA124" s="30"/>
      <c r="BD124" s="30"/>
      <c r="BE124" s="30"/>
      <c r="BF124" s="30"/>
      <c r="BG124" s="30"/>
      <c r="BN124" s="211" t="str">
        <f t="shared" si="277"/>
        <v>직원9</v>
      </c>
      <c r="BO124" s="99" t="e">
        <f t="shared" si="278"/>
        <v>#N/A</v>
      </c>
      <c r="BP124" s="240" t="e">
        <f t="shared" si="278"/>
        <v>#N/A</v>
      </c>
      <c r="BQ124" s="240" t="e">
        <f t="shared" si="278"/>
        <v>#N/A</v>
      </c>
      <c r="BR124" s="240" t="e">
        <f t="shared" si="278"/>
        <v>#N/A</v>
      </c>
      <c r="BS124" s="240" t="e">
        <f t="shared" si="278"/>
        <v>#N/A</v>
      </c>
      <c r="BT124" s="240" t="e">
        <f t="shared" si="278"/>
        <v>#N/A</v>
      </c>
      <c r="BU124" s="240" t="e">
        <f t="shared" si="278"/>
        <v>#N/A</v>
      </c>
      <c r="BV124" s="241" t="e">
        <f t="shared" si="278"/>
        <v>#N/A</v>
      </c>
      <c r="BW124" s="241" t="e">
        <f t="shared" si="278"/>
        <v>#N/A</v>
      </c>
      <c r="BX124" s="241" t="e">
        <f t="shared" si="278"/>
        <v>#N/A</v>
      </c>
      <c r="BY124" s="241" t="e">
        <f t="shared" si="278"/>
        <v>#N/A</v>
      </c>
      <c r="BZ124" s="241" t="e">
        <f t="shared" si="278"/>
        <v>#N/A</v>
      </c>
      <c r="CA124" s="241" t="e">
        <f t="shared" si="278"/>
        <v>#N/A</v>
      </c>
      <c r="CB124" s="241" t="e">
        <f t="shared" si="278"/>
        <v>#N/A</v>
      </c>
      <c r="CC124" s="241" t="e">
        <f t="shared" si="278"/>
        <v>#N/A</v>
      </c>
      <c r="CD124" s="241" t="e">
        <f t="shared" si="278"/>
        <v>#N/A</v>
      </c>
      <c r="CE124" s="241" t="e">
        <f t="shared" si="279"/>
        <v>#N/A</v>
      </c>
      <c r="CF124" s="241" t="e">
        <f t="shared" si="279"/>
        <v>#N/A</v>
      </c>
      <c r="CG124" s="241" t="e">
        <f t="shared" si="279"/>
        <v>#N/A</v>
      </c>
      <c r="CH124" s="241" t="e">
        <f t="shared" si="279"/>
        <v>#N/A</v>
      </c>
      <c r="CI124" s="241" t="e">
        <f t="shared" si="279"/>
        <v>#N/A</v>
      </c>
      <c r="CJ124" s="241" t="e">
        <f t="shared" si="279"/>
        <v>#N/A</v>
      </c>
      <c r="CK124" s="241" t="e">
        <f t="shared" si="279"/>
        <v>#N/A</v>
      </c>
      <c r="CL124" s="241" t="e">
        <f t="shared" si="279"/>
        <v>#N/A</v>
      </c>
      <c r="CM124" s="241" t="e">
        <f t="shared" si="279"/>
        <v>#N/A</v>
      </c>
      <c r="CN124" s="241" t="e">
        <f t="shared" si="279"/>
        <v>#N/A</v>
      </c>
      <c r="CO124" s="241" t="e">
        <f t="shared" si="279"/>
        <v>#N/A</v>
      </c>
      <c r="CP124" s="241" t="e">
        <f t="shared" si="279"/>
        <v>#N/A</v>
      </c>
      <c r="CQ124" s="241" t="e">
        <f t="shared" si="279"/>
        <v>#N/A</v>
      </c>
      <c r="CR124" s="241" t="e">
        <f t="shared" si="279"/>
        <v>#N/A</v>
      </c>
      <c r="CS124" s="242" t="e">
        <f t="shared" si="279"/>
        <v>#N/A</v>
      </c>
    </row>
    <row r="125" spans="1:97" ht="15" hidden="1" customHeight="1">
      <c r="H125" s="30"/>
      <c r="I125" s="30"/>
      <c r="J125" s="30"/>
      <c r="K125" s="30"/>
      <c r="M125" s="31">
        <f t="shared" si="281"/>
        <v>13</v>
      </c>
      <c r="N125" s="211" t="str">
        <f t="shared" si="274"/>
        <v>직원10</v>
      </c>
      <c r="O125" s="239" t="str">
        <f t="shared" si="280"/>
        <v/>
      </c>
      <c r="P125" s="105" t="str">
        <f t="shared" si="275"/>
        <v/>
      </c>
      <c r="Q125" s="105" t="str">
        <f t="shared" si="275"/>
        <v/>
      </c>
      <c r="R125" s="105" t="str">
        <f t="shared" si="275"/>
        <v/>
      </c>
      <c r="S125" s="105" t="str">
        <f t="shared" si="275"/>
        <v/>
      </c>
      <c r="T125" s="105" t="str">
        <f t="shared" si="275"/>
        <v/>
      </c>
      <c r="U125" s="105" t="str">
        <f t="shared" si="275"/>
        <v/>
      </c>
      <c r="V125" s="107" t="str">
        <f t="shared" si="275"/>
        <v/>
      </c>
      <c r="W125" s="107" t="str">
        <f t="shared" si="275"/>
        <v/>
      </c>
      <c r="X125" s="107" t="str">
        <f t="shared" si="275"/>
        <v/>
      </c>
      <c r="Y125" s="107" t="str">
        <f t="shared" si="275"/>
        <v/>
      </c>
      <c r="Z125" s="107" t="str">
        <f t="shared" si="275"/>
        <v/>
      </c>
      <c r="AA125" s="107" t="str">
        <f t="shared" si="275"/>
        <v/>
      </c>
      <c r="AB125" s="107" t="str">
        <f t="shared" si="275"/>
        <v/>
      </c>
      <c r="AC125" s="107" t="str">
        <f t="shared" si="275"/>
        <v/>
      </c>
      <c r="AD125" s="107" t="str">
        <f t="shared" si="275"/>
        <v/>
      </c>
      <c r="AE125" s="107" t="str">
        <f t="shared" si="275"/>
        <v/>
      </c>
      <c r="AF125" s="107" t="str">
        <f t="shared" si="276"/>
        <v/>
      </c>
      <c r="AG125" s="107" t="str">
        <f t="shared" si="276"/>
        <v/>
      </c>
      <c r="AH125" s="107" t="str">
        <f t="shared" si="276"/>
        <v/>
      </c>
      <c r="AI125" s="107" t="str">
        <f t="shared" si="276"/>
        <v/>
      </c>
      <c r="AJ125" s="107" t="str">
        <f t="shared" si="276"/>
        <v/>
      </c>
      <c r="AK125" s="107" t="str">
        <f t="shared" si="276"/>
        <v/>
      </c>
      <c r="AL125" s="107" t="str">
        <f t="shared" si="276"/>
        <v/>
      </c>
      <c r="AM125" s="107" t="str">
        <f t="shared" si="276"/>
        <v/>
      </c>
      <c r="AN125" s="107" t="str">
        <f t="shared" si="276"/>
        <v/>
      </c>
      <c r="AO125" s="107" t="str">
        <f t="shared" si="276"/>
        <v/>
      </c>
      <c r="AP125" s="107" t="str">
        <f t="shared" si="276"/>
        <v/>
      </c>
      <c r="AQ125" s="107" t="str">
        <f t="shared" si="276"/>
        <v/>
      </c>
      <c r="AR125" s="107" t="str">
        <f t="shared" si="276"/>
        <v/>
      </c>
      <c r="AS125" s="108" t="str">
        <f t="shared" si="276"/>
        <v/>
      </c>
      <c r="BA125" s="30"/>
      <c r="BD125" s="30"/>
      <c r="BE125" s="30"/>
      <c r="BF125" s="30"/>
      <c r="BG125" s="30"/>
      <c r="BN125" s="211" t="str">
        <f t="shared" si="277"/>
        <v>직원10</v>
      </c>
      <c r="BO125" s="99" t="e">
        <f t="shared" si="278"/>
        <v>#N/A</v>
      </c>
      <c r="BP125" s="240" t="e">
        <f t="shared" si="278"/>
        <v>#N/A</v>
      </c>
      <c r="BQ125" s="240" t="e">
        <f t="shared" si="278"/>
        <v>#N/A</v>
      </c>
      <c r="BR125" s="240" t="e">
        <f t="shared" si="278"/>
        <v>#N/A</v>
      </c>
      <c r="BS125" s="240" t="e">
        <f t="shared" si="278"/>
        <v>#N/A</v>
      </c>
      <c r="BT125" s="240" t="e">
        <f t="shared" si="278"/>
        <v>#N/A</v>
      </c>
      <c r="BU125" s="240" t="e">
        <f t="shared" si="278"/>
        <v>#N/A</v>
      </c>
      <c r="BV125" s="241" t="e">
        <f t="shared" si="278"/>
        <v>#N/A</v>
      </c>
      <c r="BW125" s="241" t="e">
        <f t="shared" si="278"/>
        <v>#N/A</v>
      </c>
      <c r="BX125" s="241" t="e">
        <f t="shared" si="278"/>
        <v>#N/A</v>
      </c>
      <c r="BY125" s="241" t="e">
        <f t="shared" si="278"/>
        <v>#N/A</v>
      </c>
      <c r="BZ125" s="241" t="e">
        <f t="shared" si="278"/>
        <v>#N/A</v>
      </c>
      <c r="CA125" s="241" t="e">
        <f t="shared" si="278"/>
        <v>#N/A</v>
      </c>
      <c r="CB125" s="241" t="e">
        <f t="shared" si="278"/>
        <v>#N/A</v>
      </c>
      <c r="CC125" s="241" t="e">
        <f t="shared" si="278"/>
        <v>#N/A</v>
      </c>
      <c r="CD125" s="241" t="e">
        <f t="shared" si="278"/>
        <v>#N/A</v>
      </c>
      <c r="CE125" s="241" t="e">
        <f t="shared" si="279"/>
        <v>#N/A</v>
      </c>
      <c r="CF125" s="241" t="e">
        <f t="shared" si="279"/>
        <v>#N/A</v>
      </c>
      <c r="CG125" s="241" t="e">
        <f t="shared" si="279"/>
        <v>#N/A</v>
      </c>
      <c r="CH125" s="241" t="e">
        <f t="shared" si="279"/>
        <v>#N/A</v>
      </c>
      <c r="CI125" s="241" t="e">
        <f t="shared" si="279"/>
        <v>#N/A</v>
      </c>
      <c r="CJ125" s="241" t="e">
        <f t="shared" si="279"/>
        <v>#N/A</v>
      </c>
      <c r="CK125" s="241" t="e">
        <f t="shared" si="279"/>
        <v>#N/A</v>
      </c>
      <c r="CL125" s="241" t="e">
        <f t="shared" si="279"/>
        <v>#N/A</v>
      </c>
      <c r="CM125" s="241" t="e">
        <f t="shared" si="279"/>
        <v>#N/A</v>
      </c>
      <c r="CN125" s="241" t="e">
        <f t="shared" si="279"/>
        <v>#N/A</v>
      </c>
      <c r="CO125" s="241" t="e">
        <f t="shared" si="279"/>
        <v>#N/A</v>
      </c>
      <c r="CP125" s="241" t="e">
        <f t="shared" si="279"/>
        <v>#N/A</v>
      </c>
      <c r="CQ125" s="241" t="e">
        <f t="shared" si="279"/>
        <v>#N/A</v>
      </c>
      <c r="CR125" s="241" t="e">
        <f t="shared" si="279"/>
        <v>#N/A</v>
      </c>
      <c r="CS125" s="242" t="e">
        <f t="shared" si="279"/>
        <v>#N/A</v>
      </c>
    </row>
    <row r="126" spans="1:97" ht="15" hidden="1" customHeight="1">
      <c r="H126" s="30"/>
      <c r="I126" s="30"/>
      <c r="J126" s="30"/>
      <c r="K126" s="30"/>
      <c r="M126" s="31">
        <f t="shared" si="281"/>
        <v>14</v>
      </c>
      <c r="N126" s="211" t="str">
        <f t="shared" si="274"/>
        <v>직원11</v>
      </c>
      <c r="O126" s="239" t="str">
        <f t="shared" si="280"/>
        <v/>
      </c>
      <c r="P126" s="105" t="str">
        <f t="shared" si="275"/>
        <v/>
      </c>
      <c r="Q126" s="105" t="str">
        <f t="shared" si="275"/>
        <v/>
      </c>
      <c r="R126" s="105" t="str">
        <f t="shared" si="275"/>
        <v/>
      </c>
      <c r="S126" s="105" t="str">
        <f t="shared" si="275"/>
        <v/>
      </c>
      <c r="T126" s="105" t="str">
        <f t="shared" si="275"/>
        <v/>
      </c>
      <c r="U126" s="105" t="str">
        <f t="shared" si="275"/>
        <v/>
      </c>
      <c r="V126" s="107" t="str">
        <f t="shared" si="275"/>
        <v/>
      </c>
      <c r="W126" s="107" t="str">
        <f t="shared" si="275"/>
        <v/>
      </c>
      <c r="X126" s="107" t="str">
        <f t="shared" si="275"/>
        <v/>
      </c>
      <c r="Y126" s="107" t="str">
        <f t="shared" si="275"/>
        <v/>
      </c>
      <c r="Z126" s="107" t="str">
        <f t="shared" si="275"/>
        <v/>
      </c>
      <c r="AA126" s="107" t="str">
        <f t="shared" si="275"/>
        <v/>
      </c>
      <c r="AB126" s="107" t="str">
        <f t="shared" si="275"/>
        <v/>
      </c>
      <c r="AC126" s="107" t="str">
        <f t="shared" si="275"/>
        <v/>
      </c>
      <c r="AD126" s="107" t="str">
        <f t="shared" si="275"/>
        <v/>
      </c>
      <c r="AE126" s="107" t="str">
        <f t="shared" si="275"/>
        <v/>
      </c>
      <c r="AF126" s="107" t="str">
        <f t="shared" si="276"/>
        <v/>
      </c>
      <c r="AG126" s="107" t="str">
        <f t="shared" si="276"/>
        <v/>
      </c>
      <c r="AH126" s="107" t="str">
        <f t="shared" si="276"/>
        <v/>
      </c>
      <c r="AI126" s="107" t="str">
        <f t="shared" si="276"/>
        <v/>
      </c>
      <c r="AJ126" s="107" t="str">
        <f t="shared" si="276"/>
        <v/>
      </c>
      <c r="AK126" s="107" t="str">
        <f t="shared" si="276"/>
        <v/>
      </c>
      <c r="AL126" s="107" t="str">
        <f t="shared" si="276"/>
        <v/>
      </c>
      <c r="AM126" s="107" t="str">
        <f t="shared" si="276"/>
        <v/>
      </c>
      <c r="AN126" s="107" t="str">
        <f t="shared" si="276"/>
        <v/>
      </c>
      <c r="AO126" s="107" t="str">
        <f t="shared" si="276"/>
        <v/>
      </c>
      <c r="AP126" s="107" t="str">
        <f t="shared" si="276"/>
        <v/>
      </c>
      <c r="AQ126" s="107" t="str">
        <f t="shared" si="276"/>
        <v/>
      </c>
      <c r="AR126" s="107" t="str">
        <f t="shared" si="276"/>
        <v/>
      </c>
      <c r="AS126" s="108" t="str">
        <f t="shared" si="276"/>
        <v/>
      </c>
      <c r="BA126" s="30"/>
      <c r="BD126" s="30"/>
      <c r="BE126" s="30"/>
      <c r="BF126" s="30"/>
      <c r="BG126" s="30"/>
      <c r="BN126" s="211" t="str">
        <f t="shared" si="277"/>
        <v>직원11</v>
      </c>
      <c r="BO126" s="99" t="e">
        <f t="shared" si="278"/>
        <v>#N/A</v>
      </c>
      <c r="BP126" s="240" t="e">
        <f t="shared" si="278"/>
        <v>#N/A</v>
      </c>
      <c r="BQ126" s="240" t="e">
        <f t="shared" si="278"/>
        <v>#N/A</v>
      </c>
      <c r="BR126" s="240" t="e">
        <f t="shared" si="278"/>
        <v>#N/A</v>
      </c>
      <c r="BS126" s="240" t="e">
        <f t="shared" si="278"/>
        <v>#N/A</v>
      </c>
      <c r="BT126" s="240" t="e">
        <f t="shared" si="278"/>
        <v>#N/A</v>
      </c>
      <c r="BU126" s="240" t="e">
        <f t="shared" si="278"/>
        <v>#N/A</v>
      </c>
      <c r="BV126" s="241" t="e">
        <f t="shared" si="278"/>
        <v>#N/A</v>
      </c>
      <c r="BW126" s="241" t="e">
        <f t="shared" si="278"/>
        <v>#N/A</v>
      </c>
      <c r="BX126" s="241" t="e">
        <f t="shared" si="278"/>
        <v>#N/A</v>
      </c>
      <c r="BY126" s="241" t="e">
        <f t="shared" si="278"/>
        <v>#N/A</v>
      </c>
      <c r="BZ126" s="241" t="e">
        <f t="shared" si="278"/>
        <v>#N/A</v>
      </c>
      <c r="CA126" s="241" t="e">
        <f t="shared" si="278"/>
        <v>#N/A</v>
      </c>
      <c r="CB126" s="241" t="e">
        <f t="shared" si="278"/>
        <v>#N/A</v>
      </c>
      <c r="CC126" s="241" t="e">
        <f t="shared" si="278"/>
        <v>#N/A</v>
      </c>
      <c r="CD126" s="241" t="e">
        <f t="shared" si="278"/>
        <v>#N/A</v>
      </c>
      <c r="CE126" s="241" t="e">
        <f t="shared" si="279"/>
        <v>#N/A</v>
      </c>
      <c r="CF126" s="241" t="e">
        <f t="shared" si="279"/>
        <v>#N/A</v>
      </c>
      <c r="CG126" s="241" t="e">
        <f t="shared" si="279"/>
        <v>#N/A</v>
      </c>
      <c r="CH126" s="241" t="e">
        <f t="shared" si="279"/>
        <v>#N/A</v>
      </c>
      <c r="CI126" s="241" t="e">
        <f t="shared" si="279"/>
        <v>#N/A</v>
      </c>
      <c r="CJ126" s="241" t="e">
        <f t="shared" si="279"/>
        <v>#N/A</v>
      </c>
      <c r="CK126" s="241" t="e">
        <f t="shared" si="279"/>
        <v>#N/A</v>
      </c>
      <c r="CL126" s="241" t="e">
        <f t="shared" si="279"/>
        <v>#N/A</v>
      </c>
      <c r="CM126" s="241" t="e">
        <f t="shared" si="279"/>
        <v>#N/A</v>
      </c>
      <c r="CN126" s="241" t="e">
        <f t="shared" si="279"/>
        <v>#N/A</v>
      </c>
      <c r="CO126" s="241" t="e">
        <f t="shared" si="279"/>
        <v>#N/A</v>
      </c>
      <c r="CP126" s="241" t="e">
        <f t="shared" si="279"/>
        <v>#N/A</v>
      </c>
      <c r="CQ126" s="241" t="e">
        <f t="shared" si="279"/>
        <v>#N/A</v>
      </c>
      <c r="CR126" s="241" t="e">
        <f t="shared" si="279"/>
        <v>#N/A</v>
      </c>
      <c r="CS126" s="242" t="e">
        <f t="shared" si="279"/>
        <v>#N/A</v>
      </c>
    </row>
    <row r="127" spans="1:97" ht="15" hidden="1" customHeight="1">
      <c r="H127" s="30"/>
      <c r="I127" s="30"/>
      <c r="J127" s="30"/>
      <c r="K127" s="30"/>
      <c r="M127" s="31">
        <f t="shared" si="281"/>
        <v>15</v>
      </c>
      <c r="N127" s="211" t="str">
        <f t="shared" si="274"/>
        <v>직원12</v>
      </c>
      <c r="O127" s="239" t="str">
        <f t="shared" si="280"/>
        <v/>
      </c>
      <c r="P127" s="105" t="str">
        <f t="shared" si="275"/>
        <v/>
      </c>
      <c r="Q127" s="105" t="str">
        <f t="shared" si="275"/>
        <v/>
      </c>
      <c r="R127" s="105" t="str">
        <f t="shared" si="275"/>
        <v/>
      </c>
      <c r="S127" s="105" t="str">
        <f t="shared" si="275"/>
        <v/>
      </c>
      <c r="T127" s="105" t="str">
        <f t="shared" si="275"/>
        <v/>
      </c>
      <c r="U127" s="105" t="str">
        <f t="shared" si="275"/>
        <v/>
      </c>
      <c r="V127" s="107" t="str">
        <f t="shared" si="275"/>
        <v/>
      </c>
      <c r="W127" s="107" t="str">
        <f t="shared" si="275"/>
        <v/>
      </c>
      <c r="X127" s="107" t="str">
        <f t="shared" si="275"/>
        <v/>
      </c>
      <c r="Y127" s="107" t="str">
        <f t="shared" si="275"/>
        <v/>
      </c>
      <c r="Z127" s="107" t="str">
        <f t="shared" si="275"/>
        <v/>
      </c>
      <c r="AA127" s="107" t="str">
        <f t="shared" si="275"/>
        <v/>
      </c>
      <c r="AB127" s="107" t="str">
        <f t="shared" si="275"/>
        <v/>
      </c>
      <c r="AC127" s="107" t="str">
        <f t="shared" si="275"/>
        <v/>
      </c>
      <c r="AD127" s="107" t="str">
        <f t="shared" si="275"/>
        <v/>
      </c>
      <c r="AE127" s="107" t="str">
        <f t="shared" si="275"/>
        <v/>
      </c>
      <c r="AF127" s="107" t="str">
        <f t="shared" si="276"/>
        <v/>
      </c>
      <c r="AG127" s="107" t="str">
        <f t="shared" si="276"/>
        <v/>
      </c>
      <c r="AH127" s="107" t="str">
        <f t="shared" si="276"/>
        <v/>
      </c>
      <c r="AI127" s="107" t="str">
        <f t="shared" si="276"/>
        <v/>
      </c>
      <c r="AJ127" s="107" t="str">
        <f t="shared" si="276"/>
        <v/>
      </c>
      <c r="AK127" s="107" t="str">
        <f t="shared" si="276"/>
        <v/>
      </c>
      <c r="AL127" s="107" t="str">
        <f t="shared" si="276"/>
        <v/>
      </c>
      <c r="AM127" s="107" t="str">
        <f t="shared" si="276"/>
        <v/>
      </c>
      <c r="AN127" s="107" t="str">
        <f t="shared" si="276"/>
        <v/>
      </c>
      <c r="AO127" s="107" t="str">
        <f t="shared" si="276"/>
        <v/>
      </c>
      <c r="AP127" s="107" t="str">
        <f t="shared" si="276"/>
        <v/>
      </c>
      <c r="AQ127" s="107" t="str">
        <f t="shared" si="276"/>
        <v/>
      </c>
      <c r="AR127" s="107" t="str">
        <f t="shared" si="276"/>
        <v/>
      </c>
      <c r="AS127" s="108" t="str">
        <f t="shared" si="276"/>
        <v/>
      </c>
      <c r="BA127" s="30"/>
      <c r="BD127" s="30"/>
      <c r="BE127" s="30"/>
      <c r="BF127" s="30"/>
      <c r="BG127" s="30"/>
      <c r="BN127" s="211" t="str">
        <f t="shared" si="277"/>
        <v>직원12</v>
      </c>
      <c r="BO127" s="99" t="e">
        <f t="shared" si="278"/>
        <v>#N/A</v>
      </c>
      <c r="BP127" s="240" t="e">
        <f t="shared" si="278"/>
        <v>#N/A</v>
      </c>
      <c r="BQ127" s="240" t="e">
        <f t="shared" si="278"/>
        <v>#N/A</v>
      </c>
      <c r="BR127" s="240" t="e">
        <f t="shared" si="278"/>
        <v>#N/A</v>
      </c>
      <c r="BS127" s="240" t="e">
        <f t="shared" si="278"/>
        <v>#N/A</v>
      </c>
      <c r="BT127" s="240" t="e">
        <f t="shared" si="278"/>
        <v>#N/A</v>
      </c>
      <c r="BU127" s="240" t="e">
        <f t="shared" si="278"/>
        <v>#N/A</v>
      </c>
      <c r="BV127" s="241" t="e">
        <f t="shared" si="278"/>
        <v>#N/A</v>
      </c>
      <c r="BW127" s="241" t="e">
        <f t="shared" si="278"/>
        <v>#N/A</v>
      </c>
      <c r="BX127" s="241" t="e">
        <f t="shared" si="278"/>
        <v>#N/A</v>
      </c>
      <c r="BY127" s="241" t="e">
        <f t="shared" si="278"/>
        <v>#N/A</v>
      </c>
      <c r="BZ127" s="241" t="e">
        <f t="shared" si="278"/>
        <v>#N/A</v>
      </c>
      <c r="CA127" s="241" t="e">
        <f t="shared" si="278"/>
        <v>#N/A</v>
      </c>
      <c r="CB127" s="241" t="e">
        <f t="shared" si="278"/>
        <v>#N/A</v>
      </c>
      <c r="CC127" s="241" t="e">
        <f t="shared" si="278"/>
        <v>#N/A</v>
      </c>
      <c r="CD127" s="241" t="e">
        <f t="shared" si="278"/>
        <v>#N/A</v>
      </c>
      <c r="CE127" s="241" t="e">
        <f t="shared" si="279"/>
        <v>#N/A</v>
      </c>
      <c r="CF127" s="241" t="e">
        <f t="shared" si="279"/>
        <v>#N/A</v>
      </c>
      <c r="CG127" s="241" t="e">
        <f t="shared" si="279"/>
        <v>#N/A</v>
      </c>
      <c r="CH127" s="241" t="e">
        <f t="shared" si="279"/>
        <v>#N/A</v>
      </c>
      <c r="CI127" s="241" t="e">
        <f t="shared" si="279"/>
        <v>#N/A</v>
      </c>
      <c r="CJ127" s="241" t="e">
        <f t="shared" si="279"/>
        <v>#N/A</v>
      </c>
      <c r="CK127" s="241" t="e">
        <f t="shared" si="279"/>
        <v>#N/A</v>
      </c>
      <c r="CL127" s="241" t="e">
        <f t="shared" si="279"/>
        <v>#N/A</v>
      </c>
      <c r="CM127" s="241" t="e">
        <f t="shared" si="279"/>
        <v>#N/A</v>
      </c>
      <c r="CN127" s="241" t="e">
        <f t="shared" si="279"/>
        <v>#N/A</v>
      </c>
      <c r="CO127" s="241" t="e">
        <f t="shared" si="279"/>
        <v>#N/A</v>
      </c>
      <c r="CP127" s="241" t="e">
        <f t="shared" si="279"/>
        <v>#N/A</v>
      </c>
      <c r="CQ127" s="241" t="e">
        <f t="shared" si="279"/>
        <v>#N/A</v>
      </c>
      <c r="CR127" s="241" t="e">
        <f t="shared" si="279"/>
        <v>#N/A</v>
      </c>
      <c r="CS127" s="242" t="e">
        <f t="shared" si="279"/>
        <v>#N/A</v>
      </c>
    </row>
    <row r="128" spans="1:97" ht="15" hidden="1" customHeight="1">
      <c r="H128" s="30"/>
      <c r="I128" s="30"/>
      <c r="J128" s="30"/>
      <c r="K128" s="30"/>
      <c r="M128" s="31">
        <f t="shared" si="281"/>
        <v>16</v>
      </c>
      <c r="N128" s="211" t="str">
        <f t="shared" si="274"/>
        <v>직원13</v>
      </c>
      <c r="O128" s="239" t="str">
        <f t="shared" si="280"/>
        <v/>
      </c>
      <c r="P128" s="105" t="str">
        <f t="shared" si="275"/>
        <v/>
      </c>
      <c r="Q128" s="105" t="str">
        <f t="shared" si="275"/>
        <v/>
      </c>
      <c r="R128" s="105" t="str">
        <f t="shared" si="275"/>
        <v/>
      </c>
      <c r="S128" s="105" t="str">
        <f t="shared" si="275"/>
        <v/>
      </c>
      <c r="T128" s="105" t="str">
        <f t="shared" si="275"/>
        <v/>
      </c>
      <c r="U128" s="105" t="str">
        <f t="shared" si="275"/>
        <v/>
      </c>
      <c r="V128" s="107" t="str">
        <f t="shared" si="275"/>
        <v/>
      </c>
      <c r="W128" s="107" t="str">
        <f t="shared" si="275"/>
        <v/>
      </c>
      <c r="X128" s="107" t="str">
        <f t="shared" si="275"/>
        <v/>
      </c>
      <c r="Y128" s="107" t="str">
        <f t="shared" si="275"/>
        <v/>
      </c>
      <c r="Z128" s="107" t="str">
        <f t="shared" si="275"/>
        <v/>
      </c>
      <c r="AA128" s="107" t="str">
        <f t="shared" si="275"/>
        <v/>
      </c>
      <c r="AB128" s="107" t="str">
        <f t="shared" si="275"/>
        <v/>
      </c>
      <c r="AC128" s="107" t="str">
        <f t="shared" si="275"/>
        <v/>
      </c>
      <c r="AD128" s="107" t="str">
        <f t="shared" si="275"/>
        <v/>
      </c>
      <c r="AE128" s="107" t="str">
        <f t="shared" si="275"/>
        <v/>
      </c>
      <c r="AF128" s="107" t="str">
        <f t="shared" si="276"/>
        <v/>
      </c>
      <c r="AG128" s="107" t="str">
        <f t="shared" si="276"/>
        <v/>
      </c>
      <c r="AH128" s="107" t="str">
        <f t="shared" si="276"/>
        <v/>
      </c>
      <c r="AI128" s="107" t="str">
        <f t="shared" si="276"/>
        <v/>
      </c>
      <c r="AJ128" s="107" t="str">
        <f t="shared" si="276"/>
        <v/>
      </c>
      <c r="AK128" s="107" t="str">
        <f t="shared" si="276"/>
        <v/>
      </c>
      <c r="AL128" s="107" t="str">
        <f t="shared" si="276"/>
        <v/>
      </c>
      <c r="AM128" s="107" t="str">
        <f t="shared" si="276"/>
        <v/>
      </c>
      <c r="AN128" s="107" t="str">
        <f t="shared" si="276"/>
        <v/>
      </c>
      <c r="AO128" s="107" t="str">
        <f t="shared" si="276"/>
        <v/>
      </c>
      <c r="AP128" s="107" t="str">
        <f t="shared" si="276"/>
        <v/>
      </c>
      <c r="AQ128" s="107" t="str">
        <f t="shared" si="276"/>
        <v/>
      </c>
      <c r="AR128" s="107" t="str">
        <f t="shared" si="276"/>
        <v/>
      </c>
      <c r="AS128" s="108" t="str">
        <f t="shared" si="276"/>
        <v/>
      </c>
      <c r="BA128" s="30"/>
      <c r="BD128" s="30"/>
      <c r="BE128" s="30"/>
      <c r="BF128" s="30"/>
      <c r="BG128" s="30"/>
      <c r="BN128" s="211" t="str">
        <f t="shared" si="277"/>
        <v>직원13</v>
      </c>
      <c r="BO128" s="99" t="e">
        <f t="shared" si="278"/>
        <v>#N/A</v>
      </c>
      <c r="BP128" s="240" t="e">
        <f t="shared" si="278"/>
        <v>#N/A</v>
      </c>
      <c r="BQ128" s="240" t="e">
        <f t="shared" si="278"/>
        <v>#N/A</v>
      </c>
      <c r="BR128" s="240" t="e">
        <f t="shared" si="278"/>
        <v>#N/A</v>
      </c>
      <c r="BS128" s="240" t="e">
        <f t="shared" si="278"/>
        <v>#N/A</v>
      </c>
      <c r="BT128" s="240" t="e">
        <f t="shared" si="278"/>
        <v>#N/A</v>
      </c>
      <c r="BU128" s="240" t="e">
        <f t="shared" si="278"/>
        <v>#N/A</v>
      </c>
      <c r="BV128" s="241" t="e">
        <f t="shared" si="278"/>
        <v>#N/A</v>
      </c>
      <c r="BW128" s="241" t="e">
        <f t="shared" si="278"/>
        <v>#N/A</v>
      </c>
      <c r="BX128" s="241" t="e">
        <f t="shared" si="278"/>
        <v>#N/A</v>
      </c>
      <c r="BY128" s="241" t="e">
        <f t="shared" si="278"/>
        <v>#N/A</v>
      </c>
      <c r="BZ128" s="241" t="e">
        <f t="shared" si="278"/>
        <v>#N/A</v>
      </c>
      <c r="CA128" s="241" t="e">
        <f t="shared" si="278"/>
        <v>#N/A</v>
      </c>
      <c r="CB128" s="241" t="e">
        <f t="shared" si="278"/>
        <v>#N/A</v>
      </c>
      <c r="CC128" s="241" t="e">
        <f t="shared" si="278"/>
        <v>#N/A</v>
      </c>
      <c r="CD128" s="241" t="e">
        <f t="shared" si="278"/>
        <v>#N/A</v>
      </c>
      <c r="CE128" s="241" t="e">
        <f t="shared" si="279"/>
        <v>#N/A</v>
      </c>
      <c r="CF128" s="241" t="e">
        <f t="shared" si="279"/>
        <v>#N/A</v>
      </c>
      <c r="CG128" s="241" t="e">
        <f t="shared" si="279"/>
        <v>#N/A</v>
      </c>
      <c r="CH128" s="241" t="e">
        <f t="shared" si="279"/>
        <v>#N/A</v>
      </c>
      <c r="CI128" s="241" t="e">
        <f t="shared" si="279"/>
        <v>#N/A</v>
      </c>
      <c r="CJ128" s="241" t="e">
        <f t="shared" si="279"/>
        <v>#N/A</v>
      </c>
      <c r="CK128" s="241" t="e">
        <f t="shared" si="279"/>
        <v>#N/A</v>
      </c>
      <c r="CL128" s="241" t="e">
        <f t="shared" si="279"/>
        <v>#N/A</v>
      </c>
      <c r="CM128" s="241" t="e">
        <f t="shared" si="279"/>
        <v>#N/A</v>
      </c>
      <c r="CN128" s="241" t="e">
        <f t="shared" si="279"/>
        <v>#N/A</v>
      </c>
      <c r="CO128" s="241" t="e">
        <f t="shared" si="279"/>
        <v>#N/A</v>
      </c>
      <c r="CP128" s="241" t="e">
        <f t="shared" si="279"/>
        <v>#N/A</v>
      </c>
      <c r="CQ128" s="241" t="e">
        <f t="shared" si="279"/>
        <v>#N/A</v>
      </c>
      <c r="CR128" s="241" t="e">
        <f t="shared" si="279"/>
        <v>#N/A</v>
      </c>
      <c r="CS128" s="242" t="e">
        <f t="shared" si="279"/>
        <v>#N/A</v>
      </c>
    </row>
    <row r="129" spans="8:97" ht="15" hidden="1" customHeight="1">
      <c r="H129" s="30"/>
      <c r="I129" s="30"/>
      <c r="J129" s="30"/>
      <c r="K129" s="30"/>
      <c r="M129" s="31">
        <f t="shared" si="281"/>
        <v>17</v>
      </c>
      <c r="N129" s="211" t="str">
        <f t="shared" si="274"/>
        <v>직원14</v>
      </c>
      <c r="O129" s="239" t="str">
        <f t="shared" si="280"/>
        <v/>
      </c>
      <c r="P129" s="105" t="str">
        <f t="shared" si="275"/>
        <v/>
      </c>
      <c r="Q129" s="105" t="str">
        <f t="shared" si="275"/>
        <v/>
      </c>
      <c r="R129" s="105" t="str">
        <f t="shared" si="275"/>
        <v/>
      </c>
      <c r="S129" s="105" t="str">
        <f t="shared" si="275"/>
        <v/>
      </c>
      <c r="T129" s="105" t="str">
        <f t="shared" si="275"/>
        <v/>
      </c>
      <c r="U129" s="105" t="str">
        <f t="shared" si="275"/>
        <v/>
      </c>
      <c r="V129" s="107" t="str">
        <f t="shared" si="275"/>
        <v/>
      </c>
      <c r="W129" s="107" t="str">
        <f t="shared" si="275"/>
        <v/>
      </c>
      <c r="X129" s="107" t="str">
        <f t="shared" si="275"/>
        <v/>
      </c>
      <c r="Y129" s="107" t="str">
        <f t="shared" si="275"/>
        <v/>
      </c>
      <c r="Z129" s="107" t="str">
        <f t="shared" si="275"/>
        <v/>
      </c>
      <c r="AA129" s="107" t="str">
        <f t="shared" si="275"/>
        <v/>
      </c>
      <c r="AB129" s="107" t="str">
        <f t="shared" si="275"/>
        <v/>
      </c>
      <c r="AC129" s="107" t="str">
        <f t="shared" si="275"/>
        <v/>
      </c>
      <c r="AD129" s="107" t="str">
        <f t="shared" si="275"/>
        <v/>
      </c>
      <c r="AE129" s="107" t="str">
        <f t="shared" si="275"/>
        <v/>
      </c>
      <c r="AF129" s="107" t="str">
        <f t="shared" si="276"/>
        <v/>
      </c>
      <c r="AG129" s="107" t="str">
        <f t="shared" si="276"/>
        <v/>
      </c>
      <c r="AH129" s="107" t="str">
        <f t="shared" si="276"/>
        <v/>
      </c>
      <c r="AI129" s="107" t="str">
        <f t="shared" si="276"/>
        <v/>
      </c>
      <c r="AJ129" s="107" t="str">
        <f t="shared" si="276"/>
        <v/>
      </c>
      <c r="AK129" s="107" t="str">
        <f t="shared" si="276"/>
        <v/>
      </c>
      <c r="AL129" s="107" t="str">
        <f t="shared" si="276"/>
        <v/>
      </c>
      <c r="AM129" s="107" t="str">
        <f t="shared" si="276"/>
        <v/>
      </c>
      <c r="AN129" s="107" t="str">
        <f t="shared" si="276"/>
        <v/>
      </c>
      <c r="AO129" s="107" t="str">
        <f t="shared" si="276"/>
        <v/>
      </c>
      <c r="AP129" s="107" t="str">
        <f t="shared" si="276"/>
        <v/>
      </c>
      <c r="AQ129" s="107" t="str">
        <f t="shared" si="276"/>
        <v/>
      </c>
      <c r="AR129" s="107" t="str">
        <f t="shared" si="276"/>
        <v/>
      </c>
      <c r="AS129" s="108" t="str">
        <f t="shared" si="276"/>
        <v/>
      </c>
      <c r="BA129" s="30"/>
      <c r="BD129" s="30"/>
      <c r="BE129" s="30"/>
      <c r="BF129" s="30"/>
      <c r="BG129" s="30"/>
      <c r="BN129" s="211" t="str">
        <f t="shared" si="277"/>
        <v>직원14</v>
      </c>
      <c r="BO129" s="99" t="e">
        <f t="shared" si="278"/>
        <v>#N/A</v>
      </c>
      <c r="BP129" s="240" t="e">
        <f t="shared" si="278"/>
        <v>#N/A</v>
      </c>
      <c r="BQ129" s="240" t="e">
        <f t="shared" si="278"/>
        <v>#N/A</v>
      </c>
      <c r="BR129" s="240" t="e">
        <f t="shared" si="278"/>
        <v>#N/A</v>
      </c>
      <c r="BS129" s="240" t="e">
        <f t="shared" si="278"/>
        <v>#N/A</v>
      </c>
      <c r="BT129" s="240" t="e">
        <f t="shared" si="278"/>
        <v>#N/A</v>
      </c>
      <c r="BU129" s="240" t="e">
        <f t="shared" si="278"/>
        <v>#N/A</v>
      </c>
      <c r="BV129" s="241" t="e">
        <f t="shared" si="278"/>
        <v>#N/A</v>
      </c>
      <c r="BW129" s="241" t="e">
        <f t="shared" si="278"/>
        <v>#N/A</v>
      </c>
      <c r="BX129" s="241" t="e">
        <f t="shared" si="278"/>
        <v>#N/A</v>
      </c>
      <c r="BY129" s="241" t="e">
        <f t="shared" si="278"/>
        <v>#N/A</v>
      </c>
      <c r="BZ129" s="241" t="e">
        <f t="shared" si="278"/>
        <v>#N/A</v>
      </c>
      <c r="CA129" s="241" t="e">
        <f t="shared" si="278"/>
        <v>#N/A</v>
      </c>
      <c r="CB129" s="241" t="e">
        <f t="shared" si="278"/>
        <v>#N/A</v>
      </c>
      <c r="CC129" s="241" t="e">
        <f t="shared" si="278"/>
        <v>#N/A</v>
      </c>
      <c r="CD129" s="241" t="e">
        <f t="shared" si="278"/>
        <v>#N/A</v>
      </c>
      <c r="CE129" s="241" t="e">
        <f t="shared" si="279"/>
        <v>#N/A</v>
      </c>
      <c r="CF129" s="241" t="e">
        <f t="shared" si="279"/>
        <v>#N/A</v>
      </c>
      <c r="CG129" s="241" t="e">
        <f t="shared" si="279"/>
        <v>#N/A</v>
      </c>
      <c r="CH129" s="241" t="e">
        <f t="shared" si="279"/>
        <v>#N/A</v>
      </c>
      <c r="CI129" s="241" t="e">
        <f t="shared" si="279"/>
        <v>#N/A</v>
      </c>
      <c r="CJ129" s="241" t="e">
        <f t="shared" si="279"/>
        <v>#N/A</v>
      </c>
      <c r="CK129" s="241" t="e">
        <f t="shared" si="279"/>
        <v>#N/A</v>
      </c>
      <c r="CL129" s="241" t="e">
        <f t="shared" si="279"/>
        <v>#N/A</v>
      </c>
      <c r="CM129" s="241" t="e">
        <f t="shared" si="279"/>
        <v>#N/A</v>
      </c>
      <c r="CN129" s="241" t="e">
        <f t="shared" si="279"/>
        <v>#N/A</v>
      </c>
      <c r="CO129" s="241" t="e">
        <f t="shared" si="279"/>
        <v>#N/A</v>
      </c>
      <c r="CP129" s="241" t="e">
        <f t="shared" si="279"/>
        <v>#N/A</v>
      </c>
      <c r="CQ129" s="241" t="e">
        <f t="shared" si="279"/>
        <v>#N/A</v>
      </c>
      <c r="CR129" s="241" t="e">
        <f t="shared" si="279"/>
        <v>#N/A</v>
      </c>
      <c r="CS129" s="242" t="e">
        <f t="shared" si="279"/>
        <v>#N/A</v>
      </c>
    </row>
    <row r="130" spans="8:97" ht="15" hidden="1" customHeight="1">
      <c r="H130" s="30"/>
      <c r="I130" s="30"/>
      <c r="J130" s="30"/>
      <c r="K130" s="30"/>
      <c r="M130" s="31">
        <f t="shared" si="281"/>
        <v>18</v>
      </c>
      <c r="N130" s="216" t="str">
        <f t="shared" si="274"/>
        <v>직원15</v>
      </c>
      <c r="O130" s="243" t="str">
        <f t="shared" si="280"/>
        <v/>
      </c>
      <c r="P130" s="109" t="str">
        <f t="shared" si="275"/>
        <v/>
      </c>
      <c r="Q130" s="109" t="str">
        <f t="shared" si="275"/>
        <v/>
      </c>
      <c r="R130" s="109" t="str">
        <f t="shared" si="275"/>
        <v/>
      </c>
      <c r="S130" s="109" t="str">
        <f t="shared" si="275"/>
        <v/>
      </c>
      <c r="T130" s="109" t="str">
        <f t="shared" si="275"/>
        <v/>
      </c>
      <c r="U130" s="109" t="str">
        <f t="shared" si="275"/>
        <v/>
      </c>
      <c r="V130" s="244" t="str">
        <f t="shared" si="275"/>
        <v/>
      </c>
      <c r="W130" s="244" t="str">
        <f t="shared" si="275"/>
        <v/>
      </c>
      <c r="X130" s="244" t="str">
        <f t="shared" si="275"/>
        <v/>
      </c>
      <c r="Y130" s="244" t="str">
        <f t="shared" si="275"/>
        <v/>
      </c>
      <c r="Z130" s="244" t="str">
        <f t="shared" si="275"/>
        <v/>
      </c>
      <c r="AA130" s="244" t="str">
        <f t="shared" si="275"/>
        <v/>
      </c>
      <c r="AB130" s="244" t="str">
        <f t="shared" si="275"/>
        <v/>
      </c>
      <c r="AC130" s="244" t="str">
        <f t="shared" si="275"/>
        <v/>
      </c>
      <c r="AD130" s="244" t="str">
        <f t="shared" si="275"/>
        <v/>
      </c>
      <c r="AE130" s="244" t="str">
        <f t="shared" si="275"/>
        <v/>
      </c>
      <c r="AF130" s="244" t="str">
        <f t="shared" si="276"/>
        <v/>
      </c>
      <c r="AG130" s="244" t="str">
        <f t="shared" si="276"/>
        <v/>
      </c>
      <c r="AH130" s="244" t="str">
        <f t="shared" si="276"/>
        <v/>
      </c>
      <c r="AI130" s="244" t="str">
        <f t="shared" si="276"/>
        <v/>
      </c>
      <c r="AJ130" s="244" t="str">
        <f t="shared" si="276"/>
        <v/>
      </c>
      <c r="AK130" s="244" t="str">
        <f t="shared" si="276"/>
        <v/>
      </c>
      <c r="AL130" s="244" t="str">
        <f t="shared" si="276"/>
        <v/>
      </c>
      <c r="AM130" s="244" t="str">
        <f t="shared" si="276"/>
        <v/>
      </c>
      <c r="AN130" s="244" t="str">
        <f t="shared" si="276"/>
        <v/>
      </c>
      <c r="AO130" s="244" t="str">
        <f t="shared" si="276"/>
        <v/>
      </c>
      <c r="AP130" s="244" t="str">
        <f t="shared" si="276"/>
        <v/>
      </c>
      <c r="AQ130" s="244" t="str">
        <f t="shared" si="276"/>
        <v/>
      </c>
      <c r="AR130" s="244" t="str">
        <f t="shared" si="276"/>
        <v/>
      </c>
      <c r="AS130" s="245" t="str">
        <f t="shared" si="276"/>
        <v/>
      </c>
      <c r="BA130" s="30"/>
      <c r="BD130" s="30"/>
      <c r="BE130" s="30"/>
      <c r="BF130" s="30"/>
      <c r="BG130" s="30"/>
      <c r="BN130" s="216" t="str">
        <f t="shared" si="277"/>
        <v>직원15</v>
      </c>
      <c r="BO130" s="102" t="e">
        <f t="shared" si="278"/>
        <v>#N/A</v>
      </c>
      <c r="BP130" s="246" t="e">
        <f t="shared" si="278"/>
        <v>#N/A</v>
      </c>
      <c r="BQ130" s="246" t="e">
        <f t="shared" si="278"/>
        <v>#N/A</v>
      </c>
      <c r="BR130" s="246" t="e">
        <f t="shared" si="278"/>
        <v>#N/A</v>
      </c>
      <c r="BS130" s="246" t="e">
        <f t="shared" si="278"/>
        <v>#N/A</v>
      </c>
      <c r="BT130" s="246" t="e">
        <f t="shared" si="278"/>
        <v>#N/A</v>
      </c>
      <c r="BU130" s="246" t="e">
        <f t="shared" si="278"/>
        <v>#N/A</v>
      </c>
      <c r="BV130" s="247" t="e">
        <f t="shared" si="278"/>
        <v>#N/A</v>
      </c>
      <c r="BW130" s="247" t="e">
        <f t="shared" si="278"/>
        <v>#N/A</v>
      </c>
      <c r="BX130" s="247" t="e">
        <f t="shared" si="278"/>
        <v>#N/A</v>
      </c>
      <c r="BY130" s="247" t="e">
        <f t="shared" si="278"/>
        <v>#N/A</v>
      </c>
      <c r="BZ130" s="247" t="e">
        <f t="shared" si="278"/>
        <v>#N/A</v>
      </c>
      <c r="CA130" s="247" t="e">
        <f t="shared" si="278"/>
        <v>#N/A</v>
      </c>
      <c r="CB130" s="247" t="e">
        <f t="shared" si="278"/>
        <v>#N/A</v>
      </c>
      <c r="CC130" s="247" t="e">
        <f t="shared" si="278"/>
        <v>#N/A</v>
      </c>
      <c r="CD130" s="247" t="e">
        <f t="shared" si="278"/>
        <v>#N/A</v>
      </c>
      <c r="CE130" s="247" t="e">
        <f t="shared" si="279"/>
        <v>#N/A</v>
      </c>
      <c r="CF130" s="247" t="e">
        <f t="shared" si="279"/>
        <v>#N/A</v>
      </c>
      <c r="CG130" s="247" t="e">
        <f t="shared" si="279"/>
        <v>#N/A</v>
      </c>
      <c r="CH130" s="247" t="e">
        <f t="shared" si="279"/>
        <v>#N/A</v>
      </c>
      <c r="CI130" s="247" t="e">
        <f t="shared" si="279"/>
        <v>#N/A</v>
      </c>
      <c r="CJ130" s="247" t="e">
        <f t="shared" si="279"/>
        <v>#N/A</v>
      </c>
      <c r="CK130" s="247" t="e">
        <f t="shared" si="279"/>
        <v>#N/A</v>
      </c>
      <c r="CL130" s="247" t="e">
        <f t="shared" si="279"/>
        <v>#N/A</v>
      </c>
      <c r="CM130" s="247" t="e">
        <f t="shared" si="279"/>
        <v>#N/A</v>
      </c>
      <c r="CN130" s="247" t="e">
        <f t="shared" si="279"/>
        <v>#N/A</v>
      </c>
      <c r="CO130" s="247" t="e">
        <f t="shared" si="279"/>
        <v>#N/A</v>
      </c>
      <c r="CP130" s="247" t="e">
        <f t="shared" si="279"/>
        <v>#N/A</v>
      </c>
      <c r="CQ130" s="247" t="e">
        <f t="shared" si="279"/>
        <v>#N/A</v>
      </c>
      <c r="CR130" s="247" t="e">
        <f t="shared" si="279"/>
        <v>#N/A</v>
      </c>
      <c r="CS130" s="248" t="e">
        <f t="shared" si="279"/>
        <v>#N/A</v>
      </c>
    </row>
    <row r="131" spans="8:97" ht="15" hidden="1" customHeight="1">
      <c r="M131" s="31">
        <f t="shared" si="281"/>
        <v>19</v>
      </c>
      <c r="N131" s="206" t="str">
        <f t="shared" si="274"/>
        <v>직원16</v>
      </c>
      <c r="O131" s="231" t="str">
        <f>HLOOKUP(O$113,$O$42:$HP$74,$M131,0)</f>
        <v/>
      </c>
      <c r="P131" s="232" t="str">
        <f t="shared" si="275"/>
        <v/>
      </c>
      <c r="Q131" s="232" t="str">
        <f t="shared" si="275"/>
        <v/>
      </c>
      <c r="R131" s="232" t="str">
        <f t="shared" si="275"/>
        <v/>
      </c>
      <c r="S131" s="232" t="str">
        <f t="shared" si="275"/>
        <v/>
      </c>
      <c r="T131" s="232" t="str">
        <f t="shared" si="275"/>
        <v/>
      </c>
      <c r="U131" s="232" t="str">
        <f t="shared" si="275"/>
        <v/>
      </c>
      <c r="V131" s="233" t="str">
        <f t="shared" si="275"/>
        <v/>
      </c>
      <c r="W131" s="233" t="str">
        <f t="shared" si="275"/>
        <v/>
      </c>
      <c r="X131" s="233" t="str">
        <f t="shared" si="275"/>
        <v/>
      </c>
      <c r="Y131" s="233" t="str">
        <f t="shared" si="275"/>
        <v/>
      </c>
      <c r="Z131" s="233" t="str">
        <f t="shared" si="275"/>
        <v/>
      </c>
      <c r="AA131" s="233" t="str">
        <f t="shared" si="275"/>
        <v/>
      </c>
      <c r="AB131" s="233" t="str">
        <f t="shared" si="275"/>
        <v/>
      </c>
      <c r="AC131" s="233" t="str">
        <f t="shared" si="275"/>
        <v/>
      </c>
      <c r="AD131" s="233" t="str">
        <f t="shared" si="275"/>
        <v/>
      </c>
      <c r="AE131" s="233" t="str">
        <f t="shared" ref="AE131:AS145" si="282">HLOOKUP(AE$113,$O$42:$HP$74,$M131,0)</f>
        <v/>
      </c>
      <c r="AF131" s="233" t="str">
        <f t="shared" si="276"/>
        <v/>
      </c>
      <c r="AG131" s="233" t="str">
        <f t="shared" si="276"/>
        <v/>
      </c>
      <c r="AH131" s="233" t="str">
        <f t="shared" si="276"/>
        <v/>
      </c>
      <c r="AI131" s="233" t="str">
        <f t="shared" si="276"/>
        <v/>
      </c>
      <c r="AJ131" s="233" t="str">
        <f t="shared" si="276"/>
        <v/>
      </c>
      <c r="AK131" s="233" t="str">
        <f t="shared" si="276"/>
        <v/>
      </c>
      <c r="AL131" s="233" t="str">
        <f t="shared" si="276"/>
        <v/>
      </c>
      <c r="AM131" s="233" t="str">
        <f t="shared" si="276"/>
        <v/>
      </c>
      <c r="AN131" s="233" t="str">
        <f t="shared" si="276"/>
        <v/>
      </c>
      <c r="AO131" s="233" t="str">
        <f t="shared" si="276"/>
        <v/>
      </c>
      <c r="AP131" s="233" t="str">
        <f t="shared" si="276"/>
        <v/>
      </c>
      <c r="AQ131" s="233" t="str">
        <f t="shared" si="276"/>
        <v/>
      </c>
      <c r="AR131" s="233" t="str">
        <f t="shared" si="276"/>
        <v/>
      </c>
      <c r="AS131" s="234" t="str">
        <f t="shared" si="276"/>
        <v/>
      </c>
      <c r="BN131" s="206" t="str">
        <f t="shared" si="277"/>
        <v>직원16</v>
      </c>
      <c r="BO131" s="235" t="e">
        <f t="shared" ref="BO131:BO145" si="283">HLOOKUP(O$113,$O$42:$DO$59,$M131,0)</f>
        <v>#N/A</v>
      </c>
      <c r="BP131" s="236" t="e">
        <f t="shared" ref="BP131:BP145" si="284">HLOOKUP(P$113,$O$42:$DO$59,$M131,0)</f>
        <v>#N/A</v>
      </c>
      <c r="BQ131" s="236" t="e">
        <f t="shared" ref="BQ131:BQ145" si="285">HLOOKUP(Q$113,$O$42:$DO$59,$M131,0)</f>
        <v>#N/A</v>
      </c>
      <c r="BR131" s="236" t="e">
        <f t="shared" ref="BR131:BR145" si="286">HLOOKUP(R$113,$O$42:$DO$59,$M131,0)</f>
        <v>#N/A</v>
      </c>
      <c r="BS131" s="236" t="e">
        <f t="shared" ref="BS131:BS145" si="287">HLOOKUP(S$113,$O$42:$DO$59,$M131,0)</f>
        <v>#N/A</v>
      </c>
      <c r="BT131" s="236" t="e">
        <f t="shared" ref="BT131:BT145" si="288">HLOOKUP(T$113,$O$42:$DO$59,$M131,0)</f>
        <v>#N/A</v>
      </c>
      <c r="BU131" s="236" t="e">
        <f t="shared" ref="BU131:BU145" si="289">HLOOKUP(U$113,$O$42:$DO$59,$M131,0)</f>
        <v>#N/A</v>
      </c>
      <c r="BV131" s="237" t="e">
        <f t="shared" ref="BV131:BV145" si="290">HLOOKUP(V$113,$O$42:$DO$59,$M131,0)</f>
        <v>#N/A</v>
      </c>
      <c r="BW131" s="237" t="e">
        <f t="shared" ref="BW131:BW145" si="291">HLOOKUP(W$113,$O$42:$DO$59,$M131,0)</f>
        <v>#N/A</v>
      </c>
      <c r="BX131" s="237" t="e">
        <f t="shared" ref="BX131:BX145" si="292">HLOOKUP(X$113,$O$42:$DO$59,$M131,0)</f>
        <v>#N/A</v>
      </c>
      <c r="BY131" s="237" t="e">
        <f t="shared" ref="BY131:BY145" si="293">HLOOKUP(Y$113,$O$42:$DO$59,$M131,0)</f>
        <v>#N/A</v>
      </c>
      <c r="BZ131" s="237" t="e">
        <f t="shared" ref="BZ131:BZ145" si="294">HLOOKUP(Z$113,$O$42:$DO$59,$M131,0)</f>
        <v>#N/A</v>
      </c>
      <c r="CA131" s="237" t="e">
        <f t="shared" ref="CA131:CA145" si="295">HLOOKUP(AA$113,$O$42:$DO$59,$M131,0)</f>
        <v>#N/A</v>
      </c>
      <c r="CB131" s="237" t="e">
        <f t="shared" ref="CB131:CB145" si="296">HLOOKUP(AB$113,$O$42:$DO$59,$M131,0)</f>
        <v>#N/A</v>
      </c>
      <c r="CC131" s="237" t="e">
        <f t="shared" ref="CC131:CC145" si="297">HLOOKUP(AC$113,$O$42:$DO$59,$M131,0)</f>
        <v>#N/A</v>
      </c>
      <c r="CD131" s="237" t="e">
        <f t="shared" ref="CD131:CD145" si="298">HLOOKUP(AD$113,$O$42:$DO$59,$M131,0)</f>
        <v>#N/A</v>
      </c>
      <c r="CE131" s="237" t="e">
        <f t="shared" ref="CE131:CE145" si="299">HLOOKUP(AE$113,$O$42:$DO$59,$M131,0)</f>
        <v>#N/A</v>
      </c>
      <c r="CF131" s="237" t="e">
        <f t="shared" ref="CF131:CF145" si="300">HLOOKUP(AF$113,$O$42:$DO$59,$M131,0)</f>
        <v>#N/A</v>
      </c>
      <c r="CG131" s="237" t="e">
        <f t="shared" ref="CG131:CG145" si="301">HLOOKUP(AG$113,$O$42:$DO$59,$M131,0)</f>
        <v>#N/A</v>
      </c>
      <c r="CH131" s="237" t="e">
        <f t="shared" ref="CH131:CH145" si="302">HLOOKUP(AH$113,$O$42:$DO$59,$M131,0)</f>
        <v>#N/A</v>
      </c>
      <c r="CI131" s="237" t="e">
        <f t="shared" ref="CI131:CI145" si="303">HLOOKUP(AI$113,$O$42:$DO$59,$M131,0)</f>
        <v>#N/A</v>
      </c>
      <c r="CJ131" s="237" t="e">
        <f t="shared" ref="CJ131:CJ145" si="304">HLOOKUP(AJ$113,$O$42:$DO$59,$M131,0)</f>
        <v>#N/A</v>
      </c>
      <c r="CK131" s="237" t="e">
        <f t="shared" ref="CK131:CK145" si="305">HLOOKUP(AK$113,$O$42:$DO$59,$M131,0)</f>
        <v>#N/A</v>
      </c>
      <c r="CL131" s="237" t="e">
        <f t="shared" ref="CL131:CL145" si="306">HLOOKUP(AL$113,$O$42:$DO$59,$M131,0)</f>
        <v>#N/A</v>
      </c>
      <c r="CM131" s="237" t="e">
        <f t="shared" ref="CM131:CM145" si="307">HLOOKUP(AM$113,$O$42:$DO$59,$M131,0)</f>
        <v>#N/A</v>
      </c>
      <c r="CN131" s="237" t="e">
        <f t="shared" ref="CN131:CN145" si="308">HLOOKUP(AN$113,$O$42:$DO$59,$M131,0)</f>
        <v>#N/A</v>
      </c>
      <c r="CO131" s="237" t="e">
        <f t="shared" ref="CO131:CO145" si="309">HLOOKUP(AO$113,$O$42:$DO$59,$M131,0)</f>
        <v>#N/A</v>
      </c>
      <c r="CP131" s="237" t="e">
        <f t="shared" ref="CP131:CP145" si="310">HLOOKUP(AP$113,$O$42:$DO$59,$M131,0)</f>
        <v>#N/A</v>
      </c>
      <c r="CQ131" s="237" t="e">
        <f t="shared" ref="CQ131:CQ145" si="311">HLOOKUP(AQ$113,$O$42:$DO$59,$M131,0)</f>
        <v>#N/A</v>
      </c>
      <c r="CR131" s="237" t="e">
        <f t="shared" ref="CR131:CR145" si="312">HLOOKUP(AR$113,$O$42:$DO$59,$M131,0)</f>
        <v>#N/A</v>
      </c>
      <c r="CS131" s="238" t="e">
        <f t="shared" ref="CS131:CS145" si="313">HLOOKUP(AS$113,$O$42:$DO$59,$M131,0)</f>
        <v>#N/A</v>
      </c>
    </row>
    <row r="132" spans="8:97" ht="15" hidden="1" customHeight="1">
      <c r="M132" s="31">
        <f t="shared" si="281"/>
        <v>20</v>
      </c>
      <c r="N132" s="211" t="str">
        <f t="shared" si="274"/>
        <v>직원17</v>
      </c>
      <c r="O132" s="239" t="str">
        <f t="shared" si="280"/>
        <v/>
      </c>
      <c r="P132" s="105" t="str">
        <f t="shared" si="280"/>
        <v/>
      </c>
      <c r="Q132" s="105" t="str">
        <f t="shared" si="280"/>
        <v/>
      </c>
      <c r="R132" s="105" t="str">
        <f t="shared" si="280"/>
        <v/>
      </c>
      <c r="S132" s="105" t="str">
        <f t="shared" si="280"/>
        <v/>
      </c>
      <c r="T132" s="105" t="str">
        <f t="shared" si="280"/>
        <v/>
      </c>
      <c r="U132" s="105" t="str">
        <f t="shared" si="280"/>
        <v/>
      </c>
      <c r="V132" s="107" t="str">
        <f t="shared" si="280"/>
        <v/>
      </c>
      <c r="W132" s="107" t="str">
        <f t="shared" si="280"/>
        <v/>
      </c>
      <c r="X132" s="107" t="str">
        <f t="shared" si="280"/>
        <v/>
      </c>
      <c r="Y132" s="107" t="str">
        <f t="shared" si="280"/>
        <v/>
      </c>
      <c r="Z132" s="107" t="str">
        <f t="shared" si="280"/>
        <v/>
      </c>
      <c r="AA132" s="107" t="str">
        <f t="shared" si="280"/>
        <v/>
      </c>
      <c r="AB132" s="107" t="str">
        <f t="shared" si="280"/>
        <v/>
      </c>
      <c r="AC132" s="107" t="str">
        <f t="shared" si="280"/>
        <v/>
      </c>
      <c r="AD132" s="107" t="str">
        <f t="shared" si="280"/>
        <v/>
      </c>
      <c r="AE132" s="107" t="str">
        <f t="shared" si="282"/>
        <v/>
      </c>
      <c r="AF132" s="107" t="str">
        <f t="shared" si="282"/>
        <v/>
      </c>
      <c r="AG132" s="107" t="str">
        <f t="shared" si="282"/>
        <v/>
      </c>
      <c r="AH132" s="107" t="str">
        <f t="shared" si="282"/>
        <v/>
      </c>
      <c r="AI132" s="107" t="str">
        <f t="shared" si="282"/>
        <v/>
      </c>
      <c r="AJ132" s="107" t="str">
        <f t="shared" si="282"/>
        <v/>
      </c>
      <c r="AK132" s="107" t="str">
        <f t="shared" si="282"/>
        <v/>
      </c>
      <c r="AL132" s="107" t="str">
        <f t="shared" si="282"/>
        <v/>
      </c>
      <c r="AM132" s="107" t="str">
        <f t="shared" si="282"/>
        <v/>
      </c>
      <c r="AN132" s="107" t="str">
        <f t="shared" si="282"/>
        <v/>
      </c>
      <c r="AO132" s="107" t="str">
        <f t="shared" si="282"/>
        <v/>
      </c>
      <c r="AP132" s="107" t="str">
        <f t="shared" si="282"/>
        <v/>
      </c>
      <c r="AQ132" s="107" t="str">
        <f t="shared" si="282"/>
        <v/>
      </c>
      <c r="AR132" s="107" t="str">
        <f t="shared" si="282"/>
        <v/>
      </c>
      <c r="AS132" s="108" t="str">
        <f t="shared" si="282"/>
        <v/>
      </c>
      <c r="BN132" s="211" t="str">
        <f t="shared" si="277"/>
        <v>직원17</v>
      </c>
      <c r="BO132" s="99" t="e">
        <f t="shared" si="283"/>
        <v>#N/A</v>
      </c>
      <c r="BP132" s="240" t="e">
        <f t="shared" si="284"/>
        <v>#N/A</v>
      </c>
      <c r="BQ132" s="240" t="e">
        <f t="shared" si="285"/>
        <v>#N/A</v>
      </c>
      <c r="BR132" s="240" t="e">
        <f t="shared" si="286"/>
        <v>#N/A</v>
      </c>
      <c r="BS132" s="240" t="e">
        <f t="shared" si="287"/>
        <v>#N/A</v>
      </c>
      <c r="BT132" s="240" t="e">
        <f t="shared" si="288"/>
        <v>#N/A</v>
      </c>
      <c r="BU132" s="240" t="e">
        <f t="shared" si="289"/>
        <v>#N/A</v>
      </c>
      <c r="BV132" s="241" t="e">
        <f t="shared" si="290"/>
        <v>#N/A</v>
      </c>
      <c r="BW132" s="241" t="e">
        <f t="shared" si="291"/>
        <v>#N/A</v>
      </c>
      <c r="BX132" s="241" t="e">
        <f t="shared" si="292"/>
        <v>#N/A</v>
      </c>
      <c r="BY132" s="241" t="e">
        <f t="shared" si="293"/>
        <v>#N/A</v>
      </c>
      <c r="BZ132" s="241" t="e">
        <f t="shared" si="294"/>
        <v>#N/A</v>
      </c>
      <c r="CA132" s="241" t="e">
        <f t="shared" si="295"/>
        <v>#N/A</v>
      </c>
      <c r="CB132" s="241" t="e">
        <f t="shared" si="296"/>
        <v>#N/A</v>
      </c>
      <c r="CC132" s="241" t="e">
        <f t="shared" si="297"/>
        <v>#N/A</v>
      </c>
      <c r="CD132" s="241" t="e">
        <f t="shared" si="298"/>
        <v>#N/A</v>
      </c>
      <c r="CE132" s="241" t="e">
        <f t="shared" si="299"/>
        <v>#N/A</v>
      </c>
      <c r="CF132" s="241" t="e">
        <f t="shared" si="300"/>
        <v>#N/A</v>
      </c>
      <c r="CG132" s="241" t="e">
        <f t="shared" si="301"/>
        <v>#N/A</v>
      </c>
      <c r="CH132" s="241" t="e">
        <f t="shared" si="302"/>
        <v>#N/A</v>
      </c>
      <c r="CI132" s="241" t="e">
        <f t="shared" si="303"/>
        <v>#N/A</v>
      </c>
      <c r="CJ132" s="241" t="e">
        <f t="shared" si="304"/>
        <v>#N/A</v>
      </c>
      <c r="CK132" s="241" t="e">
        <f t="shared" si="305"/>
        <v>#N/A</v>
      </c>
      <c r="CL132" s="241" t="e">
        <f t="shared" si="306"/>
        <v>#N/A</v>
      </c>
      <c r="CM132" s="241" t="e">
        <f t="shared" si="307"/>
        <v>#N/A</v>
      </c>
      <c r="CN132" s="241" t="e">
        <f t="shared" si="308"/>
        <v>#N/A</v>
      </c>
      <c r="CO132" s="241" t="e">
        <f t="shared" si="309"/>
        <v>#N/A</v>
      </c>
      <c r="CP132" s="241" t="e">
        <f t="shared" si="310"/>
        <v>#N/A</v>
      </c>
      <c r="CQ132" s="241" t="e">
        <f t="shared" si="311"/>
        <v>#N/A</v>
      </c>
      <c r="CR132" s="241" t="e">
        <f t="shared" si="312"/>
        <v>#N/A</v>
      </c>
      <c r="CS132" s="242" t="e">
        <f t="shared" si="313"/>
        <v>#N/A</v>
      </c>
    </row>
    <row r="133" spans="8:97" ht="15" hidden="1" customHeight="1">
      <c r="M133" s="31">
        <f t="shared" si="281"/>
        <v>21</v>
      </c>
      <c r="N133" s="211" t="str">
        <f t="shared" si="274"/>
        <v>직원18</v>
      </c>
      <c r="O133" s="239" t="str">
        <f t="shared" ref="O133:AD145" si="314">HLOOKUP(O$113,$O$42:$HP$74,$M133,0)</f>
        <v/>
      </c>
      <c r="P133" s="105" t="str">
        <f t="shared" si="314"/>
        <v/>
      </c>
      <c r="Q133" s="105" t="str">
        <f t="shared" si="314"/>
        <v/>
      </c>
      <c r="R133" s="105" t="str">
        <f t="shared" si="314"/>
        <v/>
      </c>
      <c r="S133" s="105" t="str">
        <f t="shared" si="314"/>
        <v/>
      </c>
      <c r="T133" s="105" t="str">
        <f t="shared" si="314"/>
        <v/>
      </c>
      <c r="U133" s="105" t="str">
        <f t="shared" si="314"/>
        <v/>
      </c>
      <c r="V133" s="107" t="str">
        <f t="shared" si="314"/>
        <v/>
      </c>
      <c r="W133" s="107" t="str">
        <f t="shared" si="314"/>
        <v/>
      </c>
      <c r="X133" s="107" t="str">
        <f t="shared" si="314"/>
        <v/>
      </c>
      <c r="Y133" s="107" t="str">
        <f t="shared" si="314"/>
        <v/>
      </c>
      <c r="Z133" s="107" t="str">
        <f t="shared" si="314"/>
        <v/>
      </c>
      <c r="AA133" s="107" t="str">
        <f t="shared" si="314"/>
        <v/>
      </c>
      <c r="AB133" s="107" t="str">
        <f t="shared" si="314"/>
        <v/>
      </c>
      <c r="AC133" s="107" t="str">
        <f t="shared" si="314"/>
        <v/>
      </c>
      <c r="AD133" s="107" t="str">
        <f t="shared" si="314"/>
        <v/>
      </c>
      <c r="AE133" s="107" t="str">
        <f t="shared" si="282"/>
        <v/>
      </c>
      <c r="AF133" s="107" t="str">
        <f t="shared" si="282"/>
        <v/>
      </c>
      <c r="AG133" s="107" t="str">
        <f t="shared" si="282"/>
        <v/>
      </c>
      <c r="AH133" s="107" t="str">
        <f t="shared" si="282"/>
        <v/>
      </c>
      <c r="AI133" s="107" t="str">
        <f t="shared" si="282"/>
        <v/>
      </c>
      <c r="AJ133" s="107" t="str">
        <f t="shared" si="282"/>
        <v/>
      </c>
      <c r="AK133" s="107" t="str">
        <f t="shared" si="282"/>
        <v/>
      </c>
      <c r="AL133" s="107" t="str">
        <f t="shared" si="282"/>
        <v/>
      </c>
      <c r="AM133" s="107" t="str">
        <f t="shared" si="282"/>
        <v/>
      </c>
      <c r="AN133" s="107" t="str">
        <f t="shared" si="282"/>
        <v/>
      </c>
      <c r="AO133" s="107" t="str">
        <f t="shared" si="282"/>
        <v/>
      </c>
      <c r="AP133" s="107" t="str">
        <f t="shared" si="282"/>
        <v/>
      </c>
      <c r="AQ133" s="107" t="str">
        <f t="shared" si="282"/>
        <v/>
      </c>
      <c r="AR133" s="107" t="str">
        <f t="shared" si="282"/>
        <v/>
      </c>
      <c r="AS133" s="108" t="str">
        <f t="shared" si="282"/>
        <v/>
      </c>
      <c r="BN133" s="211" t="str">
        <f t="shared" si="277"/>
        <v>직원18</v>
      </c>
      <c r="BO133" s="99" t="e">
        <f t="shared" si="283"/>
        <v>#N/A</v>
      </c>
      <c r="BP133" s="240" t="e">
        <f t="shared" si="284"/>
        <v>#N/A</v>
      </c>
      <c r="BQ133" s="240" t="e">
        <f t="shared" si="285"/>
        <v>#N/A</v>
      </c>
      <c r="BR133" s="240" t="e">
        <f t="shared" si="286"/>
        <v>#N/A</v>
      </c>
      <c r="BS133" s="240" t="e">
        <f t="shared" si="287"/>
        <v>#N/A</v>
      </c>
      <c r="BT133" s="240" t="e">
        <f t="shared" si="288"/>
        <v>#N/A</v>
      </c>
      <c r="BU133" s="240" t="e">
        <f t="shared" si="289"/>
        <v>#N/A</v>
      </c>
      <c r="BV133" s="241" t="e">
        <f t="shared" si="290"/>
        <v>#N/A</v>
      </c>
      <c r="BW133" s="241" t="e">
        <f t="shared" si="291"/>
        <v>#N/A</v>
      </c>
      <c r="BX133" s="241" t="e">
        <f t="shared" si="292"/>
        <v>#N/A</v>
      </c>
      <c r="BY133" s="241" t="e">
        <f t="shared" si="293"/>
        <v>#N/A</v>
      </c>
      <c r="BZ133" s="241" t="e">
        <f t="shared" si="294"/>
        <v>#N/A</v>
      </c>
      <c r="CA133" s="241" t="e">
        <f t="shared" si="295"/>
        <v>#N/A</v>
      </c>
      <c r="CB133" s="241" t="e">
        <f t="shared" si="296"/>
        <v>#N/A</v>
      </c>
      <c r="CC133" s="241" t="e">
        <f t="shared" si="297"/>
        <v>#N/A</v>
      </c>
      <c r="CD133" s="241" t="e">
        <f t="shared" si="298"/>
        <v>#N/A</v>
      </c>
      <c r="CE133" s="241" t="e">
        <f t="shared" si="299"/>
        <v>#N/A</v>
      </c>
      <c r="CF133" s="241" t="e">
        <f t="shared" si="300"/>
        <v>#N/A</v>
      </c>
      <c r="CG133" s="241" t="e">
        <f t="shared" si="301"/>
        <v>#N/A</v>
      </c>
      <c r="CH133" s="241" t="e">
        <f t="shared" si="302"/>
        <v>#N/A</v>
      </c>
      <c r="CI133" s="241" t="e">
        <f t="shared" si="303"/>
        <v>#N/A</v>
      </c>
      <c r="CJ133" s="241" t="e">
        <f t="shared" si="304"/>
        <v>#N/A</v>
      </c>
      <c r="CK133" s="241" t="e">
        <f t="shared" si="305"/>
        <v>#N/A</v>
      </c>
      <c r="CL133" s="241" t="e">
        <f t="shared" si="306"/>
        <v>#N/A</v>
      </c>
      <c r="CM133" s="241" t="e">
        <f t="shared" si="307"/>
        <v>#N/A</v>
      </c>
      <c r="CN133" s="241" t="e">
        <f t="shared" si="308"/>
        <v>#N/A</v>
      </c>
      <c r="CO133" s="241" t="e">
        <f t="shared" si="309"/>
        <v>#N/A</v>
      </c>
      <c r="CP133" s="241" t="e">
        <f t="shared" si="310"/>
        <v>#N/A</v>
      </c>
      <c r="CQ133" s="241" t="e">
        <f t="shared" si="311"/>
        <v>#N/A</v>
      </c>
      <c r="CR133" s="241" t="e">
        <f t="shared" si="312"/>
        <v>#N/A</v>
      </c>
      <c r="CS133" s="242" t="e">
        <f t="shared" si="313"/>
        <v>#N/A</v>
      </c>
    </row>
    <row r="134" spans="8:97" ht="15" hidden="1" customHeight="1">
      <c r="M134" s="31">
        <f t="shared" si="281"/>
        <v>22</v>
      </c>
      <c r="N134" s="211" t="str">
        <f t="shared" si="274"/>
        <v>직원19</v>
      </c>
      <c r="O134" s="239" t="str">
        <f t="shared" si="314"/>
        <v/>
      </c>
      <c r="P134" s="105" t="str">
        <f t="shared" si="314"/>
        <v/>
      </c>
      <c r="Q134" s="105" t="str">
        <f t="shared" si="314"/>
        <v/>
      </c>
      <c r="R134" s="105" t="str">
        <f t="shared" si="314"/>
        <v/>
      </c>
      <c r="S134" s="105" t="str">
        <f t="shared" si="314"/>
        <v/>
      </c>
      <c r="T134" s="105" t="str">
        <f t="shared" si="314"/>
        <v/>
      </c>
      <c r="U134" s="105" t="str">
        <f t="shared" si="314"/>
        <v/>
      </c>
      <c r="V134" s="107" t="str">
        <f t="shared" si="314"/>
        <v/>
      </c>
      <c r="W134" s="107" t="str">
        <f t="shared" si="314"/>
        <v/>
      </c>
      <c r="X134" s="107" t="str">
        <f t="shared" si="314"/>
        <v/>
      </c>
      <c r="Y134" s="107" t="str">
        <f t="shared" si="314"/>
        <v/>
      </c>
      <c r="Z134" s="107" t="str">
        <f t="shared" si="314"/>
        <v/>
      </c>
      <c r="AA134" s="107" t="str">
        <f t="shared" si="314"/>
        <v/>
      </c>
      <c r="AB134" s="107" t="str">
        <f t="shared" si="314"/>
        <v/>
      </c>
      <c r="AC134" s="107" t="str">
        <f t="shared" si="314"/>
        <v/>
      </c>
      <c r="AD134" s="107" t="str">
        <f t="shared" si="314"/>
        <v/>
      </c>
      <c r="AE134" s="107" t="str">
        <f t="shared" si="282"/>
        <v/>
      </c>
      <c r="AF134" s="107" t="str">
        <f t="shared" si="282"/>
        <v/>
      </c>
      <c r="AG134" s="107" t="str">
        <f t="shared" si="282"/>
        <v/>
      </c>
      <c r="AH134" s="107" t="str">
        <f t="shared" si="282"/>
        <v/>
      </c>
      <c r="AI134" s="107" t="str">
        <f t="shared" si="282"/>
        <v/>
      </c>
      <c r="AJ134" s="107" t="str">
        <f t="shared" si="282"/>
        <v/>
      </c>
      <c r="AK134" s="107" t="str">
        <f t="shared" si="282"/>
        <v/>
      </c>
      <c r="AL134" s="107" t="str">
        <f t="shared" si="282"/>
        <v/>
      </c>
      <c r="AM134" s="107" t="str">
        <f t="shared" si="282"/>
        <v/>
      </c>
      <c r="AN134" s="107" t="str">
        <f t="shared" si="282"/>
        <v/>
      </c>
      <c r="AO134" s="107" t="str">
        <f t="shared" si="282"/>
        <v/>
      </c>
      <c r="AP134" s="107" t="str">
        <f t="shared" si="282"/>
        <v/>
      </c>
      <c r="AQ134" s="107" t="str">
        <f t="shared" si="282"/>
        <v/>
      </c>
      <c r="AR134" s="107" t="str">
        <f t="shared" si="282"/>
        <v/>
      </c>
      <c r="AS134" s="108" t="str">
        <f t="shared" si="282"/>
        <v/>
      </c>
      <c r="BN134" s="211" t="str">
        <f t="shared" si="277"/>
        <v>직원19</v>
      </c>
      <c r="BO134" s="99" t="e">
        <f t="shared" si="283"/>
        <v>#N/A</v>
      </c>
      <c r="BP134" s="240" t="e">
        <f t="shared" si="284"/>
        <v>#N/A</v>
      </c>
      <c r="BQ134" s="240" t="e">
        <f t="shared" si="285"/>
        <v>#N/A</v>
      </c>
      <c r="BR134" s="240" t="e">
        <f t="shared" si="286"/>
        <v>#N/A</v>
      </c>
      <c r="BS134" s="240" t="e">
        <f t="shared" si="287"/>
        <v>#N/A</v>
      </c>
      <c r="BT134" s="240" t="e">
        <f t="shared" si="288"/>
        <v>#N/A</v>
      </c>
      <c r="BU134" s="240" t="e">
        <f t="shared" si="289"/>
        <v>#N/A</v>
      </c>
      <c r="BV134" s="241" t="e">
        <f t="shared" si="290"/>
        <v>#N/A</v>
      </c>
      <c r="BW134" s="241" t="e">
        <f t="shared" si="291"/>
        <v>#N/A</v>
      </c>
      <c r="BX134" s="241" t="e">
        <f t="shared" si="292"/>
        <v>#N/A</v>
      </c>
      <c r="BY134" s="241" t="e">
        <f t="shared" si="293"/>
        <v>#N/A</v>
      </c>
      <c r="BZ134" s="241" t="e">
        <f t="shared" si="294"/>
        <v>#N/A</v>
      </c>
      <c r="CA134" s="241" t="e">
        <f t="shared" si="295"/>
        <v>#N/A</v>
      </c>
      <c r="CB134" s="241" t="e">
        <f t="shared" si="296"/>
        <v>#N/A</v>
      </c>
      <c r="CC134" s="241" t="e">
        <f t="shared" si="297"/>
        <v>#N/A</v>
      </c>
      <c r="CD134" s="241" t="e">
        <f t="shared" si="298"/>
        <v>#N/A</v>
      </c>
      <c r="CE134" s="241" t="e">
        <f t="shared" si="299"/>
        <v>#N/A</v>
      </c>
      <c r="CF134" s="241" t="e">
        <f t="shared" si="300"/>
        <v>#N/A</v>
      </c>
      <c r="CG134" s="241" t="e">
        <f t="shared" si="301"/>
        <v>#N/A</v>
      </c>
      <c r="CH134" s="241" t="e">
        <f t="shared" si="302"/>
        <v>#N/A</v>
      </c>
      <c r="CI134" s="241" t="e">
        <f t="shared" si="303"/>
        <v>#N/A</v>
      </c>
      <c r="CJ134" s="241" t="e">
        <f t="shared" si="304"/>
        <v>#N/A</v>
      </c>
      <c r="CK134" s="241" t="e">
        <f t="shared" si="305"/>
        <v>#N/A</v>
      </c>
      <c r="CL134" s="241" t="e">
        <f t="shared" si="306"/>
        <v>#N/A</v>
      </c>
      <c r="CM134" s="241" t="e">
        <f t="shared" si="307"/>
        <v>#N/A</v>
      </c>
      <c r="CN134" s="241" t="e">
        <f t="shared" si="308"/>
        <v>#N/A</v>
      </c>
      <c r="CO134" s="241" t="e">
        <f t="shared" si="309"/>
        <v>#N/A</v>
      </c>
      <c r="CP134" s="241" t="e">
        <f t="shared" si="310"/>
        <v>#N/A</v>
      </c>
      <c r="CQ134" s="241" t="e">
        <f t="shared" si="311"/>
        <v>#N/A</v>
      </c>
      <c r="CR134" s="241" t="e">
        <f t="shared" si="312"/>
        <v>#N/A</v>
      </c>
      <c r="CS134" s="242" t="e">
        <f t="shared" si="313"/>
        <v>#N/A</v>
      </c>
    </row>
    <row r="135" spans="8:97" ht="15" hidden="1" customHeight="1">
      <c r="H135" s="30"/>
      <c r="I135" s="30"/>
      <c r="J135" s="30"/>
      <c r="K135" s="30"/>
      <c r="M135" s="31">
        <f t="shared" si="281"/>
        <v>23</v>
      </c>
      <c r="N135" s="211" t="str">
        <f t="shared" si="274"/>
        <v>직원20</v>
      </c>
      <c r="O135" s="239" t="str">
        <f t="shared" si="314"/>
        <v/>
      </c>
      <c r="P135" s="105" t="str">
        <f t="shared" si="314"/>
        <v/>
      </c>
      <c r="Q135" s="105" t="str">
        <f t="shared" si="314"/>
        <v/>
      </c>
      <c r="R135" s="105" t="str">
        <f t="shared" si="314"/>
        <v/>
      </c>
      <c r="S135" s="105" t="str">
        <f t="shared" si="314"/>
        <v/>
      </c>
      <c r="T135" s="105" t="str">
        <f t="shared" si="314"/>
        <v/>
      </c>
      <c r="U135" s="105" t="str">
        <f t="shared" si="314"/>
        <v/>
      </c>
      <c r="V135" s="107" t="str">
        <f t="shared" si="314"/>
        <v/>
      </c>
      <c r="W135" s="107" t="str">
        <f t="shared" si="314"/>
        <v/>
      </c>
      <c r="X135" s="107" t="str">
        <f t="shared" si="314"/>
        <v/>
      </c>
      <c r="Y135" s="107" t="str">
        <f t="shared" si="314"/>
        <v/>
      </c>
      <c r="Z135" s="107" t="str">
        <f t="shared" si="314"/>
        <v/>
      </c>
      <c r="AA135" s="107" t="str">
        <f t="shared" si="314"/>
        <v/>
      </c>
      <c r="AB135" s="107" t="str">
        <f t="shared" si="314"/>
        <v/>
      </c>
      <c r="AC135" s="107" t="str">
        <f t="shared" si="314"/>
        <v/>
      </c>
      <c r="AD135" s="107" t="str">
        <f t="shared" si="314"/>
        <v/>
      </c>
      <c r="AE135" s="107" t="str">
        <f t="shared" si="282"/>
        <v/>
      </c>
      <c r="AF135" s="107" t="str">
        <f t="shared" si="282"/>
        <v/>
      </c>
      <c r="AG135" s="107" t="str">
        <f t="shared" si="282"/>
        <v/>
      </c>
      <c r="AH135" s="107" t="str">
        <f t="shared" si="282"/>
        <v/>
      </c>
      <c r="AI135" s="107" t="str">
        <f t="shared" si="282"/>
        <v/>
      </c>
      <c r="AJ135" s="107" t="str">
        <f t="shared" si="282"/>
        <v/>
      </c>
      <c r="AK135" s="107" t="str">
        <f t="shared" si="282"/>
        <v/>
      </c>
      <c r="AL135" s="107" t="str">
        <f t="shared" si="282"/>
        <v/>
      </c>
      <c r="AM135" s="107" t="str">
        <f t="shared" si="282"/>
        <v/>
      </c>
      <c r="AN135" s="107" t="str">
        <f t="shared" si="282"/>
        <v/>
      </c>
      <c r="AO135" s="107" t="str">
        <f t="shared" si="282"/>
        <v/>
      </c>
      <c r="AP135" s="107" t="str">
        <f t="shared" si="282"/>
        <v/>
      </c>
      <c r="AQ135" s="107" t="str">
        <f t="shared" si="282"/>
        <v/>
      </c>
      <c r="AR135" s="107" t="str">
        <f t="shared" si="282"/>
        <v/>
      </c>
      <c r="AS135" s="108" t="str">
        <f t="shared" si="282"/>
        <v/>
      </c>
      <c r="BN135" s="211" t="str">
        <f t="shared" si="277"/>
        <v>직원20</v>
      </c>
      <c r="BO135" s="99" t="e">
        <f t="shared" si="283"/>
        <v>#N/A</v>
      </c>
      <c r="BP135" s="240" t="e">
        <f t="shared" si="284"/>
        <v>#N/A</v>
      </c>
      <c r="BQ135" s="240" t="e">
        <f t="shared" si="285"/>
        <v>#N/A</v>
      </c>
      <c r="BR135" s="240" t="e">
        <f t="shared" si="286"/>
        <v>#N/A</v>
      </c>
      <c r="BS135" s="240" t="e">
        <f t="shared" si="287"/>
        <v>#N/A</v>
      </c>
      <c r="BT135" s="240" t="e">
        <f t="shared" si="288"/>
        <v>#N/A</v>
      </c>
      <c r="BU135" s="240" t="e">
        <f t="shared" si="289"/>
        <v>#N/A</v>
      </c>
      <c r="BV135" s="241" t="e">
        <f t="shared" si="290"/>
        <v>#N/A</v>
      </c>
      <c r="BW135" s="241" t="e">
        <f t="shared" si="291"/>
        <v>#N/A</v>
      </c>
      <c r="BX135" s="241" t="e">
        <f t="shared" si="292"/>
        <v>#N/A</v>
      </c>
      <c r="BY135" s="241" t="e">
        <f t="shared" si="293"/>
        <v>#N/A</v>
      </c>
      <c r="BZ135" s="241" t="e">
        <f t="shared" si="294"/>
        <v>#N/A</v>
      </c>
      <c r="CA135" s="241" t="e">
        <f t="shared" si="295"/>
        <v>#N/A</v>
      </c>
      <c r="CB135" s="241" t="e">
        <f t="shared" si="296"/>
        <v>#N/A</v>
      </c>
      <c r="CC135" s="241" t="e">
        <f t="shared" si="297"/>
        <v>#N/A</v>
      </c>
      <c r="CD135" s="241" t="e">
        <f t="shared" si="298"/>
        <v>#N/A</v>
      </c>
      <c r="CE135" s="241" t="e">
        <f t="shared" si="299"/>
        <v>#N/A</v>
      </c>
      <c r="CF135" s="241" t="e">
        <f t="shared" si="300"/>
        <v>#N/A</v>
      </c>
      <c r="CG135" s="241" t="e">
        <f t="shared" si="301"/>
        <v>#N/A</v>
      </c>
      <c r="CH135" s="241" t="e">
        <f t="shared" si="302"/>
        <v>#N/A</v>
      </c>
      <c r="CI135" s="241" t="e">
        <f t="shared" si="303"/>
        <v>#N/A</v>
      </c>
      <c r="CJ135" s="241" t="e">
        <f t="shared" si="304"/>
        <v>#N/A</v>
      </c>
      <c r="CK135" s="241" t="e">
        <f t="shared" si="305"/>
        <v>#N/A</v>
      </c>
      <c r="CL135" s="241" t="e">
        <f t="shared" si="306"/>
        <v>#N/A</v>
      </c>
      <c r="CM135" s="241" t="e">
        <f t="shared" si="307"/>
        <v>#N/A</v>
      </c>
      <c r="CN135" s="241" t="e">
        <f t="shared" si="308"/>
        <v>#N/A</v>
      </c>
      <c r="CO135" s="241" t="e">
        <f t="shared" si="309"/>
        <v>#N/A</v>
      </c>
      <c r="CP135" s="241" t="e">
        <f t="shared" si="310"/>
        <v>#N/A</v>
      </c>
      <c r="CQ135" s="241" t="e">
        <f t="shared" si="311"/>
        <v>#N/A</v>
      </c>
      <c r="CR135" s="241" t="e">
        <f t="shared" si="312"/>
        <v>#N/A</v>
      </c>
      <c r="CS135" s="242" t="e">
        <f t="shared" si="313"/>
        <v>#N/A</v>
      </c>
    </row>
    <row r="136" spans="8:97" ht="15" hidden="1" customHeight="1">
      <c r="H136" s="30"/>
      <c r="I136" s="30"/>
      <c r="J136" s="30"/>
      <c r="K136" s="30"/>
      <c r="M136" s="31">
        <f t="shared" si="281"/>
        <v>24</v>
      </c>
      <c r="N136" s="211" t="str">
        <f t="shared" si="274"/>
        <v>직원21</v>
      </c>
      <c r="O136" s="239" t="str">
        <f t="shared" si="314"/>
        <v/>
      </c>
      <c r="P136" s="105" t="str">
        <f t="shared" si="314"/>
        <v/>
      </c>
      <c r="Q136" s="105" t="str">
        <f t="shared" si="314"/>
        <v/>
      </c>
      <c r="R136" s="105" t="str">
        <f t="shared" si="314"/>
        <v/>
      </c>
      <c r="S136" s="105" t="str">
        <f t="shared" si="314"/>
        <v/>
      </c>
      <c r="T136" s="105" t="str">
        <f t="shared" si="314"/>
        <v/>
      </c>
      <c r="U136" s="105" t="str">
        <f t="shared" si="314"/>
        <v/>
      </c>
      <c r="V136" s="107" t="str">
        <f t="shared" si="314"/>
        <v/>
      </c>
      <c r="W136" s="107" t="str">
        <f t="shared" si="314"/>
        <v/>
      </c>
      <c r="X136" s="107" t="str">
        <f t="shared" si="314"/>
        <v/>
      </c>
      <c r="Y136" s="107" t="str">
        <f t="shared" si="314"/>
        <v/>
      </c>
      <c r="Z136" s="107" t="str">
        <f t="shared" si="314"/>
        <v/>
      </c>
      <c r="AA136" s="107" t="str">
        <f t="shared" si="314"/>
        <v/>
      </c>
      <c r="AB136" s="107" t="str">
        <f t="shared" si="314"/>
        <v/>
      </c>
      <c r="AC136" s="107" t="str">
        <f t="shared" si="314"/>
        <v/>
      </c>
      <c r="AD136" s="107" t="str">
        <f t="shared" si="314"/>
        <v/>
      </c>
      <c r="AE136" s="107" t="str">
        <f t="shared" si="282"/>
        <v/>
      </c>
      <c r="AF136" s="107" t="str">
        <f t="shared" si="282"/>
        <v/>
      </c>
      <c r="AG136" s="107" t="str">
        <f t="shared" si="282"/>
        <v/>
      </c>
      <c r="AH136" s="107" t="str">
        <f t="shared" si="282"/>
        <v/>
      </c>
      <c r="AI136" s="107" t="str">
        <f t="shared" si="282"/>
        <v/>
      </c>
      <c r="AJ136" s="107" t="str">
        <f t="shared" si="282"/>
        <v/>
      </c>
      <c r="AK136" s="107" t="str">
        <f t="shared" si="282"/>
        <v/>
      </c>
      <c r="AL136" s="107" t="str">
        <f t="shared" si="282"/>
        <v/>
      </c>
      <c r="AM136" s="107" t="str">
        <f t="shared" si="282"/>
        <v/>
      </c>
      <c r="AN136" s="107" t="str">
        <f t="shared" si="282"/>
        <v/>
      </c>
      <c r="AO136" s="107" t="str">
        <f t="shared" si="282"/>
        <v/>
      </c>
      <c r="AP136" s="107" t="str">
        <f t="shared" si="282"/>
        <v/>
      </c>
      <c r="AQ136" s="107" t="str">
        <f t="shared" si="282"/>
        <v/>
      </c>
      <c r="AR136" s="107" t="str">
        <f t="shared" si="282"/>
        <v/>
      </c>
      <c r="AS136" s="108" t="str">
        <f t="shared" si="282"/>
        <v/>
      </c>
      <c r="BN136" s="211" t="str">
        <f t="shared" si="277"/>
        <v>직원21</v>
      </c>
      <c r="BO136" s="99" t="e">
        <f t="shared" si="283"/>
        <v>#N/A</v>
      </c>
      <c r="BP136" s="240" t="e">
        <f t="shared" si="284"/>
        <v>#N/A</v>
      </c>
      <c r="BQ136" s="240" t="e">
        <f t="shared" si="285"/>
        <v>#N/A</v>
      </c>
      <c r="BR136" s="240" t="e">
        <f t="shared" si="286"/>
        <v>#N/A</v>
      </c>
      <c r="BS136" s="240" t="e">
        <f t="shared" si="287"/>
        <v>#N/A</v>
      </c>
      <c r="BT136" s="240" t="e">
        <f t="shared" si="288"/>
        <v>#N/A</v>
      </c>
      <c r="BU136" s="240" t="e">
        <f t="shared" si="289"/>
        <v>#N/A</v>
      </c>
      <c r="BV136" s="241" t="e">
        <f t="shared" si="290"/>
        <v>#N/A</v>
      </c>
      <c r="BW136" s="241" t="e">
        <f t="shared" si="291"/>
        <v>#N/A</v>
      </c>
      <c r="BX136" s="241" t="e">
        <f t="shared" si="292"/>
        <v>#N/A</v>
      </c>
      <c r="BY136" s="241" t="e">
        <f t="shared" si="293"/>
        <v>#N/A</v>
      </c>
      <c r="BZ136" s="241" t="e">
        <f t="shared" si="294"/>
        <v>#N/A</v>
      </c>
      <c r="CA136" s="241" t="e">
        <f t="shared" si="295"/>
        <v>#N/A</v>
      </c>
      <c r="CB136" s="241" t="e">
        <f t="shared" si="296"/>
        <v>#N/A</v>
      </c>
      <c r="CC136" s="241" t="e">
        <f t="shared" si="297"/>
        <v>#N/A</v>
      </c>
      <c r="CD136" s="241" t="e">
        <f t="shared" si="298"/>
        <v>#N/A</v>
      </c>
      <c r="CE136" s="241" t="e">
        <f t="shared" si="299"/>
        <v>#N/A</v>
      </c>
      <c r="CF136" s="241" t="e">
        <f t="shared" si="300"/>
        <v>#N/A</v>
      </c>
      <c r="CG136" s="241" t="e">
        <f t="shared" si="301"/>
        <v>#N/A</v>
      </c>
      <c r="CH136" s="241" t="e">
        <f t="shared" si="302"/>
        <v>#N/A</v>
      </c>
      <c r="CI136" s="241" t="e">
        <f t="shared" si="303"/>
        <v>#N/A</v>
      </c>
      <c r="CJ136" s="241" t="e">
        <f t="shared" si="304"/>
        <v>#N/A</v>
      </c>
      <c r="CK136" s="241" t="e">
        <f t="shared" si="305"/>
        <v>#N/A</v>
      </c>
      <c r="CL136" s="241" t="e">
        <f t="shared" si="306"/>
        <v>#N/A</v>
      </c>
      <c r="CM136" s="241" t="e">
        <f t="shared" si="307"/>
        <v>#N/A</v>
      </c>
      <c r="CN136" s="241" t="e">
        <f t="shared" si="308"/>
        <v>#N/A</v>
      </c>
      <c r="CO136" s="241" t="e">
        <f t="shared" si="309"/>
        <v>#N/A</v>
      </c>
      <c r="CP136" s="241" t="e">
        <f t="shared" si="310"/>
        <v>#N/A</v>
      </c>
      <c r="CQ136" s="241" t="e">
        <f t="shared" si="311"/>
        <v>#N/A</v>
      </c>
      <c r="CR136" s="241" t="e">
        <f t="shared" si="312"/>
        <v>#N/A</v>
      </c>
      <c r="CS136" s="242" t="e">
        <f t="shared" si="313"/>
        <v>#N/A</v>
      </c>
    </row>
    <row r="137" spans="8:97" ht="15" hidden="1" customHeight="1">
      <c r="H137" s="30"/>
      <c r="I137" s="30"/>
      <c r="J137" s="30"/>
      <c r="K137" s="30"/>
      <c r="M137" s="31">
        <f t="shared" si="281"/>
        <v>25</v>
      </c>
      <c r="N137" s="211" t="str">
        <f t="shared" si="274"/>
        <v>직원22</v>
      </c>
      <c r="O137" s="239" t="str">
        <f t="shared" si="314"/>
        <v/>
      </c>
      <c r="P137" s="105" t="str">
        <f t="shared" si="314"/>
        <v/>
      </c>
      <c r="Q137" s="105" t="str">
        <f t="shared" si="314"/>
        <v/>
      </c>
      <c r="R137" s="105" t="str">
        <f t="shared" si="314"/>
        <v/>
      </c>
      <c r="S137" s="105" t="str">
        <f t="shared" si="314"/>
        <v/>
      </c>
      <c r="T137" s="105" t="str">
        <f t="shared" si="314"/>
        <v/>
      </c>
      <c r="U137" s="105" t="str">
        <f t="shared" si="314"/>
        <v/>
      </c>
      <c r="V137" s="107" t="str">
        <f t="shared" si="314"/>
        <v/>
      </c>
      <c r="W137" s="107" t="str">
        <f t="shared" si="314"/>
        <v/>
      </c>
      <c r="X137" s="107" t="str">
        <f t="shared" si="314"/>
        <v/>
      </c>
      <c r="Y137" s="107" t="str">
        <f t="shared" si="314"/>
        <v/>
      </c>
      <c r="Z137" s="107" t="str">
        <f t="shared" si="314"/>
        <v/>
      </c>
      <c r="AA137" s="107" t="str">
        <f t="shared" si="314"/>
        <v/>
      </c>
      <c r="AB137" s="107" t="str">
        <f t="shared" si="314"/>
        <v/>
      </c>
      <c r="AC137" s="107" t="str">
        <f t="shared" si="314"/>
        <v/>
      </c>
      <c r="AD137" s="107" t="str">
        <f t="shared" si="314"/>
        <v/>
      </c>
      <c r="AE137" s="107" t="str">
        <f t="shared" si="282"/>
        <v/>
      </c>
      <c r="AF137" s="107" t="str">
        <f t="shared" si="282"/>
        <v/>
      </c>
      <c r="AG137" s="107" t="str">
        <f t="shared" si="282"/>
        <v/>
      </c>
      <c r="AH137" s="107" t="str">
        <f t="shared" si="282"/>
        <v/>
      </c>
      <c r="AI137" s="107" t="str">
        <f t="shared" si="282"/>
        <v/>
      </c>
      <c r="AJ137" s="107" t="str">
        <f t="shared" si="282"/>
        <v/>
      </c>
      <c r="AK137" s="107" t="str">
        <f t="shared" si="282"/>
        <v/>
      </c>
      <c r="AL137" s="107" t="str">
        <f t="shared" si="282"/>
        <v/>
      </c>
      <c r="AM137" s="107" t="str">
        <f t="shared" si="282"/>
        <v/>
      </c>
      <c r="AN137" s="107" t="str">
        <f t="shared" si="282"/>
        <v/>
      </c>
      <c r="AO137" s="107" t="str">
        <f t="shared" si="282"/>
        <v/>
      </c>
      <c r="AP137" s="107" t="str">
        <f t="shared" si="282"/>
        <v/>
      </c>
      <c r="AQ137" s="107" t="str">
        <f t="shared" si="282"/>
        <v/>
      </c>
      <c r="AR137" s="107" t="str">
        <f t="shared" si="282"/>
        <v/>
      </c>
      <c r="AS137" s="108" t="str">
        <f t="shared" si="282"/>
        <v/>
      </c>
      <c r="BN137" s="211" t="str">
        <f t="shared" si="277"/>
        <v>직원22</v>
      </c>
      <c r="BO137" s="99" t="e">
        <f t="shared" si="283"/>
        <v>#N/A</v>
      </c>
      <c r="BP137" s="240" t="e">
        <f t="shared" si="284"/>
        <v>#N/A</v>
      </c>
      <c r="BQ137" s="240" t="e">
        <f t="shared" si="285"/>
        <v>#N/A</v>
      </c>
      <c r="BR137" s="240" t="e">
        <f t="shared" si="286"/>
        <v>#N/A</v>
      </c>
      <c r="BS137" s="240" t="e">
        <f t="shared" si="287"/>
        <v>#N/A</v>
      </c>
      <c r="BT137" s="240" t="e">
        <f t="shared" si="288"/>
        <v>#N/A</v>
      </c>
      <c r="BU137" s="240" t="e">
        <f t="shared" si="289"/>
        <v>#N/A</v>
      </c>
      <c r="BV137" s="241" t="e">
        <f t="shared" si="290"/>
        <v>#N/A</v>
      </c>
      <c r="BW137" s="241" t="e">
        <f t="shared" si="291"/>
        <v>#N/A</v>
      </c>
      <c r="BX137" s="241" t="e">
        <f t="shared" si="292"/>
        <v>#N/A</v>
      </c>
      <c r="BY137" s="241" t="e">
        <f t="shared" si="293"/>
        <v>#N/A</v>
      </c>
      <c r="BZ137" s="241" t="e">
        <f t="shared" si="294"/>
        <v>#N/A</v>
      </c>
      <c r="CA137" s="241" t="e">
        <f t="shared" si="295"/>
        <v>#N/A</v>
      </c>
      <c r="CB137" s="241" t="e">
        <f t="shared" si="296"/>
        <v>#N/A</v>
      </c>
      <c r="CC137" s="241" t="e">
        <f t="shared" si="297"/>
        <v>#N/A</v>
      </c>
      <c r="CD137" s="241" t="e">
        <f t="shared" si="298"/>
        <v>#N/A</v>
      </c>
      <c r="CE137" s="241" t="e">
        <f t="shared" si="299"/>
        <v>#N/A</v>
      </c>
      <c r="CF137" s="241" t="e">
        <f t="shared" si="300"/>
        <v>#N/A</v>
      </c>
      <c r="CG137" s="241" t="e">
        <f t="shared" si="301"/>
        <v>#N/A</v>
      </c>
      <c r="CH137" s="241" t="e">
        <f t="shared" si="302"/>
        <v>#N/A</v>
      </c>
      <c r="CI137" s="241" t="e">
        <f t="shared" si="303"/>
        <v>#N/A</v>
      </c>
      <c r="CJ137" s="241" t="e">
        <f t="shared" si="304"/>
        <v>#N/A</v>
      </c>
      <c r="CK137" s="241" t="e">
        <f t="shared" si="305"/>
        <v>#N/A</v>
      </c>
      <c r="CL137" s="241" t="e">
        <f t="shared" si="306"/>
        <v>#N/A</v>
      </c>
      <c r="CM137" s="241" t="e">
        <f t="shared" si="307"/>
        <v>#N/A</v>
      </c>
      <c r="CN137" s="241" t="e">
        <f t="shared" si="308"/>
        <v>#N/A</v>
      </c>
      <c r="CO137" s="241" t="e">
        <f t="shared" si="309"/>
        <v>#N/A</v>
      </c>
      <c r="CP137" s="241" t="e">
        <f t="shared" si="310"/>
        <v>#N/A</v>
      </c>
      <c r="CQ137" s="241" t="e">
        <f t="shared" si="311"/>
        <v>#N/A</v>
      </c>
      <c r="CR137" s="241" t="e">
        <f t="shared" si="312"/>
        <v>#N/A</v>
      </c>
      <c r="CS137" s="242" t="e">
        <f t="shared" si="313"/>
        <v>#N/A</v>
      </c>
    </row>
    <row r="138" spans="8:97" ht="15" hidden="1" customHeight="1">
      <c r="H138" s="30"/>
      <c r="I138" s="30"/>
      <c r="J138" s="30"/>
      <c r="K138" s="30"/>
      <c r="M138" s="31">
        <f t="shared" si="281"/>
        <v>26</v>
      </c>
      <c r="N138" s="211" t="str">
        <f t="shared" si="274"/>
        <v>직원23</v>
      </c>
      <c r="O138" s="239" t="str">
        <f t="shared" si="314"/>
        <v/>
      </c>
      <c r="P138" s="105" t="str">
        <f t="shared" si="314"/>
        <v/>
      </c>
      <c r="Q138" s="105" t="str">
        <f t="shared" si="314"/>
        <v/>
      </c>
      <c r="R138" s="105" t="str">
        <f t="shared" si="314"/>
        <v/>
      </c>
      <c r="S138" s="105" t="str">
        <f t="shared" si="314"/>
        <v/>
      </c>
      <c r="T138" s="105" t="str">
        <f t="shared" si="314"/>
        <v/>
      </c>
      <c r="U138" s="105" t="str">
        <f t="shared" si="314"/>
        <v/>
      </c>
      <c r="V138" s="107" t="str">
        <f t="shared" si="314"/>
        <v/>
      </c>
      <c r="W138" s="107" t="str">
        <f t="shared" si="314"/>
        <v/>
      </c>
      <c r="X138" s="107" t="str">
        <f t="shared" si="314"/>
        <v/>
      </c>
      <c r="Y138" s="107" t="str">
        <f t="shared" si="314"/>
        <v/>
      </c>
      <c r="Z138" s="107" t="str">
        <f t="shared" si="314"/>
        <v/>
      </c>
      <c r="AA138" s="107" t="str">
        <f t="shared" si="314"/>
        <v/>
      </c>
      <c r="AB138" s="107" t="str">
        <f t="shared" si="314"/>
        <v/>
      </c>
      <c r="AC138" s="107" t="str">
        <f t="shared" si="314"/>
        <v/>
      </c>
      <c r="AD138" s="107" t="str">
        <f t="shared" si="314"/>
        <v/>
      </c>
      <c r="AE138" s="107" t="str">
        <f t="shared" si="282"/>
        <v/>
      </c>
      <c r="AF138" s="107" t="str">
        <f t="shared" si="282"/>
        <v/>
      </c>
      <c r="AG138" s="107" t="str">
        <f t="shared" si="282"/>
        <v/>
      </c>
      <c r="AH138" s="107" t="str">
        <f t="shared" si="282"/>
        <v/>
      </c>
      <c r="AI138" s="107" t="str">
        <f t="shared" si="282"/>
        <v/>
      </c>
      <c r="AJ138" s="107" t="str">
        <f t="shared" si="282"/>
        <v/>
      </c>
      <c r="AK138" s="107" t="str">
        <f t="shared" si="282"/>
        <v/>
      </c>
      <c r="AL138" s="107" t="str">
        <f t="shared" si="282"/>
        <v/>
      </c>
      <c r="AM138" s="107" t="str">
        <f t="shared" si="282"/>
        <v/>
      </c>
      <c r="AN138" s="107" t="str">
        <f t="shared" si="282"/>
        <v/>
      </c>
      <c r="AO138" s="107" t="str">
        <f t="shared" si="282"/>
        <v/>
      </c>
      <c r="AP138" s="107" t="str">
        <f t="shared" si="282"/>
        <v/>
      </c>
      <c r="AQ138" s="107" t="str">
        <f t="shared" si="282"/>
        <v/>
      </c>
      <c r="AR138" s="107" t="str">
        <f t="shared" si="282"/>
        <v/>
      </c>
      <c r="AS138" s="108" t="str">
        <f t="shared" si="282"/>
        <v/>
      </c>
      <c r="BA138" s="30"/>
      <c r="BD138" s="30"/>
      <c r="BE138" s="30"/>
      <c r="BF138" s="30"/>
      <c r="BG138" s="30"/>
      <c r="BN138" s="211" t="str">
        <f t="shared" si="277"/>
        <v>직원23</v>
      </c>
      <c r="BO138" s="99" t="e">
        <f t="shared" si="283"/>
        <v>#N/A</v>
      </c>
      <c r="BP138" s="240" t="e">
        <f t="shared" si="284"/>
        <v>#N/A</v>
      </c>
      <c r="BQ138" s="240" t="e">
        <f t="shared" si="285"/>
        <v>#N/A</v>
      </c>
      <c r="BR138" s="240" t="e">
        <f t="shared" si="286"/>
        <v>#N/A</v>
      </c>
      <c r="BS138" s="240" t="e">
        <f t="shared" si="287"/>
        <v>#N/A</v>
      </c>
      <c r="BT138" s="240" t="e">
        <f t="shared" si="288"/>
        <v>#N/A</v>
      </c>
      <c r="BU138" s="240" t="e">
        <f t="shared" si="289"/>
        <v>#N/A</v>
      </c>
      <c r="BV138" s="241" t="e">
        <f t="shared" si="290"/>
        <v>#N/A</v>
      </c>
      <c r="BW138" s="241" t="e">
        <f t="shared" si="291"/>
        <v>#N/A</v>
      </c>
      <c r="BX138" s="241" t="e">
        <f t="shared" si="292"/>
        <v>#N/A</v>
      </c>
      <c r="BY138" s="241" t="e">
        <f t="shared" si="293"/>
        <v>#N/A</v>
      </c>
      <c r="BZ138" s="241" t="e">
        <f t="shared" si="294"/>
        <v>#N/A</v>
      </c>
      <c r="CA138" s="241" t="e">
        <f t="shared" si="295"/>
        <v>#N/A</v>
      </c>
      <c r="CB138" s="241" t="e">
        <f t="shared" si="296"/>
        <v>#N/A</v>
      </c>
      <c r="CC138" s="241" t="e">
        <f t="shared" si="297"/>
        <v>#N/A</v>
      </c>
      <c r="CD138" s="241" t="e">
        <f t="shared" si="298"/>
        <v>#N/A</v>
      </c>
      <c r="CE138" s="241" t="e">
        <f t="shared" si="299"/>
        <v>#N/A</v>
      </c>
      <c r="CF138" s="241" t="e">
        <f t="shared" si="300"/>
        <v>#N/A</v>
      </c>
      <c r="CG138" s="241" t="e">
        <f t="shared" si="301"/>
        <v>#N/A</v>
      </c>
      <c r="CH138" s="241" t="e">
        <f t="shared" si="302"/>
        <v>#N/A</v>
      </c>
      <c r="CI138" s="241" t="e">
        <f t="shared" si="303"/>
        <v>#N/A</v>
      </c>
      <c r="CJ138" s="241" t="e">
        <f t="shared" si="304"/>
        <v>#N/A</v>
      </c>
      <c r="CK138" s="241" t="e">
        <f t="shared" si="305"/>
        <v>#N/A</v>
      </c>
      <c r="CL138" s="241" t="e">
        <f t="shared" si="306"/>
        <v>#N/A</v>
      </c>
      <c r="CM138" s="241" t="e">
        <f t="shared" si="307"/>
        <v>#N/A</v>
      </c>
      <c r="CN138" s="241" t="e">
        <f t="shared" si="308"/>
        <v>#N/A</v>
      </c>
      <c r="CO138" s="241" t="e">
        <f t="shared" si="309"/>
        <v>#N/A</v>
      </c>
      <c r="CP138" s="241" t="e">
        <f t="shared" si="310"/>
        <v>#N/A</v>
      </c>
      <c r="CQ138" s="241" t="e">
        <f t="shared" si="311"/>
        <v>#N/A</v>
      </c>
      <c r="CR138" s="241" t="e">
        <f t="shared" si="312"/>
        <v>#N/A</v>
      </c>
      <c r="CS138" s="242" t="e">
        <f t="shared" si="313"/>
        <v>#N/A</v>
      </c>
    </row>
    <row r="139" spans="8:97" ht="15" hidden="1" customHeight="1">
      <c r="H139" s="30"/>
      <c r="I139" s="30"/>
      <c r="J139" s="30"/>
      <c r="K139" s="30"/>
      <c r="M139" s="31">
        <f t="shared" si="281"/>
        <v>27</v>
      </c>
      <c r="N139" s="211" t="str">
        <f t="shared" si="274"/>
        <v>직원24</v>
      </c>
      <c r="O139" s="239" t="str">
        <f t="shared" si="314"/>
        <v/>
      </c>
      <c r="P139" s="105" t="str">
        <f t="shared" si="314"/>
        <v/>
      </c>
      <c r="Q139" s="105" t="str">
        <f t="shared" si="314"/>
        <v/>
      </c>
      <c r="R139" s="105" t="str">
        <f t="shared" si="314"/>
        <v/>
      </c>
      <c r="S139" s="105" t="str">
        <f t="shared" si="314"/>
        <v/>
      </c>
      <c r="T139" s="105" t="str">
        <f t="shared" si="314"/>
        <v/>
      </c>
      <c r="U139" s="105" t="str">
        <f t="shared" si="314"/>
        <v/>
      </c>
      <c r="V139" s="107" t="str">
        <f t="shared" si="314"/>
        <v/>
      </c>
      <c r="W139" s="107" t="str">
        <f t="shared" si="314"/>
        <v/>
      </c>
      <c r="X139" s="107" t="str">
        <f t="shared" si="314"/>
        <v/>
      </c>
      <c r="Y139" s="107" t="str">
        <f t="shared" si="314"/>
        <v/>
      </c>
      <c r="Z139" s="107" t="str">
        <f t="shared" si="314"/>
        <v/>
      </c>
      <c r="AA139" s="107" t="str">
        <f t="shared" si="314"/>
        <v/>
      </c>
      <c r="AB139" s="107" t="str">
        <f t="shared" si="314"/>
        <v/>
      </c>
      <c r="AC139" s="107" t="str">
        <f t="shared" si="314"/>
        <v/>
      </c>
      <c r="AD139" s="107" t="str">
        <f t="shared" si="314"/>
        <v/>
      </c>
      <c r="AE139" s="107" t="str">
        <f t="shared" si="282"/>
        <v/>
      </c>
      <c r="AF139" s="107" t="str">
        <f t="shared" si="282"/>
        <v/>
      </c>
      <c r="AG139" s="107" t="str">
        <f t="shared" si="282"/>
        <v/>
      </c>
      <c r="AH139" s="107" t="str">
        <f t="shared" si="282"/>
        <v/>
      </c>
      <c r="AI139" s="107" t="str">
        <f t="shared" si="282"/>
        <v/>
      </c>
      <c r="AJ139" s="107" t="str">
        <f t="shared" si="282"/>
        <v/>
      </c>
      <c r="AK139" s="107" t="str">
        <f t="shared" si="282"/>
        <v/>
      </c>
      <c r="AL139" s="107" t="str">
        <f t="shared" si="282"/>
        <v/>
      </c>
      <c r="AM139" s="107" t="str">
        <f t="shared" si="282"/>
        <v/>
      </c>
      <c r="AN139" s="107" t="str">
        <f t="shared" si="282"/>
        <v/>
      </c>
      <c r="AO139" s="107" t="str">
        <f t="shared" si="282"/>
        <v/>
      </c>
      <c r="AP139" s="107" t="str">
        <f t="shared" si="282"/>
        <v/>
      </c>
      <c r="AQ139" s="107" t="str">
        <f t="shared" si="282"/>
        <v/>
      </c>
      <c r="AR139" s="107" t="str">
        <f t="shared" si="282"/>
        <v/>
      </c>
      <c r="AS139" s="108" t="str">
        <f t="shared" si="282"/>
        <v/>
      </c>
      <c r="BA139" s="30"/>
      <c r="BD139" s="30"/>
      <c r="BE139" s="30"/>
      <c r="BF139" s="30"/>
      <c r="BG139" s="30"/>
      <c r="BN139" s="211" t="str">
        <f t="shared" si="277"/>
        <v>직원24</v>
      </c>
      <c r="BO139" s="99" t="e">
        <f t="shared" si="283"/>
        <v>#N/A</v>
      </c>
      <c r="BP139" s="240" t="e">
        <f t="shared" si="284"/>
        <v>#N/A</v>
      </c>
      <c r="BQ139" s="240" t="e">
        <f t="shared" si="285"/>
        <v>#N/A</v>
      </c>
      <c r="BR139" s="240" t="e">
        <f t="shared" si="286"/>
        <v>#N/A</v>
      </c>
      <c r="BS139" s="240" t="e">
        <f t="shared" si="287"/>
        <v>#N/A</v>
      </c>
      <c r="BT139" s="240" t="e">
        <f t="shared" si="288"/>
        <v>#N/A</v>
      </c>
      <c r="BU139" s="240" t="e">
        <f t="shared" si="289"/>
        <v>#N/A</v>
      </c>
      <c r="BV139" s="241" t="e">
        <f t="shared" si="290"/>
        <v>#N/A</v>
      </c>
      <c r="BW139" s="241" t="e">
        <f t="shared" si="291"/>
        <v>#N/A</v>
      </c>
      <c r="BX139" s="241" t="e">
        <f t="shared" si="292"/>
        <v>#N/A</v>
      </c>
      <c r="BY139" s="241" t="e">
        <f t="shared" si="293"/>
        <v>#N/A</v>
      </c>
      <c r="BZ139" s="241" t="e">
        <f t="shared" si="294"/>
        <v>#N/A</v>
      </c>
      <c r="CA139" s="241" t="e">
        <f t="shared" si="295"/>
        <v>#N/A</v>
      </c>
      <c r="CB139" s="241" t="e">
        <f t="shared" si="296"/>
        <v>#N/A</v>
      </c>
      <c r="CC139" s="241" t="e">
        <f t="shared" si="297"/>
        <v>#N/A</v>
      </c>
      <c r="CD139" s="241" t="e">
        <f t="shared" si="298"/>
        <v>#N/A</v>
      </c>
      <c r="CE139" s="241" t="e">
        <f t="shared" si="299"/>
        <v>#N/A</v>
      </c>
      <c r="CF139" s="241" t="e">
        <f t="shared" si="300"/>
        <v>#N/A</v>
      </c>
      <c r="CG139" s="241" t="e">
        <f t="shared" si="301"/>
        <v>#N/A</v>
      </c>
      <c r="CH139" s="241" t="e">
        <f t="shared" si="302"/>
        <v>#N/A</v>
      </c>
      <c r="CI139" s="241" t="e">
        <f t="shared" si="303"/>
        <v>#N/A</v>
      </c>
      <c r="CJ139" s="241" t="e">
        <f t="shared" si="304"/>
        <v>#N/A</v>
      </c>
      <c r="CK139" s="241" t="e">
        <f t="shared" si="305"/>
        <v>#N/A</v>
      </c>
      <c r="CL139" s="241" t="e">
        <f t="shared" si="306"/>
        <v>#N/A</v>
      </c>
      <c r="CM139" s="241" t="e">
        <f t="shared" si="307"/>
        <v>#N/A</v>
      </c>
      <c r="CN139" s="241" t="e">
        <f t="shared" si="308"/>
        <v>#N/A</v>
      </c>
      <c r="CO139" s="241" t="e">
        <f t="shared" si="309"/>
        <v>#N/A</v>
      </c>
      <c r="CP139" s="241" t="e">
        <f t="shared" si="310"/>
        <v>#N/A</v>
      </c>
      <c r="CQ139" s="241" t="e">
        <f t="shared" si="311"/>
        <v>#N/A</v>
      </c>
      <c r="CR139" s="241" t="e">
        <f t="shared" si="312"/>
        <v>#N/A</v>
      </c>
      <c r="CS139" s="242" t="e">
        <f t="shared" si="313"/>
        <v>#N/A</v>
      </c>
    </row>
    <row r="140" spans="8:97" ht="15" hidden="1" customHeight="1">
      <c r="H140" s="30"/>
      <c r="I140" s="30"/>
      <c r="J140" s="30"/>
      <c r="K140" s="30"/>
      <c r="M140" s="31">
        <f t="shared" si="281"/>
        <v>28</v>
      </c>
      <c r="N140" s="211" t="str">
        <f t="shared" si="274"/>
        <v>직원25</v>
      </c>
      <c r="O140" s="239" t="str">
        <f t="shared" si="314"/>
        <v/>
      </c>
      <c r="P140" s="105" t="str">
        <f t="shared" si="314"/>
        <v/>
      </c>
      <c r="Q140" s="105" t="str">
        <f t="shared" si="314"/>
        <v/>
      </c>
      <c r="R140" s="105" t="str">
        <f t="shared" si="314"/>
        <v/>
      </c>
      <c r="S140" s="105" t="str">
        <f t="shared" si="314"/>
        <v/>
      </c>
      <c r="T140" s="105" t="str">
        <f t="shared" si="314"/>
        <v/>
      </c>
      <c r="U140" s="105" t="str">
        <f t="shared" si="314"/>
        <v/>
      </c>
      <c r="V140" s="107" t="str">
        <f t="shared" si="314"/>
        <v/>
      </c>
      <c r="W140" s="107" t="str">
        <f t="shared" si="314"/>
        <v/>
      </c>
      <c r="X140" s="107" t="str">
        <f t="shared" si="314"/>
        <v/>
      </c>
      <c r="Y140" s="107" t="str">
        <f t="shared" si="314"/>
        <v/>
      </c>
      <c r="Z140" s="107" t="str">
        <f t="shared" si="314"/>
        <v/>
      </c>
      <c r="AA140" s="107" t="str">
        <f t="shared" si="314"/>
        <v/>
      </c>
      <c r="AB140" s="107" t="str">
        <f t="shared" si="314"/>
        <v/>
      </c>
      <c r="AC140" s="107" t="str">
        <f t="shared" si="314"/>
        <v/>
      </c>
      <c r="AD140" s="107" t="str">
        <f t="shared" si="314"/>
        <v/>
      </c>
      <c r="AE140" s="107" t="str">
        <f t="shared" si="282"/>
        <v/>
      </c>
      <c r="AF140" s="107" t="str">
        <f t="shared" si="282"/>
        <v/>
      </c>
      <c r="AG140" s="107" t="str">
        <f t="shared" si="282"/>
        <v/>
      </c>
      <c r="AH140" s="107" t="str">
        <f t="shared" si="282"/>
        <v/>
      </c>
      <c r="AI140" s="107" t="str">
        <f t="shared" si="282"/>
        <v/>
      </c>
      <c r="AJ140" s="107" t="str">
        <f t="shared" si="282"/>
        <v/>
      </c>
      <c r="AK140" s="107" t="str">
        <f t="shared" si="282"/>
        <v/>
      </c>
      <c r="AL140" s="107" t="str">
        <f t="shared" si="282"/>
        <v/>
      </c>
      <c r="AM140" s="107" t="str">
        <f t="shared" si="282"/>
        <v/>
      </c>
      <c r="AN140" s="107" t="str">
        <f t="shared" si="282"/>
        <v/>
      </c>
      <c r="AO140" s="107" t="str">
        <f t="shared" si="282"/>
        <v/>
      </c>
      <c r="AP140" s="107" t="str">
        <f t="shared" si="282"/>
        <v/>
      </c>
      <c r="AQ140" s="107" t="str">
        <f t="shared" si="282"/>
        <v/>
      </c>
      <c r="AR140" s="107" t="str">
        <f t="shared" si="282"/>
        <v/>
      </c>
      <c r="AS140" s="108" t="str">
        <f t="shared" si="282"/>
        <v/>
      </c>
      <c r="BA140" s="30"/>
      <c r="BD140" s="30"/>
      <c r="BE140" s="30"/>
      <c r="BF140" s="30"/>
      <c r="BG140" s="30"/>
      <c r="BN140" s="211" t="str">
        <f t="shared" si="277"/>
        <v>직원25</v>
      </c>
      <c r="BO140" s="99" t="e">
        <f t="shared" si="283"/>
        <v>#N/A</v>
      </c>
      <c r="BP140" s="240" t="e">
        <f t="shared" si="284"/>
        <v>#N/A</v>
      </c>
      <c r="BQ140" s="240" t="e">
        <f t="shared" si="285"/>
        <v>#N/A</v>
      </c>
      <c r="BR140" s="240" t="e">
        <f t="shared" si="286"/>
        <v>#N/A</v>
      </c>
      <c r="BS140" s="240" t="e">
        <f t="shared" si="287"/>
        <v>#N/A</v>
      </c>
      <c r="BT140" s="240" t="e">
        <f t="shared" si="288"/>
        <v>#N/A</v>
      </c>
      <c r="BU140" s="240" t="e">
        <f t="shared" si="289"/>
        <v>#N/A</v>
      </c>
      <c r="BV140" s="241" t="e">
        <f t="shared" si="290"/>
        <v>#N/A</v>
      </c>
      <c r="BW140" s="241" t="e">
        <f t="shared" si="291"/>
        <v>#N/A</v>
      </c>
      <c r="BX140" s="241" t="e">
        <f t="shared" si="292"/>
        <v>#N/A</v>
      </c>
      <c r="BY140" s="241" t="e">
        <f t="shared" si="293"/>
        <v>#N/A</v>
      </c>
      <c r="BZ140" s="241" t="e">
        <f t="shared" si="294"/>
        <v>#N/A</v>
      </c>
      <c r="CA140" s="241" t="e">
        <f t="shared" si="295"/>
        <v>#N/A</v>
      </c>
      <c r="CB140" s="241" t="e">
        <f t="shared" si="296"/>
        <v>#N/A</v>
      </c>
      <c r="CC140" s="241" t="e">
        <f t="shared" si="297"/>
        <v>#N/A</v>
      </c>
      <c r="CD140" s="241" t="e">
        <f t="shared" si="298"/>
        <v>#N/A</v>
      </c>
      <c r="CE140" s="241" t="e">
        <f t="shared" si="299"/>
        <v>#N/A</v>
      </c>
      <c r="CF140" s="241" t="e">
        <f t="shared" si="300"/>
        <v>#N/A</v>
      </c>
      <c r="CG140" s="241" t="e">
        <f t="shared" si="301"/>
        <v>#N/A</v>
      </c>
      <c r="CH140" s="241" t="e">
        <f t="shared" si="302"/>
        <v>#N/A</v>
      </c>
      <c r="CI140" s="241" t="e">
        <f t="shared" si="303"/>
        <v>#N/A</v>
      </c>
      <c r="CJ140" s="241" t="e">
        <f t="shared" si="304"/>
        <v>#N/A</v>
      </c>
      <c r="CK140" s="241" t="e">
        <f t="shared" si="305"/>
        <v>#N/A</v>
      </c>
      <c r="CL140" s="241" t="e">
        <f t="shared" si="306"/>
        <v>#N/A</v>
      </c>
      <c r="CM140" s="241" t="e">
        <f t="shared" si="307"/>
        <v>#N/A</v>
      </c>
      <c r="CN140" s="241" t="e">
        <f t="shared" si="308"/>
        <v>#N/A</v>
      </c>
      <c r="CO140" s="241" t="e">
        <f t="shared" si="309"/>
        <v>#N/A</v>
      </c>
      <c r="CP140" s="241" t="e">
        <f t="shared" si="310"/>
        <v>#N/A</v>
      </c>
      <c r="CQ140" s="241" t="e">
        <f t="shared" si="311"/>
        <v>#N/A</v>
      </c>
      <c r="CR140" s="241" t="e">
        <f t="shared" si="312"/>
        <v>#N/A</v>
      </c>
      <c r="CS140" s="242" t="e">
        <f t="shared" si="313"/>
        <v>#N/A</v>
      </c>
    </row>
    <row r="141" spans="8:97" ht="15" hidden="1" customHeight="1">
      <c r="H141" s="30"/>
      <c r="I141" s="30"/>
      <c r="J141" s="30"/>
      <c r="K141" s="30"/>
      <c r="M141" s="31">
        <f t="shared" si="281"/>
        <v>29</v>
      </c>
      <c r="N141" s="211" t="str">
        <f t="shared" si="274"/>
        <v>직원26</v>
      </c>
      <c r="O141" s="239" t="str">
        <f t="shared" si="314"/>
        <v/>
      </c>
      <c r="P141" s="105" t="str">
        <f t="shared" si="314"/>
        <v/>
      </c>
      <c r="Q141" s="105" t="str">
        <f t="shared" si="314"/>
        <v/>
      </c>
      <c r="R141" s="105" t="str">
        <f t="shared" si="314"/>
        <v/>
      </c>
      <c r="S141" s="105" t="str">
        <f t="shared" si="314"/>
        <v/>
      </c>
      <c r="T141" s="105" t="str">
        <f t="shared" si="314"/>
        <v/>
      </c>
      <c r="U141" s="105" t="str">
        <f t="shared" si="314"/>
        <v/>
      </c>
      <c r="V141" s="107" t="str">
        <f t="shared" si="314"/>
        <v/>
      </c>
      <c r="W141" s="107" t="str">
        <f t="shared" si="314"/>
        <v/>
      </c>
      <c r="X141" s="107" t="str">
        <f t="shared" si="314"/>
        <v/>
      </c>
      <c r="Y141" s="107" t="str">
        <f t="shared" si="314"/>
        <v/>
      </c>
      <c r="Z141" s="107" t="str">
        <f t="shared" si="314"/>
        <v/>
      </c>
      <c r="AA141" s="107" t="str">
        <f t="shared" si="314"/>
        <v/>
      </c>
      <c r="AB141" s="107" t="str">
        <f t="shared" si="314"/>
        <v/>
      </c>
      <c r="AC141" s="107" t="str">
        <f t="shared" si="314"/>
        <v/>
      </c>
      <c r="AD141" s="107" t="str">
        <f t="shared" si="314"/>
        <v/>
      </c>
      <c r="AE141" s="107" t="str">
        <f t="shared" si="282"/>
        <v/>
      </c>
      <c r="AF141" s="107" t="str">
        <f t="shared" si="282"/>
        <v/>
      </c>
      <c r="AG141" s="107" t="str">
        <f t="shared" si="282"/>
        <v/>
      </c>
      <c r="AH141" s="107" t="str">
        <f t="shared" si="282"/>
        <v/>
      </c>
      <c r="AI141" s="107" t="str">
        <f t="shared" si="282"/>
        <v/>
      </c>
      <c r="AJ141" s="107" t="str">
        <f t="shared" si="282"/>
        <v/>
      </c>
      <c r="AK141" s="107" t="str">
        <f t="shared" si="282"/>
        <v/>
      </c>
      <c r="AL141" s="107" t="str">
        <f t="shared" si="282"/>
        <v/>
      </c>
      <c r="AM141" s="107" t="str">
        <f t="shared" si="282"/>
        <v/>
      </c>
      <c r="AN141" s="107" t="str">
        <f t="shared" si="282"/>
        <v/>
      </c>
      <c r="AO141" s="107" t="str">
        <f t="shared" si="282"/>
        <v/>
      </c>
      <c r="AP141" s="107" t="str">
        <f t="shared" si="282"/>
        <v/>
      </c>
      <c r="AQ141" s="107" t="str">
        <f t="shared" si="282"/>
        <v/>
      </c>
      <c r="AR141" s="107" t="str">
        <f t="shared" si="282"/>
        <v/>
      </c>
      <c r="AS141" s="108" t="str">
        <f t="shared" si="282"/>
        <v/>
      </c>
      <c r="BA141" s="30"/>
      <c r="BD141" s="30"/>
      <c r="BE141" s="30"/>
      <c r="BF141" s="30"/>
      <c r="BG141" s="30"/>
      <c r="BN141" s="211" t="str">
        <f t="shared" si="277"/>
        <v>직원26</v>
      </c>
      <c r="BO141" s="99" t="e">
        <f t="shared" si="283"/>
        <v>#N/A</v>
      </c>
      <c r="BP141" s="240" t="e">
        <f t="shared" si="284"/>
        <v>#N/A</v>
      </c>
      <c r="BQ141" s="240" t="e">
        <f t="shared" si="285"/>
        <v>#N/A</v>
      </c>
      <c r="BR141" s="240" t="e">
        <f t="shared" si="286"/>
        <v>#N/A</v>
      </c>
      <c r="BS141" s="240" t="e">
        <f t="shared" si="287"/>
        <v>#N/A</v>
      </c>
      <c r="BT141" s="240" t="e">
        <f t="shared" si="288"/>
        <v>#N/A</v>
      </c>
      <c r="BU141" s="240" t="e">
        <f t="shared" si="289"/>
        <v>#N/A</v>
      </c>
      <c r="BV141" s="241" t="e">
        <f t="shared" si="290"/>
        <v>#N/A</v>
      </c>
      <c r="BW141" s="241" t="e">
        <f t="shared" si="291"/>
        <v>#N/A</v>
      </c>
      <c r="BX141" s="241" t="e">
        <f t="shared" si="292"/>
        <v>#N/A</v>
      </c>
      <c r="BY141" s="241" t="e">
        <f t="shared" si="293"/>
        <v>#N/A</v>
      </c>
      <c r="BZ141" s="241" t="e">
        <f t="shared" si="294"/>
        <v>#N/A</v>
      </c>
      <c r="CA141" s="241" t="e">
        <f t="shared" si="295"/>
        <v>#N/A</v>
      </c>
      <c r="CB141" s="241" t="e">
        <f t="shared" si="296"/>
        <v>#N/A</v>
      </c>
      <c r="CC141" s="241" t="e">
        <f t="shared" si="297"/>
        <v>#N/A</v>
      </c>
      <c r="CD141" s="241" t="e">
        <f t="shared" si="298"/>
        <v>#N/A</v>
      </c>
      <c r="CE141" s="241" t="e">
        <f t="shared" si="299"/>
        <v>#N/A</v>
      </c>
      <c r="CF141" s="241" t="e">
        <f t="shared" si="300"/>
        <v>#N/A</v>
      </c>
      <c r="CG141" s="241" t="e">
        <f t="shared" si="301"/>
        <v>#N/A</v>
      </c>
      <c r="CH141" s="241" t="e">
        <f t="shared" si="302"/>
        <v>#N/A</v>
      </c>
      <c r="CI141" s="241" t="e">
        <f t="shared" si="303"/>
        <v>#N/A</v>
      </c>
      <c r="CJ141" s="241" t="e">
        <f t="shared" si="304"/>
        <v>#N/A</v>
      </c>
      <c r="CK141" s="241" t="e">
        <f t="shared" si="305"/>
        <v>#N/A</v>
      </c>
      <c r="CL141" s="241" t="e">
        <f t="shared" si="306"/>
        <v>#N/A</v>
      </c>
      <c r="CM141" s="241" t="e">
        <f t="shared" si="307"/>
        <v>#N/A</v>
      </c>
      <c r="CN141" s="241" t="e">
        <f t="shared" si="308"/>
        <v>#N/A</v>
      </c>
      <c r="CO141" s="241" t="e">
        <f t="shared" si="309"/>
        <v>#N/A</v>
      </c>
      <c r="CP141" s="241" t="e">
        <f t="shared" si="310"/>
        <v>#N/A</v>
      </c>
      <c r="CQ141" s="241" t="e">
        <f t="shared" si="311"/>
        <v>#N/A</v>
      </c>
      <c r="CR141" s="241" t="e">
        <f t="shared" si="312"/>
        <v>#N/A</v>
      </c>
      <c r="CS141" s="242" t="e">
        <f t="shared" si="313"/>
        <v>#N/A</v>
      </c>
    </row>
    <row r="142" spans="8:97" ht="15" hidden="1" customHeight="1">
      <c r="H142" s="30"/>
      <c r="I142" s="30"/>
      <c r="J142" s="30"/>
      <c r="K142" s="30"/>
      <c r="M142" s="31">
        <f t="shared" si="281"/>
        <v>30</v>
      </c>
      <c r="N142" s="211" t="str">
        <f t="shared" si="274"/>
        <v>직원27</v>
      </c>
      <c r="O142" s="239" t="str">
        <f t="shared" si="314"/>
        <v/>
      </c>
      <c r="P142" s="105" t="str">
        <f t="shared" si="314"/>
        <v/>
      </c>
      <c r="Q142" s="105" t="str">
        <f t="shared" si="314"/>
        <v/>
      </c>
      <c r="R142" s="105" t="str">
        <f t="shared" si="314"/>
        <v/>
      </c>
      <c r="S142" s="105" t="str">
        <f t="shared" si="314"/>
        <v/>
      </c>
      <c r="T142" s="105" t="str">
        <f t="shared" si="314"/>
        <v/>
      </c>
      <c r="U142" s="105" t="str">
        <f t="shared" si="314"/>
        <v/>
      </c>
      <c r="V142" s="107" t="str">
        <f t="shared" si="314"/>
        <v/>
      </c>
      <c r="W142" s="107" t="str">
        <f t="shared" si="314"/>
        <v/>
      </c>
      <c r="X142" s="107" t="str">
        <f t="shared" si="314"/>
        <v/>
      </c>
      <c r="Y142" s="107" t="str">
        <f t="shared" si="314"/>
        <v/>
      </c>
      <c r="Z142" s="107" t="str">
        <f t="shared" si="314"/>
        <v/>
      </c>
      <c r="AA142" s="107" t="str">
        <f t="shared" si="314"/>
        <v/>
      </c>
      <c r="AB142" s="107" t="str">
        <f t="shared" si="314"/>
        <v/>
      </c>
      <c r="AC142" s="107" t="str">
        <f t="shared" si="314"/>
        <v/>
      </c>
      <c r="AD142" s="107" t="str">
        <f t="shared" si="314"/>
        <v/>
      </c>
      <c r="AE142" s="107" t="str">
        <f t="shared" si="282"/>
        <v/>
      </c>
      <c r="AF142" s="107" t="str">
        <f t="shared" si="282"/>
        <v/>
      </c>
      <c r="AG142" s="107" t="str">
        <f t="shared" si="282"/>
        <v/>
      </c>
      <c r="AH142" s="107" t="str">
        <f t="shared" si="282"/>
        <v/>
      </c>
      <c r="AI142" s="107" t="str">
        <f t="shared" si="282"/>
        <v/>
      </c>
      <c r="AJ142" s="107" t="str">
        <f t="shared" si="282"/>
        <v/>
      </c>
      <c r="AK142" s="107" t="str">
        <f t="shared" si="282"/>
        <v/>
      </c>
      <c r="AL142" s="107" t="str">
        <f t="shared" si="282"/>
        <v/>
      </c>
      <c r="AM142" s="107" t="str">
        <f t="shared" si="282"/>
        <v/>
      </c>
      <c r="AN142" s="107" t="str">
        <f t="shared" si="282"/>
        <v/>
      </c>
      <c r="AO142" s="107" t="str">
        <f t="shared" si="282"/>
        <v/>
      </c>
      <c r="AP142" s="107" t="str">
        <f t="shared" si="282"/>
        <v/>
      </c>
      <c r="AQ142" s="107" t="str">
        <f t="shared" si="282"/>
        <v/>
      </c>
      <c r="AR142" s="107" t="str">
        <f t="shared" si="282"/>
        <v/>
      </c>
      <c r="AS142" s="108" t="str">
        <f t="shared" si="282"/>
        <v/>
      </c>
      <c r="BA142" s="30"/>
      <c r="BD142" s="30"/>
      <c r="BE142" s="30"/>
      <c r="BF142" s="30"/>
      <c r="BG142" s="30"/>
      <c r="BN142" s="211" t="str">
        <f t="shared" si="277"/>
        <v>직원27</v>
      </c>
      <c r="BO142" s="99" t="e">
        <f t="shared" si="283"/>
        <v>#N/A</v>
      </c>
      <c r="BP142" s="240" t="e">
        <f t="shared" si="284"/>
        <v>#N/A</v>
      </c>
      <c r="BQ142" s="240" t="e">
        <f t="shared" si="285"/>
        <v>#N/A</v>
      </c>
      <c r="BR142" s="240" t="e">
        <f t="shared" si="286"/>
        <v>#N/A</v>
      </c>
      <c r="BS142" s="240" t="e">
        <f t="shared" si="287"/>
        <v>#N/A</v>
      </c>
      <c r="BT142" s="240" t="e">
        <f t="shared" si="288"/>
        <v>#N/A</v>
      </c>
      <c r="BU142" s="240" t="e">
        <f t="shared" si="289"/>
        <v>#N/A</v>
      </c>
      <c r="BV142" s="241" t="e">
        <f t="shared" si="290"/>
        <v>#N/A</v>
      </c>
      <c r="BW142" s="241" t="e">
        <f t="shared" si="291"/>
        <v>#N/A</v>
      </c>
      <c r="BX142" s="241" t="e">
        <f t="shared" si="292"/>
        <v>#N/A</v>
      </c>
      <c r="BY142" s="241" t="e">
        <f t="shared" si="293"/>
        <v>#N/A</v>
      </c>
      <c r="BZ142" s="241" t="e">
        <f t="shared" si="294"/>
        <v>#N/A</v>
      </c>
      <c r="CA142" s="241" t="e">
        <f t="shared" si="295"/>
        <v>#N/A</v>
      </c>
      <c r="CB142" s="241" t="e">
        <f t="shared" si="296"/>
        <v>#N/A</v>
      </c>
      <c r="CC142" s="241" t="e">
        <f t="shared" si="297"/>
        <v>#N/A</v>
      </c>
      <c r="CD142" s="241" t="e">
        <f t="shared" si="298"/>
        <v>#N/A</v>
      </c>
      <c r="CE142" s="241" t="e">
        <f t="shared" si="299"/>
        <v>#N/A</v>
      </c>
      <c r="CF142" s="241" t="e">
        <f t="shared" si="300"/>
        <v>#N/A</v>
      </c>
      <c r="CG142" s="241" t="e">
        <f t="shared" si="301"/>
        <v>#N/A</v>
      </c>
      <c r="CH142" s="241" t="e">
        <f t="shared" si="302"/>
        <v>#N/A</v>
      </c>
      <c r="CI142" s="241" t="e">
        <f t="shared" si="303"/>
        <v>#N/A</v>
      </c>
      <c r="CJ142" s="241" t="e">
        <f t="shared" si="304"/>
        <v>#N/A</v>
      </c>
      <c r="CK142" s="241" t="e">
        <f t="shared" si="305"/>
        <v>#N/A</v>
      </c>
      <c r="CL142" s="241" t="e">
        <f t="shared" si="306"/>
        <v>#N/A</v>
      </c>
      <c r="CM142" s="241" t="e">
        <f t="shared" si="307"/>
        <v>#N/A</v>
      </c>
      <c r="CN142" s="241" t="e">
        <f t="shared" si="308"/>
        <v>#N/A</v>
      </c>
      <c r="CO142" s="241" t="e">
        <f t="shared" si="309"/>
        <v>#N/A</v>
      </c>
      <c r="CP142" s="241" t="e">
        <f t="shared" si="310"/>
        <v>#N/A</v>
      </c>
      <c r="CQ142" s="241" t="e">
        <f t="shared" si="311"/>
        <v>#N/A</v>
      </c>
      <c r="CR142" s="241" t="e">
        <f t="shared" si="312"/>
        <v>#N/A</v>
      </c>
      <c r="CS142" s="242" t="e">
        <f t="shared" si="313"/>
        <v>#N/A</v>
      </c>
    </row>
    <row r="143" spans="8:97" ht="15" hidden="1" customHeight="1">
      <c r="H143" s="30"/>
      <c r="I143" s="30"/>
      <c r="J143" s="30"/>
      <c r="K143" s="30"/>
      <c r="M143" s="31">
        <f t="shared" si="281"/>
        <v>31</v>
      </c>
      <c r="N143" s="211" t="str">
        <f t="shared" si="274"/>
        <v>직원28</v>
      </c>
      <c r="O143" s="239" t="str">
        <f t="shared" si="314"/>
        <v/>
      </c>
      <c r="P143" s="105" t="str">
        <f t="shared" si="314"/>
        <v/>
      </c>
      <c r="Q143" s="105" t="str">
        <f t="shared" si="314"/>
        <v/>
      </c>
      <c r="R143" s="105" t="str">
        <f t="shared" si="314"/>
        <v/>
      </c>
      <c r="S143" s="105" t="str">
        <f t="shared" si="314"/>
        <v/>
      </c>
      <c r="T143" s="105" t="str">
        <f t="shared" si="314"/>
        <v/>
      </c>
      <c r="U143" s="105" t="str">
        <f t="shared" si="314"/>
        <v/>
      </c>
      <c r="V143" s="107" t="str">
        <f t="shared" si="314"/>
        <v/>
      </c>
      <c r="W143" s="107" t="str">
        <f t="shared" si="314"/>
        <v/>
      </c>
      <c r="X143" s="107" t="str">
        <f t="shared" si="314"/>
        <v/>
      </c>
      <c r="Y143" s="107" t="str">
        <f t="shared" si="314"/>
        <v/>
      </c>
      <c r="Z143" s="107" t="str">
        <f t="shared" si="314"/>
        <v/>
      </c>
      <c r="AA143" s="107" t="str">
        <f t="shared" si="314"/>
        <v/>
      </c>
      <c r="AB143" s="107" t="str">
        <f t="shared" si="314"/>
        <v/>
      </c>
      <c r="AC143" s="107" t="str">
        <f t="shared" si="314"/>
        <v/>
      </c>
      <c r="AD143" s="107" t="str">
        <f t="shared" si="314"/>
        <v/>
      </c>
      <c r="AE143" s="107" t="str">
        <f t="shared" si="282"/>
        <v/>
      </c>
      <c r="AF143" s="107" t="str">
        <f t="shared" si="282"/>
        <v/>
      </c>
      <c r="AG143" s="107" t="str">
        <f t="shared" si="282"/>
        <v/>
      </c>
      <c r="AH143" s="107" t="str">
        <f t="shared" si="282"/>
        <v/>
      </c>
      <c r="AI143" s="107" t="str">
        <f t="shared" si="282"/>
        <v/>
      </c>
      <c r="AJ143" s="107" t="str">
        <f t="shared" si="282"/>
        <v/>
      </c>
      <c r="AK143" s="107" t="str">
        <f t="shared" si="282"/>
        <v/>
      </c>
      <c r="AL143" s="107" t="str">
        <f t="shared" si="282"/>
        <v/>
      </c>
      <c r="AM143" s="107" t="str">
        <f t="shared" si="282"/>
        <v/>
      </c>
      <c r="AN143" s="107" t="str">
        <f t="shared" si="282"/>
        <v/>
      </c>
      <c r="AO143" s="107" t="str">
        <f t="shared" si="282"/>
        <v/>
      </c>
      <c r="AP143" s="107" t="str">
        <f t="shared" si="282"/>
        <v/>
      </c>
      <c r="AQ143" s="107" t="str">
        <f t="shared" si="282"/>
        <v/>
      </c>
      <c r="AR143" s="107" t="str">
        <f t="shared" si="282"/>
        <v/>
      </c>
      <c r="AS143" s="108" t="str">
        <f t="shared" si="282"/>
        <v/>
      </c>
      <c r="BA143" s="30"/>
      <c r="BD143" s="30"/>
      <c r="BE143" s="30"/>
      <c r="BF143" s="30"/>
      <c r="BG143" s="30"/>
      <c r="BN143" s="211" t="str">
        <f t="shared" si="277"/>
        <v>직원28</v>
      </c>
      <c r="BO143" s="99" t="e">
        <f t="shared" si="283"/>
        <v>#N/A</v>
      </c>
      <c r="BP143" s="240" t="e">
        <f t="shared" si="284"/>
        <v>#N/A</v>
      </c>
      <c r="BQ143" s="240" t="e">
        <f t="shared" si="285"/>
        <v>#N/A</v>
      </c>
      <c r="BR143" s="240" t="e">
        <f t="shared" si="286"/>
        <v>#N/A</v>
      </c>
      <c r="BS143" s="240" t="e">
        <f t="shared" si="287"/>
        <v>#N/A</v>
      </c>
      <c r="BT143" s="240" t="e">
        <f t="shared" si="288"/>
        <v>#N/A</v>
      </c>
      <c r="BU143" s="240" t="e">
        <f t="shared" si="289"/>
        <v>#N/A</v>
      </c>
      <c r="BV143" s="241" t="e">
        <f t="shared" si="290"/>
        <v>#N/A</v>
      </c>
      <c r="BW143" s="241" t="e">
        <f t="shared" si="291"/>
        <v>#N/A</v>
      </c>
      <c r="BX143" s="241" t="e">
        <f t="shared" si="292"/>
        <v>#N/A</v>
      </c>
      <c r="BY143" s="241" t="e">
        <f t="shared" si="293"/>
        <v>#N/A</v>
      </c>
      <c r="BZ143" s="241" t="e">
        <f t="shared" si="294"/>
        <v>#N/A</v>
      </c>
      <c r="CA143" s="241" t="e">
        <f t="shared" si="295"/>
        <v>#N/A</v>
      </c>
      <c r="CB143" s="241" t="e">
        <f t="shared" si="296"/>
        <v>#N/A</v>
      </c>
      <c r="CC143" s="241" t="e">
        <f t="shared" si="297"/>
        <v>#N/A</v>
      </c>
      <c r="CD143" s="241" t="e">
        <f t="shared" si="298"/>
        <v>#N/A</v>
      </c>
      <c r="CE143" s="241" t="e">
        <f t="shared" si="299"/>
        <v>#N/A</v>
      </c>
      <c r="CF143" s="241" t="e">
        <f t="shared" si="300"/>
        <v>#N/A</v>
      </c>
      <c r="CG143" s="241" t="e">
        <f t="shared" si="301"/>
        <v>#N/A</v>
      </c>
      <c r="CH143" s="241" t="e">
        <f t="shared" si="302"/>
        <v>#N/A</v>
      </c>
      <c r="CI143" s="241" t="e">
        <f t="shared" si="303"/>
        <v>#N/A</v>
      </c>
      <c r="CJ143" s="241" t="e">
        <f t="shared" si="304"/>
        <v>#N/A</v>
      </c>
      <c r="CK143" s="241" t="e">
        <f t="shared" si="305"/>
        <v>#N/A</v>
      </c>
      <c r="CL143" s="241" t="e">
        <f t="shared" si="306"/>
        <v>#N/A</v>
      </c>
      <c r="CM143" s="241" t="e">
        <f t="shared" si="307"/>
        <v>#N/A</v>
      </c>
      <c r="CN143" s="241" t="e">
        <f t="shared" si="308"/>
        <v>#N/A</v>
      </c>
      <c r="CO143" s="241" t="e">
        <f t="shared" si="309"/>
        <v>#N/A</v>
      </c>
      <c r="CP143" s="241" t="e">
        <f t="shared" si="310"/>
        <v>#N/A</v>
      </c>
      <c r="CQ143" s="241" t="e">
        <f t="shared" si="311"/>
        <v>#N/A</v>
      </c>
      <c r="CR143" s="241" t="e">
        <f t="shared" si="312"/>
        <v>#N/A</v>
      </c>
      <c r="CS143" s="242" t="e">
        <f t="shared" si="313"/>
        <v>#N/A</v>
      </c>
    </row>
    <row r="144" spans="8:97" ht="15" hidden="1" customHeight="1">
      <c r="H144" s="30"/>
      <c r="I144" s="30"/>
      <c r="J144" s="30"/>
      <c r="K144" s="30"/>
      <c r="M144" s="31">
        <f t="shared" si="281"/>
        <v>32</v>
      </c>
      <c r="N144" s="211" t="str">
        <f t="shared" si="274"/>
        <v>직원29</v>
      </c>
      <c r="O144" s="239" t="str">
        <f t="shared" si="314"/>
        <v/>
      </c>
      <c r="P144" s="105" t="str">
        <f t="shared" si="314"/>
        <v/>
      </c>
      <c r="Q144" s="105" t="str">
        <f t="shared" si="314"/>
        <v/>
      </c>
      <c r="R144" s="105" t="str">
        <f t="shared" si="314"/>
        <v/>
      </c>
      <c r="S144" s="105" t="str">
        <f t="shared" si="314"/>
        <v/>
      </c>
      <c r="T144" s="105" t="str">
        <f t="shared" si="314"/>
        <v/>
      </c>
      <c r="U144" s="105" t="str">
        <f t="shared" si="314"/>
        <v/>
      </c>
      <c r="V144" s="107" t="str">
        <f t="shared" si="314"/>
        <v/>
      </c>
      <c r="W144" s="107" t="str">
        <f t="shared" si="314"/>
        <v/>
      </c>
      <c r="X144" s="107" t="str">
        <f t="shared" si="314"/>
        <v/>
      </c>
      <c r="Y144" s="107" t="str">
        <f t="shared" si="314"/>
        <v/>
      </c>
      <c r="Z144" s="107" t="str">
        <f t="shared" si="314"/>
        <v/>
      </c>
      <c r="AA144" s="107" t="str">
        <f t="shared" si="314"/>
        <v/>
      </c>
      <c r="AB144" s="107" t="str">
        <f t="shared" si="314"/>
        <v/>
      </c>
      <c r="AC144" s="107" t="str">
        <f t="shared" si="314"/>
        <v/>
      </c>
      <c r="AD144" s="107" t="str">
        <f t="shared" si="314"/>
        <v/>
      </c>
      <c r="AE144" s="107" t="str">
        <f t="shared" si="282"/>
        <v/>
      </c>
      <c r="AF144" s="107" t="str">
        <f t="shared" si="282"/>
        <v/>
      </c>
      <c r="AG144" s="107" t="str">
        <f t="shared" si="282"/>
        <v/>
      </c>
      <c r="AH144" s="107" t="str">
        <f t="shared" si="282"/>
        <v/>
      </c>
      <c r="AI144" s="107" t="str">
        <f t="shared" si="282"/>
        <v/>
      </c>
      <c r="AJ144" s="107" t="str">
        <f t="shared" si="282"/>
        <v/>
      </c>
      <c r="AK144" s="107" t="str">
        <f t="shared" si="282"/>
        <v/>
      </c>
      <c r="AL144" s="107" t="str">
        <f t="shared" si="282"/>
        <v/>
      </c>
      <c r="AM144" s="107" t="str">
        <f t="shared" si="282"/>
        <v/>
      </c>
      <c r="AN144" s="107" t="str">
        <f t="shared" si="282"/>
        <v/>
      </c>
      <c r="AO144" s="107" t="str">
        <f t="shared" si="282"/>
        <v/>
      </c>
      <c r="AP144" s="107" t="str">
        <f t="shared" si="282"/>
        <v/>
      </c>
      <c r="AQ144" s="107" t="str">
        <f t="shared" si="282"/>
        <v/>
      </c>
      <c r="AR144" s="107" t="str">
        <f t="shared" si="282"/>
        <v/>
      </c>
      <c r="AS144" s="108" t="str">
        <f t="shared" si="282"/>
        <v/>
      </c>
      <c r="BA144" s="30"/>
      <c r="BD144" s="30"/>
      <c r="BE144" s="30"/>
      <c r="BF144" s="30"/>
      <c r="BG144" s="30"/>
      <c r="BN144" s="211" t="str">
        <f t="shared" si="277"/>
        <v>직원29</v>
      </c>
      <c r="BO144" s="99" t="e">
        <f t="shared" si="283"/>
        <v>#N/A</v>
      </c>
      <c r="BP144" s="240" t="e">
        <f t="shared" si="284"/>
        <v>#N/A</v>
      </c>
      <c r="BQ144" s="240" t="e">
        <f t="shared" si="285"/>
        <v>#N/A</v>
      </c>
      <c r="BR144" s="240" t="e">
        <f t="shared" si="286"/>
        <v>#N/A</v>
      </c>
      <c r="BS144" s="240" t="e">
        <f t="shared" si="287"/>
        <v>#N/A</v>
      </c>
      <c r="BT144" s="240" t="e">
        <f t="shared" si="288"/>
        <v>#N/A</v>
      </c>
      <c r="BU144" s="240" t="e">
        <f t="shared" si="289"/>
        <v>#N/A</v>
      </c>
      <c r="BV144" s="241" t="e">
        <f t="shared" si="290"/>
        <v>#N/A</v>
      </c>
      <c r="BW144" s="241" t="e">
        <f t="shared" si="291"/>
        <v>#N/A</v>
      </c>
      <c r="BX144" s="241" t="e">
        <f t="shared" si="292"/>
        <v>#N/A</v>
      </c>
      <c r="BY144" s="241" t="e">
        <f t="shared" si="293"/>
        <v>#N/A</v>
      </c>
      <c r="BZ144" s="241" t="e">
        <f t="shared" si="294"/>
        <v>#N/A</v>
      </c>
      <c r="CA144" s="241" t="e">
        <f t="shared" si="295"/>
        <v>#N/A</v>
      </c>
      <c r="CB144" s="241" t="e">
        <f t="shared" si="296"/>
        <v>#N/A</v>
      </c>
      <c r="CC144" s="241" t="e">
        <f t="shared" si="297"/>
        <v>#N/A</v>
      </c>
      <c r="CD144" s="241" t="e">
        <f t="shared" si="298"/>
        <v>#N/A</v>
      </c>
      <c r="CE144" s="241" t="e">
        <f t="shared" si="299"/>
        <v>#N/A</v>
      </c>
      <c r="CF144" s="241" t="e">
        <f t="shared" si="300"/>
        <v>#N/A</v>
      </c>
      <c r="CG144" s="241" t="e">
        <f t="shared" si="301"/>
        <v>#N/A</v>
      </c>
      <c r="CH144" s="241" t="e">
        <f t="shared" si="302"/>
        <v>#N/A</v>
      </c>
      <c r="CI144" s="241" t="e">
        <f t="shared" si="303"/>
        <v>#N/A</v>
      </c>
      <c r="CJ144" s="241" t="e">
        <f t="shared" si="304"/>
        <v>#N/A</v>
      </c>
      <c r="CK144" s="241" t="e">
        <f t="shared" si="305"/>
        <v>#N/A</v>
      </c>
      <c r="CL144" s="241" t="e">
        <f t="shared" si="306"/>
        <v>#N/A</v>
      </c>
      <c r="CM144" s="241" t="e">
        <f t="shared" si="307"/>
        <v>#N/A</v>
      </c>
      <c r="CN144" s="241" t="e">
        <f t="shared" si="308"/>
        <v>#N/A</v>
      </c>
      <c r="CO144" s="241" t="e">
        <f t="shared" si="309"/>
        <v>#N/A</v>
      </c>
      <c r="CP144" s="241" t="e">
        <f t="shared" si="310"/>
        <v>#N/A</v>
      </c>
      <c r="CQ144" s="241" t="e">
        <f t="shared" si="311"/>
        <v>#N/A</v>
      </c>
      <c r="CR144" s="241" t="e">
        <f t="shared" si="312"/>
        <v>#N/A</v>
      </c>
      <c r="CS144" s="242" t="e">
        <f t="shared" si="313"/>
        <v>#N/A</v>
      </c>
    </row>
    <row r="145" spans="8:97" ht="15" hidden="1" customHeight="1">
      <c r="H145" s="30"/>
      <c r="I145" s="30"/>
      <c r="J145" s="30"/>
      <c r="K145" s="30"/>
      <c r="M145" s="31">
        <f t="shared" si="281"/>
        <v>33</v>
      </c>
      <c r="N145" s="216" t="str">
        <f t="shared" si="274"/>
        <v>직원30</v>
      </c>
      <c r="O145" s="243" t="str">
        <f t="shared" si="314"/>
        <v/>
      </c>
      <c r="P145" s="109" t="str">
        <f t="shared" si="314"/>
        <v/>
      </c>
      <c r="Q145" s="109" t="str">
        <f t="shared" si="314"/>
        <v/>
      </c>
      <c r="R145" s="109" t="str">
        <f t="shared" si="314"/>
        <v/>
      </c>
      <c r="S145" s="109" t="str">
        <f t="shared" si="314"/>
        <v/>
      </c>
      <c r="T145" s="109" t="str">
        <f t="shared" si="314"/>
        <v/>
      </c>
      <c r="U145" s="109" t="str">
        <f t="shared" si="314"/>
        <v/>
      </c>
      <c r="V145" s="244" t="str">
        <f t="shared" si="314"/>
        <v/>
      </c>
      <c r="W145" s="244" t="str">
        <f t="shared" si="314"/>
        <v/>
      </c>
      <c r="X145" s="244" t="str">
        <f t="shared" si="314"/>
        <v/>
      </c>
      <c r="Y145" s="244" t="str">
        <f t="shared" si="314"/>
        <v/>
      </c>
      <c r="Z145" s="244" t="str">
        <f t="shared" si="314"/>
        <v/>
      </c>
      <c r="AA145" s="244" t="str">
        <f t="shared" si="314"/>
        <v/>
      </c>
      <c r="AB145" s="244" t="str">
        <f t="shared" si="314"/>
        <v/>
      </c>
      <c r="AC145" s="244" t="str">
        <f t="shared" si="314"/>
        <v/>
      </c>
      <c r="AD145" s="244" t="str">
        <f t="shared" si="314"/>
        <v/>
      </c>
      <c r="AE145" s="244" t="str">
        <f t="shared" si="282"/>
        <v/>
      </c>
      <c r="AF145" s="244" t="str">
        <f t="shared" si="282"/>
        <v/>
      </c>
      <c r="AG145" s="244" t="str">
        <f t="shared" si="282"/>
        <v/>
      </c>
      <c r="AH145" s="244" t="str">
        <f t="shared" si="282"/>
        <v/>
      </c>
      <c r="AI145" s="244" t="str">
        <f t="shared" si="282"/>
        <v/>
      </c>
      <c r="AJ145" s="244" t="str">
        <f t="shared" si="282"/>
        <v/>
      </c>
      <c r="AK145" s="244" t="str">
        <f t="shared" si="282"/>
        <v/>
      </c>
      <c r="AL145" s="244" t="str">
        <f t="shared" si="282"/>
        <v/>
      </c>
      <c r="AM145" s="244" t="str">
        <f t="shared" si="282"/>
        <v/>
      </c>
      <c r="AN145" s="244" t="str">
        <f t="shared" si="282"/>
        <v/>
      </c>
      <c r="AO145" s="244" t="str">
        <f t="shared" si="282"/>
        <v/>
      </c>
      <c r="AP145" s="244" t="str">
        <f t="shared" si="282"/>
        <v/>
      </c>
      <c r="AQ145" s="244" t="str">
        <f t="shared" si="282"/>
        <v/>
      </c>
      <c r="AR145" s="244" t="str">
        <f t="shared" si="282"/>
        <v/>
      </c>
      <c r="AS145" s="245" t="str">
        <f t="shared" si="282"/>
        <v/>
      </c>
      <c r="BA145" s="30"/>
      <c r="BD145" s="30"/>
      <c r="BE145" s="30"/>
      <c r="BF145" s="30"/>
      <c r="BG145" s="30"/>
      <c r="BN145" s="216" t="str">
        <f t="shared" si="277"/>
        <v>직원30</v>
      </c>
      <c r="BO145" s="102" t="e">
        <f t="shared" si="283"/>
        <v>#N/A</v>
      </c>
      <c r="BP145" s="246" t="e">
        <f t="shared" si="284"/>
        <v>#N/A</v>
      </c>
      <c r="BQ145" s="246" t="e">
        <f t="shared" si="285"/>
        <v>#N/A</v>
      </c>
      <c r="BR145" s="246" t="e">
        <f t="shared" si="286"/>
        <v>#N/A</v>
      </c>
      <c r="BS145" s="246" t="e">
        <f t="shared" si="287"/>
        <v>#N/A</v>
      </c>
      <c r="BT145" s="246" t="e">
        <f t="shared" si="288"/>
        <v>#N/A</v>
      </c>
      <c r="BU145" s="246" t="e">
        <f t="shared" si="289"/>
        <v>#N/A</v>
      </c>
      <c r="BV145" s="247" t="e">
        <f t="shared" si="290"/>
        <v>#N/A</v>
      </c>
      <c r="BW145" s="247" t="e">
        <f t="shared" si="291"/>
        <v>#N/A</v>
      </c>
      <c r="BX145" s="247" t="e">
        <f t="shared" si="292"/>
        <v>#N/A</v>
      </c>
      <c r="BY145" s="247" t="e">
        <f t="shared" si="293"/>
        <v>#N/A</v>
      </c>
      <c r="BZ145" s="247" t="e">
        <f t="shared" si="294"/>
        <v>#N/A</v>
      </c>
      <c r="CA145" s="247" t="e">
        <f t="shared" si="295"/>
        <v>#N/A</v>
      </c>
      <c r="CB145" s="247" t="e">
        <f t="shared" si="296"/>
        <v>#N/A</v>
      </c>
      <c r="CC145" s="247" t="e">
        <f t="shared" si="297"/>
        <v>#N/A</v>
      </c>
      <c r="CD145" s="247" t="e">
        <f t="shared" si="298"/>
        <v>#N/A</v>
      </c>
      <c r="CE145" s="247" t="e">
        <f t="shared" si="299"/>
        <v>#N/A</v>
      </c>
      <c r="CF145" s="247" t="e">
        <f t="shared" si="300"/>
        <v>#N/A</v>
      </c>
      <c r="CG145" s="247" t="e">
        <f t="shared" si="301"/>
        <v>#N/A</v>
      </c>
      <c r="CH145" s="247" t="e">
        <f t="shared" si="302"/>
        <v>#N/A</v>
      </c>
      <c r="CI145" s="247" t="e">
        <f t="shared" si="303"/>
        <v>#N/A</v>
      </c>
      <c r="CJ145" s="247" t="e">
        <f t="shared" si="304"/>
        <v>#N/A</v>
      </c>
      <c r="CK145" s="247" t="e">
        <f t="shared" si="305"/>
        <v>#N/A</v>
      </c>
      <c r="CL145" s="247" t="e">
        <f t="shared" si="306"/>
        <v>#N/A</v>
      </c>
      <c r="CM145" s="247" t="e">
        <f t="shared" si="307"/>
        <v>#N/A</v>
      </c>
      <c r="CN145" s="247" t="e">
        <f t="shared" si="308"/>
        <v>#N/A</v>
      </c>
      <c r="CO145" s="247" t="e">
        <f t="shared" si="309"/>
        <v>#N/A</v>
      </c>
      <c r="CP145" s="247" t="e">
        <f t="shared" si="310"/>
        <v>#N/A</v>
      </c>
      <c r="CQ145" s="247" t="e">
        <f t="shared" si="311"/>
        <v>#N/A</v>
      </c>
      <c r="CR145" s="247" t="e">
        <f t="shared" si="312"/>
        <v>#N/A</v>
      </c>
      <c r="CS145" s="248" t="e">
        <f t="shared" si="313"/>
        <v>#N/A</v>
      </c>
    </row>
    <row r="146" spans="8:97" ht="15" hidden="1" customHeight="1">
      <c r="H146" s="30"/>
      <c r="I146" s="30"/>
      <c r="J146" s="30"/>
      <c r="K146" s="30"/>
      <c r="M146" s="31"/>
      <c r="N146" s="2"/>
      <c r="O146" s="2"/>
      <c r="P146" s="2"/>
      <c r="Q146" s="2"/>
      <c r="R146" s="2"/>
      <c r="S146" s="2"/>
      <c r="T146" s="2"/>
      <c r="U146" s="2"/>
      <c r="V146" s="2"/>
      <c r="W146" s="2"/>
      <c r="BA146" s="30"/>
      <c r="BD146" s="30"/>
      <c r="BE146" s="30"/>
      <c r="BF146" s="30"/>
      <c r="BG146" s="30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</row>
    <row r="147" spans="8:97" ht="15" hidden="1" customHeight="1">
      <c r="H147" s="30"/>
      <c r="I147" s="30"/>
      <c r="J147" s="30"/>
      <c r="K147" s="30"/>
      <c r="M147" s="31"/>
      <c r="N147" s="2"/>
      <c r="O147" s="2"/>
      <c r="P147" s="2"/>
      <c r="Q147" s="2"/>
      <c r="R147" s="2"/>
      <c r="S147" s="2"/>
      <c r="T147" s="2"/>
      <c r="U147" s="2"/>
      <c r="V147" s="2"/>
      <c r="W147" s="2"/>
      <c r="BA147" s="30"/>
      <c r="BD147" s="30"/>
      <c r="BE147" s="30"/>
      <c r="BF147" s="30"/>
      <c r="BG147" s="30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</row>
    <row r="148" spans="8:97" ht="15" hidden="1" customHeight="1">
      <c r="H148" s="30"/>
      <c r="I148" s="30"/>
      <c r="J148" s="30"/>
      <c r="K148" s="30"/>
      <c r="M148" s="31"/>
      <c r="N148" s="194" t="s">
        <v>357</v>
      </c>
      <c r="O148" s="2"/>
      <c r="P148" s="2"/>
      <c r="Q148" s="2"/>
      <c r="R148" s="2"/>
      <c r="S148" s="30"/>
      <c r="T148" s="2"/>
      <c r="U148" s="2"/>
      <c r="V148" s="2" t="s">
        <v>43</v>
      </c>
      <c r="W148" s="2"/>
      <c r="BA148" s="30"/>
      <c r="BD148" s="30"/>
      <c r="BE148" s="30"/>
      <c r="BF148" s="30"/>
      <c r="BG148" s="30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</row>
    <row r="149" spans="8:97" ht="15" hidden="1" customHeight="1">
      <c r="H149" s="30"/>
      <c r="I149" s="30"/>
      <c r="J149" s="30"/>
      <c r="K149" s="30"/>
      <c r="M149" s="31"/>
      <c r="N149" s="2"/>
      <c r="O149" s="2"/>
      <c r="P149" s="2"/>
      <c r="Q149" s="2"/>
      <c r="R149" s="2"/>
      <c r="S149" s="2"/>
      <c r="T149" s="2"/>
      <c r="U149" s="2"/>
      <c r="V149" s="2"/>
      <c r="W149" s="2"/>
      <c r="BA149" s="30"/>
      <c r="BD149" s="30"/>
      <c r="BE149" s="30"/>
      <c r="BF149" s="30"/>
      <c r="BG149" s="30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</row>
    <row r="150" spans="8:97" ht="15" hidden="1" customHeight="1">
      <c r="H150" s="30"/>
      <c r="I150" s="30"/>
      <c r="J150" s="30"/>
      <c r="K150" s="30"/>
      <c r="M150" s="31"/>
      <c r="N150" s="140"/>
      <c r="O150" s="140" t="s">
        <v>143</v>
      </c>
      <c r="P150" s="140" t="s">
        <v>133</v>
      </c>
      <c r="Q150" s="140" t="s">
        <v>122</v>
      </c>
      <c r="R150" s="140" t="s">
        <v>118</v>
      </c>
      <c r="S150" s="140" t="s">
        <v>99</v>
      </c>
      <c r="T150" s="2"/>
      <c r="U150" s="2"/>
      <c r="V150" s="595" t="s">
        <v>60</v>
      </c>
      <c r="W150" s="595"/>
      <c r="X150" s="595"/>
      <c r="Y150" s="595"/>
      <c r="Z150" s="595"/>
      <c r="AA150" s="595"/>
      <c r="AB150" s="595"/>
      <c r="AC150" s="595"/>
      <c r="AD150" s="595"/>
      <c r="AE150" s="595"/>
      <c r="AF150" s="595"/>
      <c r="AG150" s="595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BA150" s="30"/>
      <c r="BD150" s="30"/>
      <c r="BE150" s="30"/>
      <c r="BF150" s="30"/>
      <c r="BG150" s="30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</row>
    <row r="151" spans="8:97" ht="15" hidden="1" customHeight="1">
      <c r="H151" s="30"/>
      <c r="I151" s="30"/>
      <c r="J151" s="30"/>
      <c r="K151" s="30"/>
      <c r="M151" s="31"/>
      <c r="P151" s="30"/>
      <c r="Q151" s="30"/>
      <c r="R151" s="30"/>
      <c r="S151" s="30"/>
      <c r="T151" s="2"/>
      <c r="U151" s="2"/>
      <c r="V151" s="595"/>
      <c r="W151" s="595"/>
      <c r="X151" s="595"/>
      <c r="Y151" s="595"/>
      <c r="Z151" s="595"/>
      <c r="AA151" s="595"/>
      <c r="AB151" s="595"/>
      <c r="AC151" s="595"/>
      <c r="AD151" s="595"/>
      <c r="AE151" s="595"/>
      <c r="AF151" s="595"/>
      <c r="AG151" s="595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BA151" s="30"/>
      <c r="BD151" s="30"/>
      <c r="BE151" s="30"/>
      <c r="BF151" s="30"/>
      <c r="BG151" s="30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</row>
    <row r="152" spans="8:97" ht="15" hidden="1" customHeight="1">
      <c r="H152" s="30"/>
      <c r="I152" s="30"/>
      <c r="J152" s="30"/>
      <c r="K152" s="30"/>
      <c r="M152" s="31"/>
      <c r="P152" s="30"/>
      <c r="Q152" s="30"/>
      <c r="R152" s="30"/>
      <c r="S152" s="30"/>
      <c r="T152" s="2"/>
      <c r="U152" s="2"/>
      <c r="V152" s="595"/>
      <c r="W152" s="595"/>
      <c r="X152" s="595"/>
      <c r="Y152" s="595"/>
      <c r="Z152" s="595"/>
      <c r="AA152" s="595"/>
      <c r="AB152" s="595"/>
      <c r="AC152" s="595"/>
      <c r="AD152" s="595"/>
      <c r="AE152" s="595"/>
      <c r="AF152" s="595"/>
      <c r="AG152" s="595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BA152" s="30"/>
      <c r="BD152" s="30"/>
      <c r="BE152" s="30"/>
      <c r="BF152" s="30"/>
      <c r="BG152" s="30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</row>
    <row r="153" spans="8:97" ht="15" hidden="1" customHeight="1">
      <c r="H153" s="30"/>
      <c r="I153" s="30"/>
      <c r="J153" s="30"/>
      <c r="K153" s="30"/>
      <c r="M153" s="31"/>
      <c r="P153" s="30"/>
      <c r="Q153" s="30"/>
      <c r="R153" s="30"/>
      <c r="S153" s="30"/>
      <c r="T153" s="2"/>
      <c r="U153" s="2"/>
      <c r="V153" s="595"/>
      <c r="W153" s="595"/>
      <c r="X153" s="595"/>
      <c r="Y153" s="595"/>
      <c r="Z153" s="595"/>
      <c r="AA153" s="595"/>
      <c r="AB153" s="595"/>
      <c r="AC153" s="595"/>
      <c r="AD153" s="595"/>
      <c r="AE153" s="595"/>
      <c r="AF153" s="595"/>
      <c r="AG153" s="595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BA153" s="30"/>
      <c r="BD153" s="30"/>
      <c r="BE153" s="30"/>
      <c r="BF153" s="30"/>
      <c r="BG153" s="30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</row>
    <row r="154" spans="8:97" ht="15" hidden="1" customHeight="1">
      <c r="H154" s="30"/>
      <c r="I154" s="30"/>
      <c r="J154" s="30"/>
      <c r="K154" s="30"/>
      <c r="M154" s="31"/>
      <c r="P154" s="30"/>
      <c r="Q154" s="30"/>
      <c r="R154" s="30"/>
      <c r="S154" s="30"/>
      <c r="T154" s="2"/>
      <c r="U154" s="2"/>
      <c r="V154" s="595"/>
      <c r="W154" s="595"/>
      <c r="X154" s="595"/>
      <c r="Y154" s="595"/>
      <c r="Z154" s="595"/>
      <c r="AA154" s="595"/>
      <c r="AB154" s="595"/>
      <c r="AC154" s="595"/>
      <c r="AD154" s="595"/>
      <c r="AE154" s="595"/>
      <c r="AF154" s="595"/>
      <c r="AG154" s="595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BA154" s="30"/>
      <c r="BD154" s="30"/>
      <c r="BE154" s="30"/>
      <c r="BF154" s="30"/>
      <c r="BG154" s="30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</row>
    <row r="155" spans="8:97" ht="15" hidden="1" customHeight="1">
      <c r="H155" s="30"/>
      <c r="I155" s="30"/>
      <c r="J155" s="30"/>
      <c r="K155" s="30"/>
      <c r="M155" s="31"/>
      <c r="P155" s="30"/>
      <c r="Q155" s="30"/>
      <c r="R155" s="30"/>
      <c r="S155" s="30"/>
      <c r="T155" s="2"/>
      <c r="U155" s="2"/>
      <c r="V155" s="595"/>
      <c r="W155" s="595"/>
      <c r="X155" s="595"/>
      <c r="Y155" s="595"/>
      <c r="Z155" s="595"/>
      <c r="AA155" s="595"/>
      <c r="AB155" s="595"/>
      <c r="AC155" s="595"/>
      <c r="AD155" s="595"/>
      <c r="AE155" s="595"/>
      <c r="AF155" s="595"/>
      <c r="AG155" s="595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BA155" s="30"/>
      <c r="BD155" s="30"/>
      <c r="BE155" s="30"/>
      <c r="BF155" s="30"/>
      <c r="BG155" s="30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</row>
    <row r="156" spans="8:97" ht="15" hidden="1" customHeight="1">
      <c r="H156" s="30"/>
      <c r="I156" s="30"/>
      <c r="J156" s="30"/>
      <c r="K156" s="30"/>
      <c r="M156" s="31"/>
      <c r="P156" s="30"/>
      <c r="Q156" s="30"/>
      <c r="R156" s="30"/>
      <c r="S156" s="30"/>
      <c r="T156" s="2"/>
      <c r="U156" s="2"/>
      <c r="V156" s="595"/>
      <c r="W156" s="595"/>
      <c r="X156" s="595"/>
      <c r="Y156" s="595"/>
      <c r="Z156" s="595"/>
      <c r="AA156" s="595"/>
      <c r="AB156" s="595"/>
      <c r="AC156" s="595"/>
      <c r="AD156" s="595"/>
      <c r="AE156" s="595"/>
      <c r="AF156" s="595"/>
      <c r="AG156" s="595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BA156" s="30"/>
      <c r="BD156" s="30"/>
      <c r="BE156" s="30"/>
      <c r="BF156" s="30"/>
      <c r="BG156" s="30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</row>
    <row r="157" spans="8:97" ht="15" hidden="1" customHeight="1">
      <c r="H157" s="30"/>
      <c r="I157" s="30"/>
      <c r="J157" s="30"/>
      <c r="K157" s="30"/>
      <c r="M157" s="31"/>
      <c r="P157" s="30"/>
      <c r="Q157" s="30"/>
      <c r="R157" s="30"/>
      <c r="S157" s="30"/>
      <c r="T157" s="2"/>
      <c r="U157" s="2"/>
      <c r="V157" s="595"/>
      <c r="W157" s="595"/>
      <c r="X157" s="595"/>
      <c r="Y157" s="595"/>
      <c r="Z157" s="595"/>
      <c r="AA157" s="595"/>
      <c r="AB157" s="595"/>
      <c r="AC157" s="595"/>
      <c r="AD157" s="595"/>
      <c r="AE157" s="595"/>
      <c r="AF157" s="595"/>
      <c r="AG157" s="595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BA157" s="30"/>
      <c r="BD157" s="30"/>
      <c r="BE157" s="30"/>
      <c r="BF157" s="30"/>
      <c r="BG157" s="30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</row>
    <row r="158" spans="8:97" ht="15" hidden="1" customHeight="1">
      <c r="H158" s="30"/>
      <c r="I158" s="30"/>
      <c r="J158" s="30"/>
      <c r="K158" s="30"/>
      <c r="M158" s="31"/>
      <c r="P158" s="30"/>
      <c r="Q158" s="30"/>
      <c r="R158" s="30"/>
      <c r="S158" s="30"/>
      <c r="T158" s="2"/>
      <c r="U158" s="2"/>
      <c r="V158" s="595"/>
      <c r="W158" s="595"/>
      <c r="X158" s="595"/>
      <c r="Y158" s="595"/>
      <c r="Z158" s="595"/>
      <c r="AA158" s="595"/>
      <c r="AB158" s="595"/>
      <c r="AC158" s="595"/>
      <c r="AD158" s="595"/>
      <c r="AE158" s="595"/>
      <c r="AF158" s="595"/>
      <c r="AG158" s="595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BA158" s="30"/>
      <c r="BD158" s="30"/>
      <c r="BE158" s="30"/>
      <c r="BF158" s="30"/>
      <c r="BG158" s="30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</row>
    <row r="159" spans="8:97" ht="15" hidden="1" customHeight="1">
      <c r="H159" s="30"/>
      <c r="I159" s="30"/>
      <c r="J159" s="30"/>
      <c r="K159" s="30"/>
      <c r="M159" s="31"/>
      <c r="P159" s="30"/>
      <c r="Q159" s="30"/>
      <c r="R159" s="30"/>
      <c r="S159" s="30"/>
      <c r="T159" s="2"/>
      <c r="U159" s="2"/>
      <c r="V159" s="595"/>
      <c r="W159" s="595"/>
      <c r="X159" s="595"/>
      <c r="Y159" s="595"/>
      <c r="Z159" s="595"/>
      <c r="AA159" s="595"/>
      <c r="AB159" s="595"/>
      <c r="AC159" s="595"/>
      <c r="AD159" s="595"/>
      <c r="AE159" s="595"/>
      <c r="AF159" s="595"/>
      <c r="AG159" s="595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BA159" s="30"/>
      <c r="BD159" s="30"/>
      <c r="BE159" s="30"/>
      <c r="BF159" s="30"/>
      <c r="BG159" s="30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</row>
    <row r="160" spans="8:97" ht="15" hidden="1" customHeight="1">
      <c r="H160" s="30"/>
      <c r="I160" s="30"/>
      <c r="J160" s="30"/>
      <c r="K160" s="30"/>
      <c r="M160" s="31"/>
      <c r="P160" s="30"/>
      <c r="Q160" s="30"/>
      <c r="R160" s="30"/>
      <c r="S160" s="30"/>
      <c r="T160" s="2"/>
      <c r="U160" s="2"/>
      <c r="V160" s="595"/>
      <c r="W160" s="595"/>
      <c r="X160" s="595"/>
      <c r="Y160" s="595"/>
      <c r="Z160" s="595"/>
      <c r="AA160" s="595"/>
      <c r="AB160" s="595"/>
      <c r="AC160" s="595"/>
      <c r="AD160" s="595"/>
      <c r="AE160" s="595"/>
      <c r="AF160" s="595"/>
      <c r="AG160" s="595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BA160" s="30"/>
      <c r="BD160" s="30"/>
      <c r="BE160" s="30"/>
      <c r="BF160" s="30"/>
      <c r="BG160" s="30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</row>
    <row r="161" spans="8:97" ht="15" hidden="1" customHeight="1">
      <c r="H161" s="30"/>
      <c r="I161" s="30"/>
      <c r="J161" s="30"/>
      <c r="K161" s="30"/>
      <c r="M161" s="31"/>
      <c r="P161" s="30"/>
      <c r="Q161" s="30"/>
      <c r="R161" s="30"/>
      <c r="S161" s="30"/>
      <c r="T161" s="2"/>
      <c r="U161" s="2"/>
      <c r="V161" s="2"/>
      <c r="W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BA161" s="30"/>
      <c r="BD161" s="30"/>
      <c r="BE161" s="30"/>
      <c r="BF161" s="30"/>
      <c r="BG161" s="30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</row>
    <row r="162" spans="8:97" ht="15" hidden="1" customHeight="1">
      <c r="H162" s="30"/>
      <c r="I162" s="30"/>
      <c r="J162" s="30"/>
      <c r="K162" s="30"/>
      <c r="M162" s="31"/>
      <c r="P162" s="30"/>
      <c r="Q162" s="30"/>
      <c r="R162" s="30"/>
      <c r="S162" s="30"/>
      <c r="T162" s="2"/>
      <c r="U162" s="2"/>
      <c r="V162" s="2"/>
      <c r="W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BA162" s="30"/>
      <c r="BD162" s="30"/>
      <c r="BE162" s="30"/>
      <c r="BF162" s="30"/>
      <c r="BG162" s="30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</row>
    <row r="163" spans="8:97" ht="15" hidden="1" customHeight="1">
      <c r="H163" s="30"/>
      <c r="I163" s="30"/>
      <c r="J163" s="30"/>
      <c r="K163" s="30"/>
      <c r="M163" s="31"/>
      <c r="P163" s="30"/>
      <c r="Q163" s="30"/>
      <c r="R163" s="30"/>
      <c r="S163" s="30"/>
      <c r="T163" s="2"/>
      <c r="U163" s="2"/>
      <c r="V163" s="2"/>
      <c r="W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BA163" s="30"/>
      <c r="BD163" s="30"/>
      <c r="BE163" s="30"/>
      <c r="BF163" s="30"/>
      <c r="BG163" s="30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</row>
    <row r="164" spans="8:97" ht="15" hidden="1" customHeight="1">
      <c r="H164" s="30"/>
      <c r="I164" s="30"/>
      <c r="J164" s="30"/>
      <c r="K164" s="30"/>
      <c r="M164" s="31"/>
      <c r="P164" s="30"/>
      <c r="Q164" s="30"/>
      <c r="R164" s="30"/>
      <c r="S164" s="30"/>
      <c r="T164" s="2"/>
      <c r="U164" s="2"/>
      <c r="V164" s="2" t="s">
        <v>454</v>
      </c>
      <c r="X164" s="31"/>
      <c r="Y164" s="31"/>
      <c r="Z164" s="31"/>
      <c r="AA164" s="1"/>
      <c r="AB164" s="39"/>
      <c r="AC164" s="39"/>
      <c r="AD164" s="251"/>
      <c r="AE164" s="251"/>
      <c r="AN164" s="2"/>
      <c r="AO164" s="2"/>
      <c r="AP164" s="2"/>
      <c r="AQ164" s="2"/>
      <c r="AR164" s="2"/>
      <c r="AS164" s="2"/>
      <c r="BA164" s="30"/>
      <c r="BD164" s="30"/>
      <c r="BE164" s="30"/>
      <c r="BF164" s="30"/>
      <c r="BG164" s="30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</row>
    <row r="165" spans="8:97" ht="15" hidden="1" customHeight="1">
      <c r="H165" s="30"/>
      <c r="I165" s="30"/>
      <c r="J165" s="30"/>
      <c r="K165" s="30"/>
      <c r="M165" s="31"/>
      <c r="P165" s="30"/>
      <c r="Q165" s="30"/>
      <c r="R165" s="30"/>
      <c r="S165" s="30"/>
      <c r="T165" s="2"/>
      <c r="U165" s="2"/>
      <c r="X165" s="30"/>
      <c r="Y165" s="30"/>
      <c r="Z165" s="30"/>
      <c r="AA165" s="30"/>
      <c r="AB165" s="30"/>
      <c r="AC165" s="30"/>
      <c r="AD165" s="30"/>
      <c r="AN165" s="2"/>
      <c r="AO165" s="2"/>
      <c r="AP165" s="2"/>
      <c r="AQ165" s="2"/>
      <c r="AR165" s="2"/>
      <c r="AS165" s="2"/>
      <c r="BA165" s="30"/>
      <c r="BD165" s="30"/>
      <c r="BE165" s="30"/>
      <c r="BF165" s="30"/>
      <c r="BG165" s="30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</row>
    <row r="166" spans="8:97" ht="15" hidden="1" customHeight="1">
      <c r="H166" s="30"/>
      <c r="I166" s="30"/>
      <c r="J166" s="30"/>
      <c r="K166" s="30"/>
      <c r="M166" s="31"/>
      <c r="P166" s="30"/>
      <c r="Q166" s="30"/>
      <c r="R166" s="30"/>
      <c r="S166" s="30"/>
      <c r="T166" s="2"/>
      <c r="U166" s="2"/>
      <c r="V166" s="642">
        <f>N111</f>
        <v>2021</v>
      </c>
      <c r="W166" s="642"/>
      <c r="X166" s="253">
        <f>O111</f>
        <v>7</v>
      </c>
      <c r="Y166" s="643">
        <f>DAY(EOMONTH(DATE(N111,O111,1),0))</f>
        <v>31</v>
      </c>
      <c r="Z166" s="643"/>
      <c r="AA166" s="2" t="s">
        <v>318</v>
      </c>
      <c r="AE166" s="2"/>
      <c r="AF166" s="2"/>
      <c r="AG166" s="644">
        <f>40/7*Y166</f>
        <v>177.14285714285714</v>
      </c>
      <c r="AH166" s="644"/>
      <c r="AI166" s="1" t="s">
        <v>270</v>
      </c>
      <c r="AJ166" s="39"/>
      <c r="AK166" s="2"/>
      <c r="AM166" s="2"/>
      <c r="AN166" s="2"/>
      <c r="AO166" s="2"/>
      <c r="AP166" s="2"/>
      <c r="AQ166" s="2"/>
      <c r="AR166" s="2"/>
      <c r="AS166" s="2"/>
      <c r="BA166" s="30"/>
      <c r="BD166" s="30"/>
      <c r="BE166" s="30"/>
      <c r="BF166" s="30"/>
      <c r="BG166" s="30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</row>
    <row r="167" spans="8:97" ht="15" hidden="1" customHeight="1">
      <c r="H167" s="30"/>
      <c r="I167" s="30"/>
      <c r="J167" s="30"/>
      <c r="K167" s="30"/>
      <c r="M167" s="31"/>
      <c r="N167" s="2"/>
      <c r="O167" s="2"/>
      <c r="P167" s="2"/>
      <c r="Q167" s="2"/>
      <c r="R167" s="2"/>
      <c r="S167" s="2"/>
      <c r="T167" s="2"/>
      <c r="U167" s="2"/>
      <c r="V167" s="2"/>
      <c r="W167" s="2"/>
      <c r="BA167" s="30"/>
      <c r="BD167" s="30"/>
      <c r="BE167" s="30"/>
      <c r="BF167" s="30"/>
      <c r="BG167" s="30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</row>
    <row r="168" spans="8:97" ht="15" hidden="1" customHeight="1">
      <c r="H168" s="30"/>
      <c r="I168" s="30"/>
      <c r="J168" s="30"/>
      <c r="K168" s="30"/>
      <c r="M168" s="31"/>
      <c r="N168" s="2"/>
      <c r="O168" s="2"/>
      <c r="P168" s="2"/>
      <c r="Q168" s="2"/>
      <c r="R168" s="2"/>
      <c r="S168" s="2"/>
      <c r="T168" s="2"/>
      <c r="U168" s="2"/>
      <c r="V168" s="2"/>
      <c r="W168" s="2"/>
      <c r="BA168" s="30"/>
      <c r="BD168" s="30"/>
      <c r="BE168" s="30"/>
      <c r="BF168" s="30"/>
      <c r="BG168" s="30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</row>
    <row r="169" spans="8:97" ht="15" hidden="1" customHeight="1">
      <c r="I169" s="30"/>
      <c r="J169" s="30"/>
      <c r="K169" s="30"/>
      <c r="M169" s="31"/>
      <c r="N169" s="2" t="s">
        <v>256</v>
      </c>
      <c r="O169" s="2"/>
      <c r="P169" s="2"/>
      <c r="Q169" s="2"/>
      <c r="R169" s="2"/>
      <c r="S169" s="2"/>
      <c r="T169" s="2"/>
      <c r="U169" s="2"/>
      <c r="V169" s="2"/>
      <c r="W169" s="2"/>
      <c r="BA169" s="30"/>
      <c r="BD169" s="30"/>
      <c r="BE169" s="30"/>
      <c r="BF169" s="30"/>
      <c r="BG169" s="30"/>
      <c r="BN169" s="194" t="s">
        <v>323</v>
      </c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8:97" ht="15" hidden="1" customHeight="1">
      <c r="H170" s="30"/>
      <c r="I170" s="30"/>
      <c r="J170" s="30"/>
      <c r="K170" s="30"/>
      <c r="M170" s="31"/>
      <c r="N170" s="2"/>
      <c r="O170" s="2"/>
      <c r="P170" s="2"/>
      <c r="Q170" s="2"/>
      <c r="R170" s="2"/>
      <c r="S170" s="2"/>
      <c r="T170" s="2"/>
      <c r="U170" s="2"/>
      <c r="V170" s="2"/>
      <c r="W170" s="2"/>
      <c r="BA170" s="30"/>
      <c r="BD170" s="30"/>
      <c r="BE170" s="30"/>
      <c r="BF170" s="30"/>
      <c r="BG170" s="30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  <row r="171" spans="8:97" ht="15" hidden="1" customHeight="1">
      <c r="H171" s="30"/>
      <c r="I171" s="30"/>
      <c r="J171" s="30"/>
      <c r="K171" s="30"/>
      <c r="M171" s="31"/>
      <c r="N171" s="153" t="str">
        <f t="shared" ref="N171:AS171" si="315">N114</f>
        <v>날짜</v>
      </c>
      <c r="O171" s="254">
        <f t="shared" si="315"/>
        <v>44378</v>
      </c>
      <c r="P171" s="255">
        <f t="shared" si="315"/>
        <v>44379</v>
      </c>
      <c r="Q171" s="255">
        <f t="shared" si="315"/>
        <v>44380</v>
      </c>
      <c r="R171" s="255">
        <f t="shared" si="315"/>
        <v>44381</v>
      </c>
      <c r="S171" s="255">
        <f t="shared" si="315"/>
        <v>44382</v>
      </c>
      <c r="T171" s="255">
        <f t="shared" si="315"/>
        <v>44383</v>
      </c>
      <c r="U171" s="255">
        <f t="shared" si="315"/>
        <v>44384</v>
      </c>
      <c r="V171" s="255">
        <f t="shared" si="315"/>
        <v>44385</v>
      </c>
      <c r="W171" s="255">
        <f t="shared" si="315"/>
        <v>44386</v>
      </c>
      <c r="X171" s="255">
        <f t="shared" si="315"/>
        <v>44387</v>
      </c>
      <c r="Y171" s="255">
        <f t="shared" si="315"/>
        <v>44388</v>
      </c>
      <c r="Z171" s="255">
        <f t="shared" si="315"/>
        <v>44389</v>
      </c>
      <c r="AA171" s="255">
        <f t="shared" si="315"/>
        <v>44390</v>
      </c>
      <c r="AB171" s="255">
        <f t="shared" si="315"/>
        <v>44391</v>
      </c>
      <c r="AC171" s="255">
        <f t="shared" si="315"/>
        <v>44392</v>
      </c>
      <c r="AD171" s="255">
        <f t="shared" si="315"/>
        <v>44393</v>
      </c>
      <c r="AE171" s="255">
        <f t="shared" si="315"/>
        <v>44394</v>
      </c>
      <c r="AF171" s="255">
        <f t="shared" si="315"/>
        <v>44395</v>
      </c>
      <c r="AG171" s="255">
        <f t="shared" si="315"/>
        <v>44396</v>
      </c>
      <c r="AH171" s="255">
        <f t="shared" si="315"/>
        <v>44397</v>
      </c>
      <c r="AI171" s="255">
        <f t="shared" si="315"/>
        <v>44398</v>
      </c>
      <c r="AJ171" s="255">
        <f t="shared" si="315"/>
        <v>44399</v>
      </c>
      <c r="AK171" s="255">
        <f t="shared" si="315"/>
        <v>44400</v>
      </c>
      <c r="AL171" s="255">
        <f t="shared" si="315"/>
        <v>44401</v>
      </c>
      <c r="AM171" s="255">
        <f t="shared" si="315"/>
        <v>44402</v>
      </c>
      <c r="AN171" s="255">
        <f t="shared" si="315"/>
        <v>44403</v>
      </c>
      <c r="AO171" s="255">
        <f t="shared" si="315"/>
        <v>44404</v>
      </c>
      <c r="AP171" s="255">
        <f t="shared" si="315"/>
        <v>44405</v>
      </c>
      <c r="AQ171" s="255">
        <f t="shared" si="315"/>
        <v>44406</v>
      </c>
      <c r="AR171" s="255">
        <f t="shared" si="315"/>
        <v>44407</v>
      </c>
      <c r="AS171" s="255">
        <f t="shared" si="315"/>
        <v>44408</v>
      </c>
      <c r="AT171" s="635" t="s">
        <v>120</v>
      </c>
      <c r="AV171" s="631" t="s">
        <v>272</v>
      </c>
      <c r="AW171" s="632"/>
      <c r="BA171" s="30"/>
      <c r="BD171" s="30"/>
      <c r="BE171" s="30"/>
      <c r="BF171" s="30"/>
      <c r="BG171" s="30"/>
      <c r="BN171" s="140" t="str">
        <f t="shared" ref="BN171:CS171" si="316">BN114</f>
        <v>날짜</v>
      </c>
      <c r="BO171" s="228">
        <f t="shared" si="316"/>
        <v>44378</v>
      </c>
      <c r="BP171" s="229">
        <f t="shared" si="316"/>
        <v>44379</v>
      </c>
      <c r="BQ171" s="229">
        <f t="shared" si="316"/>
        <v>44380</v>
      </c>
      <c r="BR171" s="229">
        <f t="shared" si="316"/>
        <v>44381</v>
      </c>
      <c r="BS171" s="229">
        <f t="shared" si="316"/>
        <v>44382</v>
      </c>
      <c r="BT171" s="229">
        <f t="shared" si="316"/>
        <v>44383</v>
      </c>
      <c r="BU171" s="229">
        <f t="shared" si="316"/>
        <v>44384</v>
      </c>
      <c r="BV171" s="229">
        <f t="shared" si="316"/>
        <v>44385</v>
      </c>
      <c r="BW171" s="229">
        <f t="shared" si="316"/>
        <v>44386</v>
      </c>
      <c r="BX171" s="229">
        <f t="shared" si="316"/>
        <v>44387</v>
      </c>
      <c r="BY171" s="229">
        <f t="shared" si="316"/>
        <v>44388</v>
      </c>
      <c r="BZ171" s="229">
        <f t="shared" si="316"/>
        <v>44389</v>
      </c>
      <c r="CA171" s="229">
        <f t="shared" si="316"/>
        <v>44390</v>
      </c>
      <c r="CB171" s="229">
        <f t="shared" si="316"/>
        <v>44391</v>
      </c>
      <c r="CC171" s="229">
        <f t="shared" si="316"/>
        <v>44392</v>
      </c>
      <c r="CD171" s="229">
        <f t="shared" si="316"/>
        <v>44393</v>
      </c>
      <c r="CE171" s="229">
        <f t="shared" si="316"/>
        <v>44394</v>
      </c>
      <c r="CF171" s="229">
        <f t="shared" si="316"/>
        <v>44395</v>
      </c>
      <c r="CG171" s="229">
        <f t="shared" si="316"/>
        <v>44396</v>
      </c>
      <c r="CH171" s="229">
        <f t="shared" si="316"/>
        <v>44397</v>
      </c>
      <c r="CI171" s="229">
        <f t="shared" si="316"/>
        <v>44398</v>
      </c>
      <c r="CJ171" s="229">
        <f t="shared" si="316"/>
        <v>44399</v>
      </c>
      <c r="CK171" s="229">
        <f t="shared" si="316"/>
        <v>44400</v>
      </c>
      <c r="CL171" s="229">
        <f t="shared" si="316"/>
        <v>44401</v>
      </c>
      <c r="CM171" s="229">
        <f t="shared" si="316"/>
        <v>44402</v>
      </c>
      <c r="CN171" s="229">
        <f t="shared" si="316"/>
        <v>44403</v>
      </c>
      <c r="CO171" s="229">
        <f t="shared" si="316"/>
        <v>44404</v>
      </c>
      <c r="CP171" s="229">
        <f t="shared" si="316"/>
        <v>44405</v>
      </c>
      <c r="CQ171" s="229">
        <f t="shared" si="316"/>
        <v>44406</v>
      </c>
      <c r="CR171" s="229">
        <f t="shared" si="316"/>
        <v>44407</v>
      </c>
      <c r="CS171" s="230">
        <f t="shared" si="316"/>
        <v>44408</v>
      </c>
    </row>
    <row r="172" spans="8:97" ht="15" hidden="1" customHeight="1">
      <c r="H172" s="30"/>
      <c r="I172" s="30"/>
      <c r="J172" s="30"/>
      <c r="K172" s="30"/>
      <c r="M172" s="31"/>
      <c r="N172" s="156" t="str">
        <f t="shared" ref="N172:AS172" si="317">N115</f>
        <v>요일</v>
      </c>
      <c r="O172" s="256" t="str">
        <f t="shared" si="317"/>
        <v>목</v>
      </c>
      <c r="P172" s="256" t="str">
        <f t="shared" si="317"/>
        <v>금</v>
      </c>
      <c r="Q172" s="256" t="str">
        <f t="shared" si="317"/>
        <v>토</v>
      </c>
      <c r="R172" s="256" t="str">
        <f t="shared" si="317"/>
        <v>일</v>
      </c>
      <c r="S172" s="256" t="str">
        <f t="shared" si="317"/>
        <v>월</v>
      </c>
      <c r="T172" s="256" t="str">
        <f t="shared" si="317"/>
        <v>화</v>
      </c>
      <c r="U172" s="256" t="str">
        <f t="shared" si="317"/>
        <v>수</v>
      </c>
      <c r="V172" s="256" t="str">
        <f t="shared" si="317"/>
        <v>목</v>
      </c>
      <c r="W172" s="256" t="str">
        <f t="shared" si="317"/>
        <v>금</v>
      </c>
      <c r="X172" s="256" t="str">
        <f t="shared" si="317"/>
        <v>토</v>
      </c>
      <c r="Y172" s="256" t="str">
        <f t="shared" si="317"/>
        <v>일</v>
      </c>
      <c r="Z172" s="256" t="str">
        <f t="shared" si="317"/>
        <v>월</v>
      </c>
      <c r="AA172" s="256" t="str">
        <f t="shared" si="317"/>
        <v>화</v>
      </c>
      <c r="AB172" s="256" t="str">
        <f t="shared" si="317"/>
        <v>수</v>
      </c>
      <c r="AC172" s="256" t="str">
        <f t="shared" si="317"/>
        <v>목</v>
      </c>
      <c r="AD172" s="256" t="str">
        <f t="shared" si="317"/>
        <v>금</v>
      </c>
      <c r="AE172" s="256" t="str">
        <f t="shared" si="317"/>
        <v>토</v>
      </c>
      <c r="AF172" s="256" t="str">
        <f t="shared" si="317"/>
        <v>일</v>
      </c>
      <c r="AG172" s="256" t="str">
        <f t="shared" si="317"/>
        <v>월</v>
      </c>
      <c r="AH172" s="256" t="str">
        <f t="shared" si="317"/>
        <v>화</v>
      </c>
      <c r="AI172" s="256" t="str">
        <f t="shared" si="317"/>
        <v>수</v>
      </c>
      <c r="AJ172" s="256" t="str">
        <f t="shared" si="317"/>
        <v>목</v>
      </c>
      <c r="AK172" s="256" t="str">
        <f t="shared" si="317"/>
        <v>금</v>
      </c>
      <c r="AL172" s="256" t="str">
        <f t="shared" si="317"/>
        <v>토</v>
      </c>
      <c r="AM172" s="256" t="str">
        <f t="shared" si="317"/>
        <v>일</v>
      </c>
      <c r="AN172" s="256" t="str">
        <f t="shared" si="317"/>
        <v>월</v>
      </c>
      <c r="AO172" s="256" t="str">
        <f t="shared" si="317"/>
        <v>화</v>
      </c>
      <c r="AP172" s="256" t="str">
        <f t="shared" si="317"/>
        <v>수</v>
      </c>
      <c r="AQ172" s="256" t="str">
        <f t="shared" si="317"/>
        <v>목</v>
      </c>
      <c r="AR172" s="256" t="str">
        <f t="shared" si="317"/>
        <v>금</v>
      </c>
      <c r="AS172" s="256" t="str">
        <f t="shared" si="317"/>
        <v>토</v>
      </c>
      <c r="AT172" s="636"/>
      <c r="AV172" s="633"/>
      <c r="AW172" s="634"/>
      <c r="BA172" s="30"/>
      <c r="BD172" s="30"/>
      <c r="BE172" s="30"/>
      <c r="BF172" s="30"/>
      <c r="BG172" s="30"/>
      <c r="BN172" s="141" t="str">
        <f t="shared" ref="BN172:CS172" si="318">BN115</f>
        <v>요일</v>
      </c>
      <c r="BO172" s="202" t="str">
        <f t="shared" si="318"/>
        <v>목</v>
      </c>
      <c r="BP172" s="203" t="str">
        <f t="shared" si="318"/>
        <v>금</v>
      </c>
      <c r="BQ172" s="203" t="str">
        <f t="shared" si="318"/>
        <v>토</v>
      </c>
      <c r="BR172" s="203" t="str">
        <f t="shared" si="318"/>
        <v>일</v>
      </c>
      <c r="BS172" s="203" t="str">
        <f t="shared" si="318"/>
        <v>월</v>
      </c>
      <c r="BT172" s="203" t="str">
        <f t="shared" si="318"/>
        <v>화</v>
      </c>
      <c r="BU172" s="203" t="str">
        <f t="shared" si="318"/>
        <v>수</v>
      </c>
      <c r="BV172" s="203" t="str">
        <f t="shared" si="318"/>
        <v>목</v>
      </c>
      <c r="BW172" s="203" t="str">
        <f t="shared" si="318"/>
        <v>금</v>
      </c>
      <c r="BX172" s="203" t="str">
        <f t="shared" si="318"/>
        <v>토</v>
      </c>
      <c r="BY172" s="203" t="str">
        <f t="shared" si="318"/>
        <v>일</v>
      </c>
      <c r="BZ172" s="203" t="str">
        <f t="shared" si="318"/>
        <v>월</v>
      </c>
      <c r="CA172" s="203" t="str">
        <f t="shared" si="318"/>
        <v>화</v>
      </c>
      <c r="CB172" s="203" t="str">
        <f t="shared" si="318"/>
        <v>수</v>
      </c>
      <c r="CC172" s="203" t="str">
        <f t="shared" si="318"/>
        <v>목</v>
      </c>
      <c r="CD172" s="203" t="str">
        <f t="shared" si="318"/>
        <v>금</v>
      </c>
      <c r="CE172" s="203" t="str">
        <f t="shared" si="318"/>
        <v>토</v>
      </c>
      <c r="CF172" s="203" t="str">
        <f t="shared" si="318"/>
        <v>일</v>
      </c>
      <c r="CG172" s="203" t="str">
        <f t="shared" si="318"/>
        <v>월</v>
      </c>
      <c r="CH172" s="203" t="str">
        <f t="shared" si="318"/>
        <v>화</v>
      </c>
      <c r="CI172" s="203" t="str">
        <f t="shared" si="318"/>
        <v>수</v>
      </c>
      <c r="CJ172" s="203" t="str">
        <f t="shared" si="318"/>
        <v>목</v>
      </c>
      <c r="CK172" s="203" t="str">
        <f t="shared" si="318"/>
        <v>금</v>
      </c>
      <c r="CL172" s="203" t="str">
        <f t="shared" si="318"/>
        <v>토</v>
      </c>
      <c r="CM172" s="203" t="str">
        <f t="shared" si="318"/>
        <v>일</v>
      </c>
      <c r="CN172" s="203" t="str">
        <f t="shared" si="318"/>
        <v>월</v>
      </c>
      <c r="CO172" s="203" t="str">
        <f t="shared" si="318"/>
        <v>화</v>
      </c>
      <c r="CP172" s="203" t="str">
        <f t="shared" si="318"/>
        <v>수</v>
      </c>
      <c r="CQ172" s="203" t="str">
        <f t="shared" si="318"/>
        <v>목</v>
      </c>
      <c r="CR172" s="203" t="str">
        <f t="shared" si="318"/>
        <v>금</v>
      </c>
      <c r="CS172" s="204" t="str">
        <f t="shared" si="318"/>
        <v>토</v>
      </c>
    </row>
    <row r="173" spans="8:97" ht="15" hidden="1" customHeight="1">
      <c r="H173" s="30"/>
      <c r="I173" s="30"/>
      <c r="J173" s="30"/>
      <c r="K173" s="30"/>
      <c r="M173" s="31"/>
      <c r="N173" s="257" t="str">
        <f t="shared" ref="N173:N202" si="319">N8</f>
        <v>직원1</v>
      </c>
      <c r="O173" s="258">
        <f t="shared" ref="O173:AS173" si="320">IFERROR(VLOOKUP(O116,$D$8:$H$18,5,0),0)</f>
        <v>0</v>
      </c>
      <c r="P173" s="258">
        <f t="shared" si="320"/>
        <v>0</v>
      </c>
      <c r="Q173" s="258">
        <f t="shared" si="320"/>
        <v>0</v>
      </c>
      <c r="R173" s="258">
        <f t="shared" si="320"/>
        <v>0</v>
      </c>
      <c r="S173" s="258">
        <f t="shared" si="320"/>
        <v>0</v>
      </c>
      <c r="T173" s="258">
        <f t="shared" si="320"/>
        <v>0</v>
      </c>
      <c r="U173" s="258">
        <f t="shared" si="320"/>
        <v>0</v>
      </c>
      <c r="V173" s="259">
        <f t="shared" si="320"/>
        <v>0</v>
      </c>
      <c r="W173" s="259">
        <f t="shared" si="320"/>
        <v>0</v>
      </c>
      <c r="X173" s="259">
        <f t="shared" si="320"/>
        <v>0</v>
      </c>
      <c r="Y173" s="259">
        <f t="shared" si="320"/>
        <v>0</v>
      </c>
      <c r="Z173" s="259">
        <f t="shared" si="320"/>
        <v>0</v>
      </c>
      <c r="AA173" s="259">
        <f t="shared" si="320"/>
        <v>0</v>
      </c>
      <c r="AB173" s="259">
        <f t="shared" si="320"/>
        <v>0</v>
      </c>
      <c r="AC173" s="259">
        <f t="shared" si="320"/>
        <v>0</v>
      </c>
      <c r="AD173" s="259">
        <f t="shared" si="320"/>
        <v>0</v>
      </c>
      <c r="AE173" s="259">
        <f t="shared" si="320"/>
        <v>0</v>
      </c>
      <c r="AF173" s="259">
        <f t="shared" si="320"/>
        <v>0</v>
      </c>
      <c r="AG173" s="259">
        <f t="shared" si="320"/>
        <v>0</v>
      </c>
      <c r="AH173" s="259">
        <f t="shared" si="320"/>
        <v>0</v>
      </c>
      <c r="AI173" s="259">
        <f t="shared" si="320"/>
        <v>0</v>
      </c>
      <c r="AJ173" s="259">
        <f t="shared" si="320"/>
        <v>0</v>
      </c>
      <c r="AK173" s="259">
        <f t="shared" si="320"/>
        <v>0</v>
      </c>
      <c r="AL173" s="259">
        <f t="shared" si="320"/>
        <v>0</v>
      </c>
      <c r="AM173" s="259">
        <f t="shared" si="320"/>
        <v>0</v>
      </c>
      <c r="AN173" s="259">
        <f t="shared" si="320"/>
        <v>0</v>
      </c>
      <c r="AO173" s="259">
        <f t="shared" si="320"/>
        <v>0</v>
      </c>
      <c r="AP173" s="259">
        <f t="shared" si="320"/>
        <v>0</v>
      </c>
      <c r="AQ173" s="259">
        <f t="shared" si="320"/>
        <v>0</v>
      </c>
      <c r="AR173" s="259">
        <f t="shared" si="320"/>
        <v>0</v>
      </c>
      <c r="AS173" s="259">
        <f t="shared" si="320"/>
        <v>0</v>
      </c>
      <c r="AT173" s="260">
        <f t="shared" ref="AT173:AT187" si="321">SUM(O173:AS173)</f>
        <v>0</v>
      </c>
      <c r="AV173" s="101" t="s">
        <v>102</v>
      </c>
      <c r="AW173" s="261">
        <v>160</v>
      </c>
      <c r="BA173" s="30"/>
      <c r="BD173" s="30"/>
      <c r="BE173" s="30"/>
      <c r="BF173" s="30"/>
      <c r="BG173" s="30"/>
      <c r="BN173" s="206" t="str">
        <f t="shared" ref="BN173:BN202" si="322">BN116</f>
        <v>직원1</v>
      </c>
      <c r="BO173" s="262">
        <f t="shared" ref="BO173:BO187" si="323">IFERROR(VLOOKUP(O116,$D$8:$H$18,5,0),0)</f>
        <v>0</v>
      </c>
      <c r="BP173" s="263">
        <f t="shared" ref="BP173:BP187" si="324">IFERROR(VLOOKUP(P116,$D$8:$H$18,5,0),0)</f>
        <v>0</v>
      </c>
      <c r="BQ173" s="263">
        <f t="shared" ref="BQ173:BQ187" si="325">IFERROR(VLOOKUP(Q116,$D$8:$H$18,5,0),0)</f>
        <v>0</v>
      </c>
      <c r="BR173" s="263">
        <f t="shared" ref="BR173:BR187" si="326">IFERROR(VLOOKUP(R116,$D$8:$H$18,5,0),0)</f>
        <v>0</v>
      </c>
      <c r="BS173" s="263">
        <f t="shared" ref="BS173:BS187" si="327">IFERROR(VLOOKUP(S116,$D$8:$H$18,5,0),0)</f>
        <v>0</v>
      </c>
      <c r="BT173" s="263">
        <f t="shared" ref="BT173:BT187" si="328">IFERROR(VLOOKUP(T116,$D$8:$H$18,5,0),0)</f>
        <v>0</v>
      </c>
      <c r="BU173" s="263">
        <f t="shared" ref="BU173:BU187" si="329">IFERROR(VLOOKUP(U116,$D$8:$H$18,5,0),0)</f>
        <v>0</v>
      </c>
      <c r="BV173" s="264">
        <f t="shared" ref="BV173:BV187" si="330">IFERROR(VLOOKUP(V116,$D$8:$H$18,5,0),0)</f>
        <v>0</v>
      </c>
      <c r="BW173" s="264">
        <f t="shared" ref="BW173:BW187" si="331">IFERROR(VLOOKUP(W116,$D$8:$H$18,5,0),0)</f>
        <v>0</v>
      </c>
      <c r="BX173" s="264">
        <f t="shared" ref="BX173:BX187" si="332">IFERROR(VLOOKUP(X116,$D$8:$H$18,5,0),0)</f>
        <v>0</v>
      </c>
      <c r="BY173" s="264">
        <f t="shared" ref="BY173:BY187" si="333">IFERROR(VLOOKUP(Y116,$D$8:$H$18,5,0),0)</f>
        <v>0</v>
      </c>
      <c r="BZ173" s="264">
        <f t="shared" ref="BZ173:BZ187" si="334">IFERROR(VLOOKUP(Z116,$D$8:$H$18,5,0),0)</f>
        <v>0</v>
      </c>
      <c r="CA173" s="264">
        <f t="shared" ref="CA173:CA187" si="335">IFERROR(VLOOKUP(AA116,$D$8:$H$18,5,0),0)</f>
        <v>0</v>
      </c>
      <c r="CB173" s="264">
        <f t="shared" ref="CB173:CB187" si="336">IFERROR(VLOOKUP(AB116,$D$8:$H$18,5,0),0)</f>
        <v>0</v>
      </c>
      <c r="CC173" s="264">
        <f t="shared" ref="CC173:CC187" si="337">IFERROR(VLOOKUP(AC116,$D$8:$H$18,5,0),0)</f>
        <v>0</v>
      </c>
      <c r="CD173" s="264">
        <f t="shared" ref="CD173:CD187" si="338">IFERROR(VLOOKUP(AD116,$D$8:$H$18,5,0),0)</f>
        <v>0</v>
      </c>
      <c r="CE173" s="264">
        <f t="shared" ref="CE173:CE187" si="339">IFERROR(VLOOKUP(AE116,$D$8:$H$18,5,0),0)</f>
        <v>0</v>
      </c>
      <c r="CF173" s="264">
        <f t="shared" ref="CF173:CF187" si="340">IFERROR(VLOOKUP(AF116,$D$8:$H$18,5,0),0)</f>
        <v>0</v>
      </c>
      <c r="CG173" s="264">
        <f t="shared" ref="CG173:CG187" si="341">IFERROR(VLOOKUP(AG116,$D$8:$H$18,5,0),0)</f>
        <v>0</v>
      </c>
      <c r="CH173" s="264">
        <f t="shared" ref="CH173:CH187" si="342">IFERROR(VLOOKUP(AH116,$D$8:$H$18,5,0),0)</f>
        <v>0</v>
      </c>
      <c r="CI173" s="264">
        <f t="shared" ref="CI173:CI187" si="343">IFERROR(VLOOKUP(AI116,$D$8:$H$18,5,0),0)</f>
        <v>0</v>
      </c>
      <c r="CJ173" s="264">
        <f t="shared" ref="CJ173:CJ187" si="344">IFERROR(VLOOKUP(AJ116,$D$8:$H$18,5,0),0)</f>
        <v>0</v>
      </c>
      <c r="CK173" s="264">
        <f t="shared" ref="CK173:CK187" si="345">IFERROR(VLOOKUP(AK116,$D$8:$H$18,5,0),0)</f>
        <v>0</v>
      </c>
      <c r="CL173" s="264">
        <f t="shared" ref="CL173:CL187" si="346">IFERROR(VLOOKUP(AL116,$D$8:$H$18,5,0),0)</f>
        <v>0</v>
      </c>
      <c r="CM173" s="264">
        <f t="shared" ref="CM173:CM187" si="347">IFERROR(VLOOKUP(AM116,$D$8:$H$18,5,0),0)</f>
        <v>0</v>
      </c>
      <c r="CN173" s="264">
        <f t="shared" ref="CN173:CN187" si="348">IFERROR(VLOOKUP(AN116,$D$8:$H$18,5,0),0)</f>
        <v>0</v>
      </c>
      <c r="CO173" s="264">
        <f t="shared" ref="CO173:CO187" si="349">IFERROR(VLOOKUP(AO116,$D$8:$H$18,5,0),0)</f>
        <v>0</v>
      </c>
      <c r="CP173" s="264">
        <f t="shared" ref="CP173:CP187" si="350">IFERROR(VLOOKUP(AP116,$D$8:$H$18,5,0),0)</f>
        <v>0</v>
      </c>
      <c r="CQ173" s="264">
        <f t="shared" ref="CQ173:CQ187" si="351">IFERROR(VLOOKUP(AQ116,$D$8:$H$18,5,0),0)</f>
        <v>0</v>
      </c>
      <c r="CR173" s="264">
        <f t="shared" ref="CR173:CR187" si="352">IFERROR(VLOOKUP(AR116,$D$8:$H$18,5,0),0)</f>
        <v>0</v>
      </c>
      <c r="CS173" s="265">
        <f t="shared" ref="CS173:CS187" si="353">IFERROR(VLOOKUP(AS116,$D$8:$H$18,5,0),0)</f>
        <v>0</v>
      </c>
    </row>
    <row r="174" spans="8:97" ht="15" hidden="1" customHeight="1">
      <c r="H174" s="30"/>
      <c r="I174" s="30"/>
      <c r="J174" s="30"/>
      <c r="K174" s="30"/>
      <c r="M174" s="31"/>
      <c r="N174" s="257" t="str">
        <f t="shared" si="319"/>
        <v>직원2</v>
      </c>
      <c r="O174" s="258">
        <f t="shared" ref="O174:AS174" si="354">IFERROR(VLOOKUP(O117,$D$8:$H$18,5,0),0)</f>
        <v>0</v>
      </c>
      <c r="P174" s="258">
        <f t="shared" si="354"/>
        <v>0</v>
      </c>
      <c r="Q174" s="258">
        <f t="shared" si="354"/>
        <v>0</v>
      </c>
      <c r="R174" s="258">
        <f t="shared" si="354"/>
        <v>0</v>
      </c>
      <c r="S174" s="258">
        <f t="shared" si="354"/>
        <v>0</v>
      </c>
      <c r="T174" s="258">
        <f t="shared" si="354"/>
        <v>0</v>
      </c>
      <c r="U174" s="258">
        <f t="shared" si="354"/>
        <v>0</v>
      </c>
      <c r="V174" s="259">
        <f t="shared" si="354"/>
        <v>0</v>
      </c>
      <c r="W174" s="259">
        <f t="shared" si="354"/>
        <v>0</v>
      </c>
      <c r="X174" s="259">
        <f t="shared" si="354"/>
        <v>0</v>
      </c>
      <c r="Y174" s="259">
        <f t="shared" si="354"/>
        <v>0</v>
      </c>
      <c r="Z174" s="259">
        <f t="shared" si="354"/>
        <v>0</v>
      </c>
      <c r="AA174" s="259">
        <f t="shared" si="354"/>
        <v>0</v>
      </c>
      <c r="AB174" s="259">
        <f t="shared" si="354"/>
        <v>0</v>
      </c>
      <c r="AC174" s="259">
        <f t="shared" si="354"/>
        <v>0</v>
      </c>
      <c r="AD174" s="259">
        <f t="shared" si="354"/>
        <v>0</v>
      </c>
      <c r="AE174" s="259">
        <f t="shared" si="354"/>
        <v>0</v>
      </c>
      <c r="AF174" s="259">
        <f t="shared" si="354"/>
        <v>0</v>
      </c>
      <c r="AG174" s="259">
        <f t="shared" si="354"/>
        <v>0</v>
      </c>
      <c r="AH174" s="259">
        <f t="shared" si="354"/>
        <v>0</v>
      </c>
      <c r="AI174" s="259">
        <f t="shared" si="354"/>
        <v>0</v>
      </c>
      <c r="AJ174" s="259">
        <f t="shared" si="354"/>
        <v>0</v>
      </c>
      <c r="AK174" s="259">
        <f t="shared" si="354"/>
        <v>0</v>
      </c>
      <c r="AL174" s="259">
        <f t="shared" si="354"/>
        <v>0</v>
      </c>
      <c r="AM174" s="259">
        <f t="shared" si="354"/>
        <v>0</v>
      </c>
      <c r="AN174" s="259">
        <f t="shared" si="354"/>
        <v>0</v>
      </c>
      <c r="AO174" s="259">
        <f t="shared" si="354"/>
        <v>0</v>
      </c>
      <c r="AP174" s="259">
        <f t="shared" si="354"/>
        <v>0</v>
      </c>
      <c r="AQ174" s="259">
        <f t="shared" si="354"/>
        <v>0</v>
      </c>
      <c r="AR174" s="259">
        <f t="shared" si="354"/>
        <v>0</v>
      </c>
      <c r="AS174" s="259">
        <f t="shared" si="354"/>
        <v>0</v>
      </c>
      <c r="AT174" s="260">
        <f t="shared" si="321"/>
        <v>0</v>
      </c>
      <c r="AV174" s="101" t="s">
        <v>106</v>
      </c>
      <c r="AW174" s="261">
        <v>165.71</v>
      </c>
      <c r="BA174" s="30"/>
      <c r="BD174" s="30"/>
      <c r="BE174" s="30"/>
      <c r="BF174" s="30"/>
      <c r="BG174" s="30"/>
      <c r="BN174" s="211" t="str">
        <f t="shared" si="322"/>
        <v>직원2</v>
      </c>
      <c r="BO174" s="266">
        <f t="shared" si="323"/>
        <v>0</v>
      </c>
      <c r="BP174" s="267">
        <f t="shared" si="324"/>
        <v>0</v>
      </c>
      <c r="BQ174" s="267">
        <f t="shared" si="325"/>
        <v>0</v>
      </c>
      <c r="BR174" s="267">
        <f t="shared" si="326"/>
        <v>0</v>
      </c>
      <c r="BS174" s="267">
        <f t="shared" si="327"/>
        <v>0</v>
      </c>
      <c r="BT174" s="267">
        <f t="shared" si="328"/>
        <v>0</v>
      </c>
      <c r="BU174" s="267">
        <f t="shared" si="329"/>
        <v>0</v>
      </c>
      <c r="BV174" s="268">
        <f t="shared" si="330"/>
        <v>0</v>
      </c>
      <c r="BW174" s="268">
        <f t="shared" si="331"/>
        <v>0</v>
      </c>
      <c r="BX174" s="268">
        <f t="shared" si="332"/>
        <v>0</v>
      </c>
      <c r="BY174" s="268">
        <f t="shared" si="333"/>
        <v>0</v>
      </c>
      <c r="BZ174" s="268">
        <f t="shared" si="334"/>
        <v>0</v>
      </c>
      <c r="CA174" s="268">
        <f t="shared" si="335"/>
        <v>0</v>
      </c>
      <c r="CB174" s="268">
        <f t="shared" si="336"/>
        <v>0</v>
      </c>
      <c r="CC174" s="268">
        <f t="shared" si="337"/>
        <v>0</v>
      </c>
      <c r="CD174" s="268">
        <f t="shared" si="338"/>
        <v>0</v>
      </c>
      <c r="CE174" s="268">
        <f t="shared" si="339"/>
        <v>0</v>
      </c>
      <c r="CF174" s="268">
        <f t="shared" si="340"/>
        <v>0</v>
      </c>
      <c r="CG174" s="268">
        <f t="shared" si="341"/>
        <v>0</v>
      </c>
      <c r="CH174" s="268">
        <f t="shared" si="342"/>
        <v>0</v>
      </c>
      <c r="CI174" s="268">
        <f t="shared" si="343"/>
        <v>0</v>
      </c>
      <c r="CJ174" s="268">
        <f t="shared" si="344"/>
        <v>0</v>
      </c>
      <c r="CK174" s="268">
        <f t="shared" si="345"/>
        <v>0</v>
      </c>
      <c r="CL174" s="268">
        <f t="shared" si="346"/>
        <v>0</v>
      </c>
      <c r="CM174" s="268">
        <f t="shared" si="347"/>
        <v>0</v>
      </c>
      <c r="CN174" s="268">
        <f t="shared" si="348"/>
        <v>0</v>
      </c>
      <c r="CO174" s="268">
        <f t="shared" si="349"/>
        <v>0</v>
      </c>
      <c r="CP174" s="268">
        <f t="shared" si="350"/>
        <v>0</v>
      </c>
      <c r="CQ174" s="268">
        <f t="shared" si="351"/>
        <v>0</v>
      </c>
      <c r="CR174" s="268">
        <f t="shared" si="352"/>
        <v>0</v>
      </c>
      <c r="CS174" s="269">
        <f t="shared" si="353"/>
        <v>0</v>
      </c>
    </row>
    <row r="175" spans="8:97" ht="15" hidden="1" customHeight="1">
      <c r="H175" s="30"/>
      <c r="I175" s="30"/>
      <c r="J175" s="30"/>
      <c r="K175" s="30"/>
      <c r="M175" s="31"/>
      <c r="N175" s="257" t="str">
        <f t="shared" si="319"/>
        <v>직원3</v>
      </c>
      <c r="O175" s="258">
        <f t="shared" ref="O175:AS175" si="355">IFERROR(VLOOKUP(O118,$D$8:$H$18,5,0),0)</f>
        <v>0</v>
      </c>
      <c r="P175" s="258">
        <f t="shared" si="355"/>
        <v>0</v>
      </c>
      <c r="Q175" s="258">
        <f t="shared" si="355"/>
        <v>0</v>
      </c>
      <c r="R175" s="258">
        <f t="shared" si="355"/>
        <v>0</v>
      </c>
      <c r="S175" s="258">
        <f t="shared" si="355"/>
        <v>0</v>
      </c>
      <c r="T175" s="258">
        <f t="shared" si="355"/>
        <v>0</v>
      </c>
      <c r="U175" s="258">
        <f t="shared" si="355"/>
        <v>0</v>
      </c>
      <c r="V175" s="259">
        <f t="shared" si="355"/>
        <v>0</v>
      </c>
      <c r="W175" s="259">
        <f t="shared" si="355"/>
        <v>0</v>
      </c>
      <c r="X175" s="259">
        <f t="shared" si="355"/>
        <v>0</v>
      </c>
      <c r="Y175" s="259">
        <f t="shared" si="355"/>
        <v>0</v>
      </c>
      <c r="Z175" s="259">
        <f t="shared" si="355"/>
        <v>0</v>
      </c>
      <c r="AA175" s="259">
        <f t="shared" si="355"/>
        <v>0</v>
      </c>
      <c r="AB175" s="259">
        <f t="shared" si="355"/>
        <v>0</v>
      </c>
      <c r="AC175" s="259">
        <f t="shared" si="355"/>
        <v>0</v>
      </c>
      <c r="AD175" s="259">
        <f t="shared" si="355"/>
        <v>0</v>
      </c>
      <c r="AE175" s="259">
        <f t="shared" si="355"/>
        <v>0</v>
      </c>
      <c r="AF175" s="259">
        <f t="shared" si="355"/>
        <v>0</v>
      </c>
      <c r="AG175" s="259">
        <f t="shared" si="355"/>
        <v>0</v>
      </c>
      <c r="AH175" s="259">
        <f t="shared" si="355"/>
        <v>0</v>
      </c>
      <c r="AI175" s="259">
        <f t="shared" si="355"/>
        <v>0</v>
      </c>
      <c r="AJ175" s="259">
        <f t="shared" si="355"/>
        <v>0</v>
      </c>
      <c r="AK175" s="259">
        <f t="shared" si="355"/>
        <v>0</v>
      </c>
      <c r="AL175" s="259">
        <f t="shared" si="355"/>
        <v>0</v>
      </c>
      <c r="AM175" s="259">
        <f t="shared" si="355"/>
        <v>0</v>
      </c>
      <c r="AN175" s="259">
        <f t="shared" si="355"/>
        <v>0</v>
      </c>
      <c r="AO175" s="259">
        <f t="shared" si="355"/>
        <v>0</v>
      </c>
      <c r="AP175" s="259">
        <f t="shared" si="355"/>
        <v>0</v>
      </c>
      <c r="AQ175" s="259">
        <f t="shared" si="355"/>
        <v>0</v>
      </c>
      <c r="AR175" s="259">
        <f t="shared" si="355"/>
        <v>0</v>
      </c>
      <c r="AS175" s="259">
        <f t="shared" si="355"/>
        <v>0</v>
      </c>
      <c r="AT175" s="260">
        <f t="shared" si="321"/>
        <v>0</v>
      </c>
      <c r="AV175" s="101" t="s">
        <v>113</v>
      </c>
      <c r="AW175" s="261">
        <v>171.43</v>
      </c>
      <c r="BA175" s="30"/>
      <c r="BD175" s="30"/>
      <c r="BE175" s="30"/>
      <c r="BF175" s="30"/>
      <c r="BG175" s="30"/>
      <c r="BN175" s="211" t="str">
        <f t="shared" si="322"/>
        <v>직원3</v>
      </c>
      <c r="BO175" s="266">
        <f t="shared" si="323"/>
        <v>0</v>
      </c>
      <c r="BP175" s="267">
        <f t="shared" si="324"/>
        <v>0</v>
      </c>
      <c r="BQ175" s="267">
        <f t="shared" si="325"/>
        <v>0</v>
      </c>
      <c r="BR175" s="267">
        <f t="shared" si="326"/>
        <v>0</v>
      </c>
      <c r="BS175" s="267">
        <f t="shared" si="327"/>
        <v>0</v>
      </c>
      <c r="BT175" s="267">
        <f t="shared" si="328"/>
        <v>0</v>
      </c>
      <c r="BU175" s="267">
        <f t="shared" si="329"/>
        <v>0</v>
      </c>
      <c r="BV175" s="268">
        <f t="shared" si="330"/>
        <v>0</v>
      </c>
      <c r="BW175" s="268">
        <f t="shared" si="331"/>
        <v>0</v>
      </c>
      <c r="BX175" s="268">
        <f t="shared" si="332"/>
        <v>0</v>
      </c>
      <c r="BY175" s="268">
        <f t="shared" si="333"/>
        <v>0</v>
      </c>
      <c r="BZ175" s="268">
        <f t="shared" si="334"/>
        <v>0</v>
      </c>
      <c r="CA175" s="268">
        <f t="shared" si="335"/>
        <v>0</v>
      </c>
      <c r="CB175" s="268">
        <f t="shared" si="336"/>
        <v>0</v>
      </c>
      <c r="CC175" s="268">
        <f t="shared" si="337"/>
        <v>0</v>
      </c>
      <c r="CD175" s="268">
        <f t="shared" si="338"/>
        <v>0</v>
      </c>
      <c r="CE175" s="268">
        <f t="shared" si="339"/>
        <v>0</v>
      </c>
      <c r="CF175" s="268">
        <f t="shared" si="340"/>
        <v>0</v>
      </c>
      <c r="CG175" s="268">
        <f t="shared" si="341"/>
        <v>0</v>
      </c>
      <c r="CH175" s="268">
        <f t="shared" si="342"/>
        <v>0</v>
      </c>
      <c r="CI175" s="268">
        <f t="shared" si="343"/>
        <v>0</v>
      </c>
      <c r="CJ175" s="268">
        <f t="shared" si="344"/>
        <v>0</v>
      </c>
      <c r="CK175" s="268">
        <f t="shared" si="345"/>
        <v>0</v>
      </c>
      <c r="CL175" s="268">
        <f t="shared" si="346"/>
        <v>0</v>
      </c>
      <c r="CM175" s="268">
        <f t="shared" si="347"/>
        <v>0</v>
      </c>
      <c r="CN175" s="268">
        <f t="shared" si="348"/>
        <v>0</v>
      </c>
      <c r="CO175" s="268">
        <f t="shared" si="349"/>
        <v>0</v>
      </c>
      <c r="CP175" s="268">
        <f t="shared" si="350"/>
        <v>0</v>
      </c>
      <c r="CQ175" s="268">
        <f t="shared" si="351"/>
        <v>0</v>
      </c>
      <c r="CR175" s="268">
        <f t="shared" si="352"/>
        <v>0</v>
      </c>
      <c r="CS175" s="269">
        <f t="shared" si="353"/>
        <v>0</v>
      </c>
    </row>
    <row r="176" spans="8:97" ht="15" hidden="1" customHeight="1">
      <c r="H176" s="30"/>
      <c r="I176" s="30"/>
      <c r="J176" s="30"/>
      <c r="K176" s="30"/>
      <c r="M176" s="31"/>
      <c r="N176" s="257" t="str">
        <f t="shared" si="319"/>
        <v>직원4</v>
      </c>
      <c r="O176" s="258">
        <f t="shared" ref="O176:AS176" si="356">IFERROR(VLOOKUP(O119,$D$8:$H$18,5,0),0)</f>
        <v>0</v>
      </c>
      <c r="P176" s="258">
        <f t="shared" si="356"/>
        <v>0</v>
      </c>
      <c r="Q176" s="258">
        <f t="shared" si="356"/>
        <v>0</v>
      </c>
      <c r="R176" s="258">
        <f t="shared" si="356"/>
        <v>0</v>
      </c>
      <c r="S176" s="258">
        <f t="shared" si="356"/>
        <v>0</v>
      </c>
      <c r="T176" s="258">
        <f t="shared" si="356"/>
        <v>0</v>
      </c>
      <c r="U176" s="258">
        <f t="shared" si="356"/>
        <v>0</v>
      </c>
      <c r="V176" s="259">
        <f t="shared" si="356"/>
        <v>0</v>
      </c>
      <c r="W176" s="259">
        <f t="shared" si="356"/>
        <v>0</v>
      </c>
      <c r="X176" s="259">
        <f t="shared" si="356"/>
        <v>0</v>
      </c>
      <c r="Y176" s="259">
        <f t="shared" si="356"/>
        <v>0</v>
      </c>
      <c r="Z176" s="259">
        <f t="shared" si="356"/>
        <v>0</v>
      </c>
      <c r="AA176" s="259">
        <f t="shared" si="356"/>
        <v>0</v>
      </c>
      <c r="AB176" s="259">
        <f t="shared" si="356"/>
        <v>0</v>
      </c>
      <c r="AC176" s="259">
        <f t="shared" si="356"/>
        <v>0</v>
      </c>
      <c r="AD176" s="259">
        <f t="shared" si="356"/>
        <v>0</v>
      </c>
      <c r="AE176" s="259">
        <f t="shared" si="356"/>
        <v>0</v>
      </c>
      <c r="AF176" s="259">
        <f t="shared" si="356"/>
        <v>0</v>
      </c>
      <c r="AG176" s="259">
        <f t="shared" si="356"/>
        <v>0</v>
      </c>
      <c r="AH176" s="259">
        <f t="shared" si="356"/>
        <v>0</v>
      </c>
      <c r="AI176" s="259">
        <f t="shared" si="356"/>
        <v>0</v>
      </c>
      <c r="AJ176" s="259">
        <f t="shared" si="356"/>
        <v>0</v>
      </c>
      <c r="AK176" s="259">
        <f t="shared" si="356"/>
        <v>0</v>
      </c>
      <c r="AL176" s="259">
        <f t="shared" si="356"/>
        <v>0</v>
      </c>
      <c r="AM176" s="259">
        <f t="shared" si="356"/>
        <v>0</v>
      </c>
      <c r="AN176" s="259">
        <f t="shared" si="356"/>
        <v>0</v>
      </c>
      <c r="AO176" s="259">
        <f t="shared" si="356"/>
        <v>0</v>
      </c>
      <c r="AP176" s="259">
        <f t="shared" si="356"/>
        <v>0</v>
      </c>
      <c r="AQ176" s="259">
        <f t="shared" si="356"/>
        <v>0</v>
      </c>
      <c r="AR176" s="259">
        <f t="shared" si="356"/>
        <v>0</v>
      </c>
      <c r="AS176" s="259">
        <f t="shared" si="356"/>
        <v>0</v>
      </c>
      <c r="AT176" s="260">
        <f t="shared" si="321"/>
        <v>0</v>
      </c>
      <c r="AV176" s="270" t="s">
        <v>107</v>
      </c>
      <c r="AW176" s="271">
        <v>177.14</v>
      </c>
      <c r="BA176" s="30"/>
      <c r="BD176" s="30"/>
      <c r="BE176" s="30"/>
      <c r="BF176" s="30"/>
      <c r="BG176" s="30"/>
      <c r="BN176" s="211" t="str">
        <f t="shared" si="322"/>
        <v>직원4</v>
      </c>
      <c r="BO176" s="266">
        <f t="shared" si="323"/>
        <v>0</v>
      </c>
      <c r="BP176" s="267">
        <f t="shared" si="324"/>
        <v>0</v>
      </c>
      <c r="BQ176" s="267">
        <f t="shared" si="325"/>
        <v>0</v>
      </c>
      <c r="BR176" s="267">
        <f t="shared" si="326"/>
        <v>0</v>
      </c>
      <c r="BS176" s="267">
        <f t="shared" si="327"/>
        <v>0</v>
      </c>
      <c r="BT176" s="267">
        <f t="shared" si="328"/>
        <v>0</v>
      </c>
      <c r="BU176" s="267">
        <f t="shared" si="329"/>
        <v>0</v>
      </c>
      <c r="BV176" s="268">
        <f t="shared" si="330"/>
        <v>0</v>
      </c>
      <c r="BW176" s="268">
        <f t="shared" si="331"/>
        <v>0</v>
      </c>
      <c r="BX176" s="268">
        <f t="shared" si="332"/>
        <v>0</v>
      </c>
      <c r="BY176" s="268">
        <f t="shared" si="333"/>
        <v>0</v>
      </c>
      <c r="BZ176" s="268">
        <f t="shared" si="334"/>
        <v>0</v>
      </c>
      <c r="CA176" s="268">
        <f t="shared" si="335"/>
        <v>0</v>
      </c>
      <c r="CB176" s="268">
        <f t="shared" si="336"/>
        <v>0</v>
      </c>
      <c r="CC176" s="268">
        <f t="shared" si="337"/>
        <v>0</v>
      </c>
      <c r="CD176" s="268">
        <f t="shared" si="338"/>
        <v>0</v>
      </c>
      <c r="CE176" s="268">
        <f t="shared" si="339"/>
        <v>0</v>
      </c>
      <c r="CF176" s="268">
        <f t="shared" si="340"/>
        <v>0</v>
      </c>
      <c r="CG176" s="268">
        <f t="shared" si="341"/>
        <v>0</v>
      </c>
      <c r="CH176" s="268">
        <f t="shared" si="342"/>
        <v>0</v>
      </c>
      <c r="CI176" s="268">
        <f t="shared" si="343"/>
        <v>0</v>
      </c>
      <c r="CJ176" s="268">
        <f t="shared" si="344"/>
        <v>0</v>
      </c>
      <c r="CK176" s="268">
        <f t="shared" si="345"/>
        <v>0</v>
      </c>
      <c r="CL176" s="268">
        <f t="shared" si="346"/>
        <v>0</v>
      </c>
      <c r="CM176" s="268">
        <f t="shared" si="347"/>
        <v>0</v>
      </c>
      <c r="CN176" s="268">
        <f t="shared" si="348"/>
        <v>0</v>
      </c>
      <c r="CO176" s="268">
        <f t="shared" si="349"/>
        <v>0</v>
      </c>
      <c r="CP176" s="268">
        <f t="shared" si="350"/>
        <v>0</v>
      </c>
      <c r="CQ176" s="268">
        <f t="shared" si="351"/>
        <v>0</v>
      </c>
      <c r="CR176" s="268">
        <f t="shared" si="352"/>
        <v>0</v>
      </c>
      <c r="CS176" s="269">
        <f t="shared" si="353"/>
        <v>0</v>
      </c>
    </row>
    <row r="177" spans="8:97" ht="15" hidden="1" customHeight="1">
      <c r="H177" s="30"/>
      <c r="I177" s="30"/>
      <c r="J177" s="30"/>
      <c r="K177" s="30"/>
      <c r="M177" s="31"/>
      <c r="N177" s="257" t="str">
        <f t="shared" si="319"/>
        <v>직원5</v>
      </c>
      <c r="O177" s="258">
        <f t="shared" ref="O177:AS177" si="357">IFERROR(VLOOKUP(O120,$D$8:$H$18,5,0),0)</f>
        <v>0</v>
      </c>
      <c r="P177" s="258">
        <f t="shared" si="357"/>
        <v>0</v>
      </c>
      <c r="Q177" s="258">
        <f t="shared" si="357"/>
        <v>0</v>
      </c>
      <c r="R177" s="258">
        <f t="shared" si="357"/>
        <v>0</v>
      </c>
      <c r="S177" s="258">
        <f t="shared" si="357"/>
        <v>0</v>
      </c>
      <c r="T177" s="258">
        <f t="shared" si="357"/>
        <v>0</v>
      </c>
      <c r="U177" s="258">
        <f t="shared" si="357"/>
        <v>0</v>
      </c>
      <c r="V177" s="259">
        <f t="shared" si="357"/>
        <v>0</v>
      </c>
      <c r="W177" s="259">
        <f t="shared" si="357"/>
        <v>0</v>
      </c>
      <c r="X177" s="259">
        <f t="shared" si="357"/>
        <v>0</v>
      </c>
      <c r="Y177" s="259">
        <f t="shared" si="357"/>
        <v>0</v>
      </c>
      <c r="Z177" s="259">
        <f t="shared" si="357"/>
        <v>0</v>
      </c>
      <c r="AA177" s="259">
        <f t="shared" si="357"/>
        <v>0</v>
      </c>
      <c r="AB177" s="259">
        <f t="shared" si="357"/>
        <v>0</v>
      </c>
      <c r="AC177" s="259">
        <f t="shared" si="357"/>
        <v>0</v>
      </c>
      <c r="AD177" s="259">
        <f t="shared" si="357"/>
        <v>0</v>
      </c>
      <c r="AE177" s="259">
        <f t="shared" si="357"/>
        <v>0</v>
      </c>
      <c r="AF177" s="259">
        <f t="shared" si="357"/>
        <v>0</v>
      </c>
      <c r="AG177" s="259">
        <f t="shared" si="357"/>
        <v>0</v>
      </c>
      <c r="AH177" s="259">
        <f t="shared" si="357"/>
        <v>0</v>
      </c>
      <c r="AI177" s="259">
        <f t="shared" si="357"/>
        <v>0</v>
      </c>
      <c r="AJ177" s="259">
        <f t="shared" si="357"/>
        <v>0</v>
      </c>
      <c r="AK177" s="259">
        <f t="shared" si="357"/>
        <v>0</v>
      </c>
      <c r="AL177" s="259">
        <f t="shared" si="357"/>
        <v>0</v>
      </c>
      <c r="AM177" s="259">
        <f t="shared" si="357"/>
        <v>0</v>
      </c>
      <c r="AN177" s="259">
        <f t="shared" si="357"/>
        <v>0</v>
      </c>
      <c r="AO177" s="259">
        <f t="shared" si="357"/>
        <v>0</v>
      </c>
      <c r="AP177" s="259">
        <f t="shared" si="357"/>
        <v>0</v>
      </c>
      <c r="AQ177" s="259">
        <f t="shared" si="357"/>
        <v>0</v>
      </c>
      <c r="AR177" s="259">
        <f t="shared" si="357"/>
        <v>0</v>
      </c>
      <c r="AS177" s="259">
        <f t="shared" si="357"/>
        <v>0</v>
      </c>
      <c r="AT177" s="260">
        <f t="shared" si="321"/>
        <v>0</v>
      </c>
      <c r="BA177" s="30"/>
      <c r="BD177" s="30"/>
      <c r="BE177" s="30"/>
      <c r="BF177" s="30"/>
      <c r="BG177" s="30"/>
      <c r="BN177" s="211" t="str">
        <f t="shared" si="322"/>
        <v>직원5</v>
      </c>
      <c r="BO177" s="266">
        <f t="shared" si="323"/>
        <v>0</v>
      </c>
      <c r="BP177" s="267">
        <f t="shared" si="324"/>
        <v>0</v>
      </c>
      <c r="BQ177" s="267">
        <f t="shared" si="325"/>
        <v>0</v>
      </c>
      <c r="BR177" s="267">
        <f t="shared" si="326"/>
        <v>0</v>
      </c>
      <c r="BS177" s="267">
        <f t="shared" si="327"/>
        <v>0</v>
      </c>
      <c r="BT177" s="267">
        <f t="shared" si="328"/>
        <v>0</v>
      </c>
      <c r="BU177" s="267">
        <f t="shared" si="329"/>
        <v>0</v>
      </c>
      <c r="BV177" s="268">
        <f t="shared" si="330"/>
        <v>0</v>
      </c>
      <c r="BW177" s="268">
        <f t="shared" si="331"/>
        <v>0</v>
      </c>
      <c r="BX177" s="268">
        <f t="shared" si="332"/>
        <v>0</v>
      </c>
      <c r="BY177" s="268">
        <f t="shared" si="333"/>
        <v>0</v>
      </c>
      <c r="BZ177" s="268">
        <f t="shared" si="334"/>
        <v>0</v>
      </c>
      <c r="CA177" s="268">
        <f t="shared" si="335"/>
        <v>0</v>
      </c>
      <c r="CB177" s="268">
        <f t="shared" si="336"/>
        <v>0</v>
      </c>
      <c r="CC177" s="268">
        <f t="shared" si="337"/>
        <v>0</v>
      </c>
      <c r="CD177" s="268">
        <f t="shared" si="338"/>
        <v>0</v>
      </c>
      <c r="CE177" s="268">
        <f t="shared" si="339"/>
        <v>0</v>
      </c>
      <c r="CF177" s="268">
        <f t="shared" si="340"/>
        <v>0</v>
      </c>
      <c r="CG177" s="268">
        <f t="shared" si="341"/>
        <v>0</v>
      </c>
      <c r="CH177" s="268">
        <f t="shared" si="342"/>
        <v>0</v>
      </c>
      <c r="CI177" s="268">
        <f t="shared" si="343"/>
        <v>0</v>
      </c>
      <c r="CJ177" s="268">
        <f t="shared" si="344"/>
        <v>0</v>
      </c>
      <c r="CK177" s="268">
        <f t="shared" si="345"/>
        <v>0</v>
      </c>
      <c r="CL177" s="268">
        <f t="shared" si="346"/>
        <v>0</v>
      </c>
      <c r="CM177" s="268">
        <f t="shared" si="347"/>
        <v>0</v>
      </c>
      <c r="CN177" s="268">
        <f t="shared" si="348"/>
        <v>0</v>
      </c>
      <c r="CO177" s="268">
        <f t="shared" si="349"/>
        <v>0</v>
      </c>
      <c r="CP177" s="268">
        <f t="shared" si="350"/>
        <v>0</v>
      </c>
      <c r="CQ177" s="268">
        <f t="shared" si="351"/>
        <v>0</v>
      </c>
      <c r="CR177" s="268">
        <f t="shared" si="352"/>
        <v>0</v>
      </c>
      <c r="CS177" s="269">
        <f t="shared" si="353"/>
        <v>0</v>
      </c>
    </row>
    <row r="178" spans="8:97" ht="15" hidden="1" customHeight="1">
      <c r="H178" s="30"/>
      <c r="I178" s="30"/>
      <c r="J178" s="30"/>
      <c r="K178" s="30"/>
      <c r="M178" s="31"/>
      <c r="N178" s="257" t="str">
        <f t="shared" si="319"/>
        <v>직원6</v>
      </c>
      <c r="O178" s="258">
        <f t="shared" ref="O178:AS178" si="358">IFERROR(VLOOKUP(O121,$D$8:$H$18,5,0),0)</f>
        <v>0</v>
      </c>
      <c r="P178" s="258">
        <f t="shared" si="358"/>
        <v>0</v>
      </c>
      <c r="Q178" s="258">
        <f t="shared" si="358"/>
        <v>0</v>
      </c>
      <c r="R178" s="258">
        <f t="shared" si="358"/>
        <v>0</v>
      </c>
      <c r="S178" s="258">
        <f t="shared" si="358"/>
        <v>0</v>
      </c>
      <c r="T178" s="258">
        <f t="shared" si="358"/>
        <v>0</v>
      </c>
      <c r="U178" s="258">
        <f t="shared" si="358"/>
        <v>0</v>
      </c>
      <c r="V178" s="259">
        <f t="shared" si="358"/>
        <v>0</v>
      </c>
      <c r="W178" s="259">
        <f t="shared" si="358"/>
        <v>0</v>
      </c>
      <c r="X178" s="259">
        <f t="shared" si="358"/>
        <v>0</v>
      </c>
      <c r="Y178" s="259">
        <f t="shared" si="358"/>
        <v>0</v>
      </c>
      <c r="Z178" s="259">
        <f t="shared" si="358"/>
        <v>0</v>
      </c>
      <c r="AA178" s="259">
        <f t="shared" si="358"/>
        <v>0</v>
      </c>
      <c r="AB178" s="259">
        <f t="shared" si="358"/>
        <v>0</v>
      </c>
      <c r="AC178" s="259">
        <f t="shared" si="358"/>
        <v>0</v>
      </c>
      <c r="AD178" s="259">
        <f t="shared" si="358"/>
        <v>0</v>
      </c>
      <c r="AE178" s="259">
        <f t="shared" si="358"/>
        <v>0</v>
      </c>
      <c r="AF178" s="259">
        <f t="shared" si="358"/>
        <v>0</v>
      </c>
      <c r="AG178" s="259">
        <f t="shared" si="358"/>
        <v>0</v>
      </c>
      <c r="AH178" s="259">
        <f t="shared" si="358"/>
        <v>0</v>
      </c>
      <c r="AI178" s="259">
        <f t="shared" si="358"/>
        <v>0</v>
      </c>
      <c r="AJ178" s="259">
        <f t="shared" si="358"/>
        <v>0</v>
      </c>
      <c r="AK178" s="259">
        <f t="shared" si="358"/>
        <v>0</v>
      </c>
      <c r="AL178" s="259">
        <f t="shared" si="358"/>
        <v>0</v>
      </c>
      <c r="AM178" s="259">
        <f t="shared" si="358"/>
        <v>0</v>
      </c>
      <c r="AN178" s="259">
        <f t="shared" si="358"/>
        <v>0</v>
      </c>
      <c r="AO178" s="259">
        <f t="shared" si="358"/>
        <v>0</v>
      </c>
      <c r="AP178" s="259">
        <f t="shared" si="358"/>
        <v>0</v>
      </c>
      <c r="AQ178" s="259">
        <f t="shared" si="358"/>
        <v>0</v>
      </c>
      <c r="AR178" s="259">
        <f t="shared" si="358"/>
        <v>0</v>
      </c>
      <c r="AS178" s="259">
        <f t="shared" si="358"/>
        <v>0</v>
      </c>
      <c r="AT178" s="260">
        <f t="shared" si="321"/>
        <v>0</v>
      </c>
      <c r="BA178" s="30"/>
      <c r="BD178" s="30"/>
      <c r="BE178" s="30"/>
      <c r="BF178" s="30"/>
      <c r="BG178" s="30"/>
      <c r="BN178" s="211" t="str">
        <f t="shared" si="322"/>
        <v>직원6</v>
      </c>
      <c r="BO178" s="266">
        <f t="shared" si="323"/>
        <v>0</v>
      </c>
      <c r="BP178" s="267">
        <f t="shared" si="324"/>
        <v>0</v>
      </c>
      <c r="BQ178" s="267">
        <f t="shared" si="325"/>
        <v>0</v>
      </c>
      <c r="BR178" s="267">
        <f t="shared" si="326"/>
        <v>0</v>
      </c>
      <c r="BS178" s="267">
        <f t="shared" si="327"/>
        <v>0</v>
      </c>
      <c r="BT178" s="267">
        <f t="shared" si="328"/>
        <v>0</v>
      </c>
      <c r="BU178" s="267">
        <f t="shared" si="329"/>
        <v>0</v>
      </c>
      <c r="BV178" s="268">
        <f t="shared" si="330"/>
        <v>0</v>
      </c>
      <c r="BW178" s="268">
        <f t="shared" si="331"/>
        <v>0</v>
      </c>
      <c r="BX178" s="268">
        <f t="shared" si="332"/>
        <v>0</v>
      </c>
      <c r="BY178" s="268">
        <f t="shared" si="333"/>
        <v>0</v>
      </c>
      <c r="BZ178" s="268">
        <f t="shared" si="334"/>
        <v>0</v>
      </c>
      <c r="CA178" s="268">
        <f t="shared" si="335"/>
        <v>0</v>
      </c>
      <c r="CB178" s="268">
        <f t="shared" si="336"/>
        <v>0</v>
      </c>
      <c r="CC178" s="268">
        <f t="shared" si="337"/>
        <v>0</v>
      </c>
      <c r="CD178" s="268">
        <f t="shared" si="338"/>
        <v>0</v>
      </c>
      <c r="CE178" s="268">
        <f t="shared" si="339"/>
        <v>0</v>
      </c>
      <c r="CF178" s="268">
        <f t="shared" si="340"/>
        <v>0</v>
      </c>
      <c r="CG178" s="268">
        <f t="shared" si="341"/>
        <v>0</v>
      </c>
      <c r="CH178" s="268">
        <f t="shared" si="342"/>
        <v>0</v>
      </c>
      <c r="CI178" s="268">
        <f t="shared" si="343"/>
        <v>0</v>
      </c>
      <c r="CJ178" s="268">
        <f t="shared" si="344"/>
        <v>0</v>
      </c>
      <c r="CK178" s="268">
        <f t="shared" si="345"/>
        <v>0</v>
      </c>
      <c r="CL178" s="268">
        <f t="shared" si="346"/>
        <v>0</v>
      </c>
      <c r="CM178" s="268">
        <f t="shared" si="347"/>
        <v>0</v>
      </c>
      <c r="CN178" s="268">
        <f t="shared" si="348"/>
        <v>0</v>
      </c>
      <c r="CO178" s="268">
        <f t="shared" si="349"/>
        <v>0</v>
      </c>
      <c r="CP178" s="268">
        <f t="shared" si="350"/>
        <v>0</v>
      </c>
      <c r="CQ178" s="268">
        <f t="shared" si="351"/>
        <v>0</v>
      </c>
      <c r="CR178" s="268">
        <f t="shared" si="352"/>
        <v>0</v>
      </c>
      <c r="CS178" s="269">
        <f t="shared" si="353"/>
        <v>0</v>
      </c>
    </row>
    <row r="179" spans="8:97" ht="15" hidden="1" customHeight="1">
      <c r="H179" s="30"/>
      <c r="I179" s="30"/>
      <c r="J179" s="30"/>
      <c r="K179" s="30"/>
      <c r="M179" s="31"/>
      <c r="N179" s="257" t="str">
        <f t="shared" si="319"/>
        <v>직원7</v>
      </c>
      <c r="O179" s="258">
        <f t="shared" ref="O179:AS179" si="359">IFERROR(VLOOKUP(O122,$D$8:$H$18,5,0),0)</f>
        <v>0</v>
      </c>
      <c r="P179" s="258">
        <f t="shared" si="359"/>
        <v>0</v>
      </c>
      <c r="Q179" s="258">
        <f t="shared" si="359"/>
        <v>0</v>
      </c>
      <c r="R179" s="258">
        <f t="shared" si="359"/>
        <v>0</v>
      </c>
      <c r="S179" s="258">
        <f t="shared" si="359"/>
        <v>0</v>
      </c>
      <c r="T179" s="258">
        <f t="shared" si="359"/>
        <v>0</v>
      </c>
      <c r="U179" s="258">
        <f t="shared" si="359"/>
        <v>0</v>
      </c>
      <c r="V179" s="259">
        <f t="shared" si="359"/>
        <v>0</v>
      </c>
      <c r="W179" s="259">
        <f t="shared" si="359"/>
        <v>0</v>
      </c>
      <c r="X179" s="259">
        <f t="shared" si="359"/>
        <v>0</v>
      </c>
      <c r="Y179" s="259">
        <f t="shared" si="359"/>
        <v>0</v>
      </c>
      <c r="Z179" s="259">
        <f t="shared" si="359"/>
        <v>0</v>
      </c>
      <c r="AA179" s="259">
        <f t="shared" si="359"/>
        <v>0</v>
      </c>
      <c r="AB179" s="259">
        <f t="shared" si="359"/>
        <v>0</v>
      </c>
      <c r="AC179" s="259">
        <f t="shared" si="359"/>
        <v>0</v>
      </c>
      <c r="AD179" s="259">
        <f t="shared" si="359"/>
        <v>0</v>
      </c>
      <c r="AE179" s="259">
        <f t="shared" si="359"/>
        <v>0</v>
      </c>
      <c r="AF179" s="259">
        <f t="shared" si="359"/>
        <v>0</v>
      </c>
      <c r="AG179" s="259">
        <f t="shared" si="359"/>
        <v>0</v>
      </c>
      <c r="AH179" s="259">
        <f t="shared" si="359"/>
        <v>0</v>
      </c>
      <c r="AI179" s="259">
        <f t="shared" si="359"/>
        <v>0</v>
      </c>
      <c r="AJ179" s="259">
        <f t="shared" si="359"/>
        <v>0</v>
      </c>
      <c r="AK179" s="259">
        <f t="shared" si="359"/>
        <v>0</v>
      </c>
      <c r="AL179" s="259">
        <f t="shared" si="359"/>
        <v>0</v>
      </c>
      <c r="AM179" s="259">
        <f t="shared" si="359"/>
        <v>0</v>
      </c>
      <c r="AN179" s="259">
        <f t="shared" si="359"/>
        <v>0</v>
      </c>
      <c r="AO179" s="259">
        <f t="shared" si="359"/>
        <v>0</v>
      </c>
      <c r="AP179" s="259">
        <f t="shared" si="359"/>
        <v>0</v>
      </c>
      <c r="AQ179" s="259">
        <f t="shared" si="359"/>
        <v>0</v>
      </c>
      <c r="AR179" s="259">
        <f t="shared" si="359"/>
        <v>0</v>
      </c>
      <c r="AS179" s="259">
        <f t="shared" si="359"/>
        <v>0</v>
      </c>
      <c r="AT179" s="260">
        <f t="shared" si="321"/>
        <v>0</v>
      </c>
      <c r="BA179" s="30"/>
      <c r="BD179" s="30"/>
      <c r="BE179" s="30"/>
      <c r="BF179" s="30"/>
      <c r="BG179" s="30"/>
      <c r="BN179" s="211" t="str">
        <f t="shared" si="322"/>
        <v>직원7</v>
      </c>
      <c r="BO179" s="266">
        <f t="shared" si="323"/>
        <v>0</v>
      </c>
      <c r="BP179" s="267">
        <f t="shared" si="324"/>
        <v>0</v>
      </c>
      <c r="BQ179" s="267">
        <f t="shared" si="325"/>
        <v>0</v>
      </c>
      <c r="BR179" s="267">
        <f t="shared" si="326"/>
        <v>0</v>
      </c>
      <c r="BS179" s="267">
        <f t="shared" si="327"/>
        <v>0</v>
      </c>
      <c r="BT179" s="267">
        <f t="shared" si="328"/>
        <v>0</v>
      </c>
      <c r="BU179" s="267">
        <f t="shared" si="329"/>
        <v>0</v>
      </c>
      <c r="BV179" s="268">
        <f t="shared" si="330"/>
        <v>0</v>
      </c>
      <c r="BW179" s="268">
        <f t="shared" si="331"/>
        <v>0</v>
      </c>
      <c r="BX179" s="268">
        <f t="shared" si="332"/>
        <v>0</v>
      </c>
      <c r="BY179" s="268">
        <f t="shared" si="333"/>
        <v>0</v>
      </c>
      <c r="BZ179" s="268">
        <f t="shared" si="334"/>
        <v>0</v>
      </c>
      <c r="CA179" s="268">
        <f t="shared" si="335"/>
        <v>0</v>
      </c>
      <c r="CB179" s="268">
        <f t="shared" si="336"/>
        <v>0</v>
      </c>
      <c r="CC179" s="268">
        <f t="shared" si="337"/>
        <v>0</v>
      </c>
      <c r="CD179" s="268">
        <f t="shared" si="338"/>
        <v>0</v>
      </c>
      <c r="CE179" s="268">
        <f t="shared" si="339"/>
        <v>0</v>
      </c>
      <c r="CF179" s="268">
        <f t="shared" si="340"/>
        <v>0</v>
      </c>
      <c r="CG179" s="268">
        <f t="shared" si="341"/>
        <v>0</v>
      </c>
      <c r="CH179" s="268">
        <f t="shared" si="342"/>
        <v>0</v>
      </c>
      <c r="CI179" s="268">
        <f t="shared" si="343"/>
        <v>0</v>
      </c>
      <c r="CJ179" s="268">
        <f t="shared" si="344"/>
        <v>0</v>
      </c>
      <c r="CK179" s="268">
        <f t="shared" si="345"/>
        <v>0</v>
      </c>
      <c r="CL179" s="268">
        <f t="shared" si="346"/>
        <v>0</v>
      </c>
      <c r="CM179" s="268">
        <f t="shared" si="347"/>
        <v>0</v>
      </c>
      <c r="CN179" s="268">
        <f t="shared" si="348"/>
        <v>0</v>
      </c>
      <c r="CO179" s="268">
        <f t="shared" si="349"/>
        <v>0</v>
      </c>
      <c r="CP179" s="268">
        <f t="shared" si="350"/>
        <v>0</v>
      </c>
      <c r="CQ179" s="268">
        <f t="shared" si="351"/>
        <v>0</v>
      </c>
      <c r="CR179" s="268">
        <f t="shared" si="352"/>
        <v>0</v>
      </c>
      <c r="CS179" s="269">
        <f t="shared" si="353"/>
        <v>0</v>
      </c>
    </row>
    <row r="180" spans="8:97" ht="15" hidden="1" customHeight="1">
      <c r="H180" s="30"/>
      <c r="I180" s="30"/>
      <c r="J180" s="30"/>
      <c r="K180" s="30"/>
      <c r="M180" s="31"/>
      <c r="N180" s="257" t="str">
        <f t="shared" si="319"/>
        <v>직원8</v>
      </c>
      <c r="O180" s="258">
        <f t="shared" ref="O180:AS180" si="360">IFERROR(VLOOKUP(O123,$D$8:$H$18,5,0),0)</f>
        <v>0</v>
      </c>
      <c r="P180" s="258">
        <f t="shared" si="360"/>
        <v>0</v>
      </c>
      <c r="Q180" s="258">
        <f t="shared" si="360"/>
        <v>0</v>
      </c>
      <c r="R180" s="258">
        <f t="shared" si="360"/>
        <v>0</v>
      </c>
      <c r="S180" s="258">
        <f t="shared" si="360"/>
        <v>0</v>
      </c>
      <c r="T180" s="258">
        <f t="shared" si="360"/>
        <v>0</v>
      </c>
      <c r="U180" s="258">
        <f t="shared" si="360"/>
        <v>0</v>
      </c>
      <c r="V180" s="259">
        <f t="shared" si="360"/>
        <v>0</v>
      </c>
      <c r="W180" s="259">
        <f t="shared" si="360"/>
        <v>0</v>
      </c>
      <c r="X180" s="259">
        <f t="shared" si="360"/>
        <v>0</v>
      </c>
      <c r="Y180" s="259">
        <f t="shared" si="360"/>
        <v>0</v>
      </c>
      <c r="Z180" s="259">
        <f t="shared" si="360"/>
        <v>0</v>
      </c>
      <c r="AA180" s="259">
        <f t="shared" si="360"/>
        <v>0</v>
      </c>
      <c r="AB180" s="259">
        <f t="shared" si="360"/>
        <v>0</v>
      </c>
      <c r="AC180" s="259">
        <f t="shared" si="360"/>
        <v>0</v>
      </c>
      <c r="AD180" s="259">
        <f t="shared" si="360"/>
        <v>0</v>
      </c>
      <c r="AE180" s="259">
        <f t="shared" si="360"/>
        <v>0</v>
      </c>
      <c r="AF180" s="259">
        <f t="shared" si="360"/>
        <v>0</v>
      </c>
      <c r="AG180" s="259">
        <f t="shared" si="360"/>
        <v>0</v>
      </c>
      <c r="AH180" s="259">
        <f t="shared" si="360"/>
        <v>0</v>
      </c>
      <c r="AI180" s="259">
        <f t="shared" si="360"/>
        <v>0</v>
      </c>
      <c r="AJ180" s="259">
        <f t="shared" si="360"/>
        <v>0</v>
      </c>
      <c r="AK180" s="259">
        <f t="shared" si="360"/>
        <v>0</v>
      </c>
      <c r="AL180" s="259">
        <f t="shared" si="360"/>
        <v>0</v>
      </c>
      <c r="AM180" s="259">
        <f t="shared" si="360"/>
        <v>0</v>
      </c>
      <c r="AN180" s="259">
        <f t="shared" si="360"/>
        <v>0</v>
      </c>
      <c r="AO180" s="259">
        <f t="shared" si="360"/>
        <v>0</v>
      </c>
      <c r="AP180" s="259">
        <f t="shared" si="360"/>
        <v>0</v>
      </c>
      <c r="AQ180" s="259">
        <f t="shared" si="360"/>
        <v>0</v>
      </c>
      <c r="AR180" s="259">
        <f t="shared" si="360"/>
        <v>0</v>
      </c>
      <c r="AS180" s="259">
        <f t="shared" si="360"/>
        <v>0</v>
      </c>
      <c r="AT180" s="260">
        <f t="shared" si="321"/>
        <v>0</v>
      </c>
      <c r="BA180" s="30"/>
      <c r="BD180" s="30"/>
      <c r="BE180" s="30"/>
      <c r="BF180" s="30"/>
      <c r="BG180" s="30"/>
      <c r="BN180" s="211" t="str">
        <f t="shared" si="322"/>
        <v>직원8</v>
      </c>
      <c r="BO180" s="266">
        <f t="shared" si="323"/>
        <v>0</v>
      </c>
      <c r="BP180" s="267">
        <f t="shared" si="324"/>
        <v>0</v>
      </c>
      <c r="BQ180" s="267">
        <f t="shared" si="325"/>
        <v>0</v>
      </c>
      <c r="BR180" s="267">
        <f t="shared" si="326"/>
        <v>0</v>
      </c>
      <c r="BS180" s="267">
        <f t="shared" si="327"/>
        <v>0</v>
      </c>
      <c r="BT180" s="267">
        <f t="shared" si="328"/>
        <v>0</v>
      </c>
      <c r="BU180" s="267">
        <f t="shared" si="329"/>
        <v>0</v>
      </c>
      <c r="BV180" s="268">
        <f t="shared" si="330"/>
        <v>0</v>
      </c>
      <c r="BW180" s="268">
        <f t="shared" si="331"/>
        <v>0</v>
      </c>
      <c r="BX180" s="268">
        <f t="shared" si="332"/>
        <v>0</v>
      </c>
      <c r="BY180" s="268">
        <f t="shared" si="333"/>
        <v>0</v>
      </c>
      <c r="BZ180" s="268">
        <f t="shared" si="334"/>
        <v>0</v>
      </c>
      <c r="CA180" s="268">
        <f t="shared" si="335"/>
        <v>0</v>
      </c>
      <c r="CB180" s="268">
        <f t="shared" si="336"/>
        <v>0</v>
      </c>
      <c r="CC180" s="268">
        <f t="shared" si="337"/>
        <v>0</v>
      </c>
      <c r="CD180" s="268">
        <f t="shared" si="338"/>
        <v>0</v>
      </c>
      <c r="CE180" s="268">
        <f t="shared" si="339"/>
        <v>0</v>
      </c>
      <c r="CF180" s="268">
        <f t="shared" si="340"/>
        <v>0</v>
      </c>
      <c r="CG180" s="268">
        <f t="shared" si="341"/>
        <v>0</v>
      </c>
      <c r="CH180" s="268">
        <f t="shared" si="342"/>
        <v>0</v>
      </c>
      <c r="CI180" s="268">
        <f t="shared" si="343"/>
        <v>0</v>
      </c>
      <c r="CJ180" s="268">
        <f t="shared" si="344"/>
        <v>0</v>
      </c>
      <c r="CK180" s="268">
        <f t="shared" si="345"/>
        <v>0</v>
      </c>
      <c r="CL180" s="268">
        <f t="shared" si="346"/>
        <v>0</v>
      </c>
      <c r="CM180" s="268">
        <f t="shared" si="347"/>
        <v>0</v>
      </c>
      <c r="CN180" s="268">
        <f t="shared" si="348"/>
        <v>0</v>
      </c>
      <c r="CO180" s="268">
        <f t="shared" si="349"/>
        <v>0</v>
      </c>
      <c r="CP180" s="268">
        <f t="shared" si="350"/>
        <v>0</v>
      </c>
      <c r="CQ180" s="268">
        <f t="shared" si="351"/>
        <v>0</v>
      </c>
      <c r="CR180" s="268">
        <f t="shared" si="352"/>
        <v>0</v>
      </c>
      <c r="CS180" s="269">
        <f t="shared" si="353"/>
        <v>0</v>
      </c>
    </row>
    <row r="181" spans="8:97" ht="15" hidden="1" customHeight="1">
      <c r="H181" s="30"/>
      <c r="I181" s="30"/>
      <c r="J181" s="30"/>
      <c r="K181" s="30"/>
      <c r="M181" s="31"/>
      <c r="N181" s="257" t="str">
        <f t="shared" si="319"/>
        <v>직원9</v>
      </c>
      <c r="O181" s="258">
        <f t="shared" ref="O181:U187" si="361">IFERROR(VLOOKUP(O124,$D$8:$H$18,5,0),0)</f>
        <v>0</v>
      </c>
      <c r="P181" s="258">
        <f t="shared" si="361"/>
        <v>0</v>
      </c>
      <c r="Q181" s="258">
        <f t="shared" si="361"/>
        <v>0</v>
      </c>
      <c r="R181" s="258">
        <f t="shared" si="361"/>
        <v>0</v>
      </c>
      <c r="S181" s="258">
        <f t="shared" si="361"/>
        <v>0</v>
      </c>
      <c r="T181" s="258">
        <f t="shared" si="361"/>
        <v>0</v>
      </c>
      <c r="U181" s="258">
        <f t="shared" si="361"/>
        <v>0</v>
      </c>
      <c r="V181" s="259">
        <f t="shared" ref="V181:AS181" si="362">IFERROR(VLOOKUP(V124,$D$8:$H$18,5,0),0)</f>
        <v>0</v>
      </c>
      <c r="W181" s="259">
        <f t="shared" si="362"/>
        <v>0</v>
      </c>
      <c r="X181" s="259">
        <f t="shared" si="362"/>
        <v>0</v>
      </c>
      <c r="Y181" s="259">
        <f t="shared" si="362"/>
        <v>0</v>
      </c>
      <c r="Z181" s="259">
        <f t="shared" si="362"/>
        <v>0</v>
      </c>
      <c r="AA181" s="259">
        <f t="shared" si="362"/>
        <v>0</v>
      </c>
      <c r="AB181" s="259">
        <f t="shared" si="362"/>
        <v>0</v>
      </c>
      <c r="AC181" s="259">
        <f t="shared" si="362"/>
        <v>0</v>
      </c>
      <c r="AD181" s="259">
        <f t="shared" si="362"/>
        <v>0</v>
      </c>
      <c r="AE181" s="259">
        <f t="shared" si="362"/>
        <v>0</v>
      </c>
      <c r="AF181" s="259">
        <f t="shared" si="362"/>
        <v>0</v>
      </c>
      <c r="AG181" s="259">
        <f t="shared" si="362"/>
        <v>0</v>
      </c>
      <c r="AH181" s="259">
        <f t="shared" si="362"/>
        <v>0</v>
      </c>
      <c r="AI181" s="259">
        <f t="shared" si="362"/>
        <v>0</v>
      </c>
      <c r="AJ181" s="259">
        <f t="shared" si="362"/>
        <v>0</v>
      </c>
      <c r="AK181" s="259">
        <f t="shared" si="362"/>
        <v>0</v>
      </c>
      <c r="AL181" s="259">
        <f t="shared" si="362"/>
        <v>0</v>
      </c>
      <c r="AM181" s="259">
        <f t="shared" si="362"/>
        <v>0</v>
      </c>
      <c r="AN181" s="259">
        <f t="shared" si="362"/>
        <v>0</v>
      </c>
      <c r="AO181" s="259">
        <f t="shared" si="362"/>
        <v>0</v>
      </c>
      <c r="AP181" s="259">
        <f t="shared" si="362"/>
        <v>0</v>
      </c>
      <c r="AQ181" s="259">
        <f t="shared" si="362"/>
        <v>0</v>
      </c>
      <c r="AR181" s="259">
        <f t="shared" si="362"/>
        <v>0</v>
      </c>
      <c r="AS181" s="259">
        <f t="shared" si="362"/>
        <v>0</v>
      </c>
      <c r="AT181" s="260">
        <f t="shared" si="321"/>
        <v>0</v>
      </c>
      <c r="BA181" s="30"/>
      <c r="BD181" s="30"/>
      <c r="BE181" s="30"/>
      <c r="BF181" s="30"/>
      <c r="BG181" s="30"/>
      <c r="BN181" s="211" t="str">
        <f t="shared" si="322"/>
        <v>직원9</v>
      </c>
      <c r="BO181" s="266">
        <f t="shared" si="323"/>
        <v>0</v>
      </c>
      <c r="BP181" s="267">
        <f t="shared" si="324"/>
        <v>0</v>
      </c>
      <c r="BQ181" s="267">
        <f t="shared" si="325"/>
        <v>0</v>
      </c>
      <c r="BR181" s="267">
        <f t="shared" si="326"/>
        <v>0</v>
      </c>
      <c r="BS181" s="267">
        <f t="shared" si="327"/>
        <v>0</v>
      </c>
      <c r="BT181" s="267">
        <f t="shared" si="328"/>
        <v>0</v>
      </c>
      <c r="BU181" s="267">
        <f t="shared" si="329"/>
        <v>0</v>
      </c>
      <c r="BV181" s="268">
        <f t="shared" si="330"/>
        <v>0</v>
      </c>
      <c r="BW181" s="268">
        <f t="shared" si="331"/>
        <v>0</v>
      </c>
      <c r="BX181" s="268">
        <f t="shared" si="332"/>
        <v>0</v>
      </c>
      <c r="BY181" s="268">
        <f t="shared" si="333"/>
        <v>0</v>
      </c>
      <c r="BZ181" s="268">
        <f t="shared" si="334"/>
        <v>0</v>
      </c>
      <c r="CA181" s="268">
        <f t="shared" si="335"/>
        <v>0</v>
      </c>
      <c r="CB181" s="268">
        <f t="shared" si="336"/>
        <v>0</v>
      </c>
      <c r="CC181" s="268">
        <f t="shared" si="337"/>
        <v>0</v>
      </c>
      <c r="CD181" s="268">
        <f t="shared" si="338"/>
        <v>0</v>
      </c>
      <c r="CE181" s="268">
        <f t="shared" si="339"/>
        <v>0</v>
      </c>
      <c r="CF181" s="268">
        <f t="shared" si="340"/>
        <v>0</v>
      </c>
      <c r="CG181" s="268">
        <f t="shared" si="341"/>
        <v>0</v>
      </c>
      <c r="CH181" s="268">
        <f t="shared" si="342"/>
        <v>0</v>
      </c>
      <c r="CI181" s="268">
        <f t="shared" si="343"/>
        <v>0</v>
      </c>
      <c r="CJ181" s="268">
        <f t="shared" si="344"/>
        <v>0</v>
      </c>
      <c r="CK181" s="268">
        <f t="shared" si="345"/>
        <v>0</v>
      </c>
      <c r="CL181" s="268">
        <f t="shared" si="346"/>
        <v>0</v>
      </c>
      <c r="CM181" s="268">
        <f t="shared" si="347"/>
        <v>0</v>
      </c>
      <c r="CN181" s="268">
        <f t="shared" si="348"/>
        <v>0</v>
      </c>
      <c r="CO181" s="268">
        <f t="shared" si="349"/>
        <v>0</v>
      </c>
      <c r="CP181" s="268">
        <f t="shared" si="350"/>
        <v>0</v>
      </c>
      <c r="CQ181" s="268">
        <f t="shared" si="351"/>
        <v>0</v>
      </c>
      <c r="CR181" s="268">
        <f t="shared" si="352"/>
        <v>0</v>
      </c>
      <c r="CS181" s="269">
        <f t="shared" si="353"/>
        <v>0</v>
      </c>
    </row>
    <row r="182" spans="8:97" ht="15" hidden="1" customHeight="1">
      <c r="H182" s="30"/>
      <c r="I182" s="30"/>
      <c r="J182" s="30"/>
      <c r="K182" s="30"/>
      <c r="M182" s="31"/>
      <c r="N182" s="257" t="str">
        <f t="shared" si="319"/>
        <v>직원10</v>
      </c>
      <c r="O182" s="258">
        <f t="shared" si="361"/>
        <v>0</v>
      </c>
      <c r="P182" s="258">
        <f t="shared" si="361"/>
        <v>0</v>
      </c>
      <c r="Q182" s="258">
        <f t="shared" si="361"/>
        <v>0</v>
      </c>
      <c r="R182" s="258">
        <f t="shared" si="361"/>
        <v>0</v>
      </c>
      <c r="S182" s="258">
        <f t="shared" si="361"/>
        <v>0</v>
      </c>
      <c r="T182" s="258">
        <f t="shared" si="361"/>
        <v>0</v>
      </c>
      <c r="U182" s="258">
        <f t="shared" si="361"/>
        <v>0</v>
      </c>
      <c r="V182" s="259">
        <f t="shared" ref="V182:AS182" si="363">IFERROR(VLOOKUP(V125,$D$8:$H$18,5,0),0)</f>
        <v>0</v>
      </c>
      <c r="W182" s="259">
        <f t="shared" si="363"/>
        <v>0</v>
      </c>
      <c r="X182" s="259">
        <f t="shared" si="363"/>
        <v>0</v>
      </c>
      <c r="Y182" s="259">
        <f t="shared" si="363"/>
        <v>0</v>
      </c>
      <c r="Z182" s="259">
        <f t="shared" si="363"/>
        <v>0</v>
      </c>
      <c r="AA182" s="259">
        <f t="shared" si="363"/>
        <v>0</v>
      </c>
      <c r="AB182" s="259">
        <f t="shared" si="363"/>
        <v>0</v>
      </c>
      <c r="AC182" s="259">
        <f t="shared" si="363"/>
        <v>0</v>
      </c>
      <c r="AD182" s="259">
        <f t="shared" si="363"/>
        <v>0</v>
      </c>
      <c r="AE182" s="259">
        <f t="shared" si="363"/>
        <v>0</v>
      </c>
      <c r="AF182" s="259">
        <f t="shared" si="363"/>
        <v>0</v>
      </c>
      <c r="AG182" s="259">
        <f t="shared" si="363"/>
        <v>0</v>
      </c>
      <c r="AH182" s="259">
        <f t="shared" si="363"/>
        <v>0</v>
      </c>
      <c r="AI182" s="259">
        <f t="shared" si="363"/>
        <v>0</v>
      </c>
      <c r="AJ182" s="259">
        <f t="shared" si="363"/>
        <v>0</v>
      </c>
      <c r="AK182" s="259">
        <f t="shared" si="363"/>
        <v>0</v>
      </c>
      <c r="AL182" s="259">
        <f t="shared" si="363"/>
        <v>0</v>
      </c>
      <c r="AM182" s="259">
        <f t="shared" si="363"/>
        <v>0</v>
      </c>
      <c r="AN182" s="259">
        <f t="shared" si="363"/>
        <v>0</v>
      </c>
      <c r="AO182" s="259">
        <f t="shared" si="363"/>
        <v>0</v>
      </c>
      <c r="AP182" s="259">
        <f t="shared" si="363"/>
        <v>0</v>
      </c>
      <c r="AQ182" s="259">
        <f t="shared" si="363"/>
        <v>0</v>
      </c>
      <c r="AR182" s="259">
        <f t="shared" si="363"/>
        <v>0</v>
      </c>
      <c r="AS182" s="259">
        <f t="shared" si="363"/>
        <v>0</v>
      </c>
      <c r="AT182" s="260">
        <f t="shared" si="321"/>
        <v>0</v>
      </c>
      <c r="BA182" s="30"/>
      <c r="BD182" s="30"/>
      <c r="BE182" s="30"/>
      <c r="BF182" s="30"/>
      <c r="BG182" s="30"/>
      <c r="BN182" s="211" t="str">
        <f t="shared" si="322"/>
        <v>직원10</v>
      </c>
      <c r="BO182" s="266">
        <f t="shared" si="323"/>
        <v>0</v>
      </c>
      <c r="BP182" s="267">
        <f t="shared" si="324"/>
        <v>0</v>
      </c>
      <c r="BQ182" s="267">
        <f t="shared" si="325"/>
        <v>0</v>
      </c>
      <c r="BR182" s="267">
        <f t="shared" si="326"/>
        <v>0</v>
      </c>
      <c r="BS182" s="267">
        <f t="shared" si="327"/>
        <v>0</v>
      </c>
      <c r="BT182" s="267">
        <f t="shared" si="328"/>
        <v>0</v>
      </c>
      <c r="BU182" s="267">
        <f t="shared" si="329"/>
        <v>0</v>
      </c>
      <c r="BV182" s="268">
        <f t="shared" si="330"/>
        <v>0</v>
      </c>
      <c r="BW182" s="268">
        <f t="shared" si="331"/>
        <v>0</v>
      </c>
      <c r="BX182" s="268">
        <f t="shared" si="332"/>
        <v>0</v>
      </c>
      <c r="BY182" s="268">
        <f t="shared" si="333"/>
        <v>0</v>
      </c>
      <c r="BZ182" s="268">
        <f t="shared" si="334"/>
        <v>0</v>
      </c>
      <c r="CA182" s="268">
        <f t="shared" si="335"/>
        <v>0</v>
      </c>
      <c r="CB182" s="268">
        <f t="shared" si="336"/>
        <v>0</v>
      </c>
      <c r="CC182" s="268">
        <f t="shared" si="337"/>
        <v>0</v>
      </c>
      <c r="CD182" s="268">
        <f t="shared" si="338"/>
        <v>0</v>
      </c>
      <c r="CE182" s="268">
        <f t="shared" si="339"/>
        <v>0</v>
      </c>
      <c r="CF182" s="268">
        <f t="shared" si="340"/>
        <v>0</v>
      </c>
      <c r="CG182" s="268">
        <f t="shared" si="341"/>
        <v>0</v>
      </c>
      <c r="CH182" s="268">
        <f t="shared" si="342"/>
        <v>0</v>
      </c>
      <c r="CI182" s="268">
        <f t="shared" si="343"/>
        <v>0</v>
      </c>
      <c r="CJ182" s="268">
        <f t="shared" si="344"/>
        <v>0</v>
      </c>
      <c r="CK182" s="268">
        <f t="shared" si="345"/>
        <v>0</v>
      </c>
      <c r="CL182" s="268">
        <f t="shared" si="346"/>
        <v>0</v>
      </c>
      <c r="CM182" s="268">
        <f t="shared" si="347"/>
        <v>0</v>
      </c>
      <c r="CN182" s="268">
        <f t="shared" si="348"/>
        <v>0</v>
      </c>
      <c r="CO182" s="268">
        <f t="shared" si="349"/>
        <v>0</v>
      </c>
      <c r="CP182" s="268">
        <f t="shared" si="350"/>
        <v>0</v>
      </c>
      <c r="CQ182" s="268">
        <f t="shared" si="351"/>
        <v>0</v>
      </c>
      <c r="CR182" s="268">
        <f t="shared" si="352"/>
        <v>0</v>
      </c>
      <c r="CS182" s="269">
        <f t="shared" si="353"/>
        <v>0</v>
      </c>
    </row>
    <row r="183" spans="8:97" ht="15" hidden="1" customHeight="1">
      <c r="H183" s="30"/>
      <c r="I183" s="30"/>
      <c r="J183" s="30"/>
      <c r="K183" s="30"/>
      <c r="M183" s="31"/>
      <c r="N183" s="257" t="str">
        <f t="shared" si="319"/>
        <v>직원11</v>
      </c>
      <c r="O183" s="258">
        <f t="shared" si="361"/>
        <v>0</v>
      </c>
      <c r="P183" s="258">
        <f t="shared" si="361"/>
        <v>0</v>
      </c>
      <c r="Q183" s="258">
        <f t="shared" si="361"/>
        <v>0</v>
      </c>
      <c r="R183" s="258">
        <f t="shared" si="361"/>
        <v>0</v>
      </c>
      <c r="S183" s="258">
        <f t="shared" si="361"/>
        <v>0</v>
      </c>
      <c r="T183" s="258">
        <f t="shared" si="361"/>
        <v>0</v>
      </c>
      <c r="U183" s="258">
        <f t="shared" si="361"/>
        <v>0</v>
      </c>
      <c r="V183" s="259">
        <f t="shared" ref="V183:AS183" si="364">IFERROR(VLOOKUP(V126,$D$8:$H$18,5,0),0)</f>
        <v>0</v>
      </c>
      <c r="W183" s="259">
        <f t="shared" si="364"/>
        <v>0</v>
      </c>
      <c r="X183" s="259">
        <f t="shared" si="364"/>
        <v>0</v>
      </c>
      <c r="Y183" s="259">
        <f t="shared" si="364"/>
        <v>0</v>
      </c>
      <c r="Z183" s="259">
        <f t="shared" si="364"/>
        <v>0</v>
      </c>
      <c r="AA183" s="259">
        <f t="shared" si="364"/>
        <v>0</v>
      </c>
      <c r="AB183" s="259">
        <f t="shared" si="364"/>
        <v>0</v>
      </c>
      <c r="AC183" s="259">
        <f t="shared" si="364"/>
        <v>0</v>
      </c>
      <c r="AD183" s="259">
        <f t="shared" si="364"/>
        <v>0</v>
      </c>
      <c r="AE183" s="259">
        <f t="shared" si="364"/>
        <v>0</v>
      </c>
      <c r="AF183" s="259">
        <f t="shared" si="364"/>
        <v>0</v>
      </c>
      <c r="AG183" s="259">
        <f t="shared" si="364"/>
        <v>0</v>
      </c>
      <c r="AH183" s="259">
        <f t="shared" si="364"/>
        <v>0</v>
      </c>
      <c r="AI183" s="259">
        <f t="shared" si="364"/>
        <v>0</v>
      </c>
      <c r="AJ183" s="259">
        <f t="shared" si="364"/>
        <v>0</v>
      </c>
      <c r="AK183" s="259">
        <f t="shared" si="364"/>
        <v>0</v>
      </c>
      <c r="AL183" s="259">
        <f t="shared" si="364"/>
        <v>0</v>
      </c>
      <c r="AM183" s="259">
        <f t="shared" si="364"/>
        <v>0</v>
      </c>
      <c r="AN183" s="259">
        <f t="shared" si="364"/>
        <v>0</v>
      </c>
      <c r="AO183" s="259">
        <f t="shared" si="364"/>
        <v>0</v>
      </c>
      <c r="AP183" s="259">
        <f t="shared" si="364"/>
        <v>0</v>
      </c>
      <c r="AQ183" s="259">
        <f t="shared" si="364"/>
        <v>0</v>
      </c>
      <c r="AR183" s="259">
        <f t="shared" si="364"/>
        <v>0</v>
      </c>
      <c r="AS183" s="259">
        <f t="shared" si="364"/>
        <v>0</v>
      </c>
      <c r="AT183" s="260">
        <f t="shared" si="321"/>
        <v>0</v>
      </c>
      <c r="BA183" s="30"/>
      <c r="BD183" s="30"/>
      <c r="BE183" s="30"/>
      <c r="BF183" s="30"/>
      <c r="BG183" s="30"/>
      <c r="BN183" s="211" t="str">
        <f t="shared" si="322"/>
        <v>직원11</v>
      </c>
      <c r="BO183" s="266">
        <f t="shared" si="323"/>
        <v>0</v>
      </c>
      <c r="BP183" s="267">
        <f t="shared" si="324"/>
        <v>0</v>
      </c>
      <c r="BQ183" s="267">
        <f t="shared" si="325"/>
        <v>0</v>
      </c>
      <c r="BR183" s="267">
        <f t="shared" si="326"/>
        <v>0</v>
      </c>
      <c r="BS183" s="267">
        <f t="shared" si="327"/>
        <v>0</v>
      </c>
      <c r="BT183" s="267">
        <f t="shared" si="328"/>
        <v>0</v>
      </c>
      <c r="BU183" s="267">
        <f t="shared" si="329"/>
        <v>0</v>
      </c>
      <c r="BV183" s="268">
        <f t="shared" si="330"/>
        <v>0</v>
      </c>
      <c r="BW183" s="268">
        <f t="shared" si="331"/>
        <v>0</v>
      </c>
      <c r="BX183" s="268">
        <f t="shared" si="332"/>
        <v>0</v>
      </c>
      <c r="BY183" s="268">
        <f t="shared" si="333"/>
        <v>0</v>
      </c>
      <c r="BZ183" s="268">
        <f t="shared" si="334"/>
        <v>0</v>
      </c>
      <c r="CA183" s="268">
        <f t="shared" si="335"/>
        <v>0</v>
      </c>
      <c r="CB183" s="268">
        <f t="shared" si="336"/>
        <v>0</v>
      </c>
      <c r="CC183" s="268">
        <f t="shared" si="337"/>
        <v>0</v>
      </c>
      <c r="CD183" s="268">
        <f t="shared" si="338"/>
        <v>0</v>
      </c>
      <c r="CE183" s="268">
        <f t="shared" si="339"/>
        <v>0</v>
      </c>
      <c r="CF183" s="268">
        <f t="shared" si="340"/>
        <v>0</v>
      </c>
      <c r="CG183" s="268">
        <f t="shared" si="341"/>
        <v>0</v>
      </c>
      <c r="CH183" s="268">
        <f t="shared" si="342"/>
        <v>0</v>
      </c>
      <c r="CI183" s="268">
        <f t="shared" si="343"/>
        <v>0</v>
      </c>
      <c r="CJ183" s="268">
        <f t="shared" si="344"/>
        <v>0</v>
      </c>
      <c r="CK183" s="268">
        <f t="shared" si="345"/>
        <v>0</v>
      </c>
      <c r="CL183" s="268">
        <f t="shared" si="346"/>
        <v>0</v>
      </c>
      <c r="CM183" s="268">
        <f t="shared" si="347"/>
        <v>0</v>
      </c>
      <c r="CN183" s="268">
        <f t="shared" si="348"/>
        <v>0</v>
      </c>
      <c r="CO183" s="268">
        <f t="shared" si="349"/>
        <v>0</v>
      </c>
      <c r="CP183" s="268">
        <f t="shared" si="350"/>
        <v>0</v>
      </c>
      <c r="CQ183" s="268">
        <f t="shared" si="351"/>
        <v>0</v>
      </c>
      <c r="CR183" s="268">
        <f t="shared" si="352"/>
        <v>0</v>
      </c>
      <c r="CS183" s="269">
        <f t="shared" si="353"/>
        <v>0</v>
      </c>
    </row>
    <row r="184" spans="8:97" ht="15" hidden="1" customHeight="1">
      <c r="H184" s="30"/>
      <c r="I184" s="30"/>
      <c r="J184" s="30"/>
      <c r="K184" s="30"/>
      <c r="M184" s="31"/>
      <c r="N184" s="257" t="str">
        <f t="shared" si="319"/>
        <v>직원12</v>
      </c>
      <c r="O184" s="258">
        <f t="shared" si="361"/>
        <v>0</v>
      </c>
      <c r="P184" s="258">
        <f t="shared" si="361"/>
        <v>0</v>
      </c>
      <c r="Q184" s="258">
        <f t="shared" si="361"/>
        <v>0</v>
      </c>
      <c r="R184" s="258">
        <f t="shared" si="361"/>
        <v>0</v>
      </c>
      <c r="S184" s="258">
        <f t="shared" si="361"/>
        <v>0</v>
      </c>
      <c r="T184" s="258">
        <f t="shared" si="361"/>
        <v>0</v>
      </c>
      <c r="U184" s="258">
        <f t="shared" si="361"/>
        <v>0</v>
      </c>
      <c r="V184" s="259">
        <f t="shared" ref="V184:AS184" si="365">IFERROR(VLOOKUP(V127,$D$8:$H$18,5,0),0)</f>
        <v>0</v>
      </c>
      <c r="W184" s="259">
        <f t="shared" si="365"/>
        <v>0</v>
      </c>
      <c r="X184" s="259">
        <f t="shared" si="365"/>
        <v>0</v>
      </c>
      <c r="Y184" s="259">
        <f t="shared" si="365"/>
        <v>0</v>
      </c>
      <c r="Z184" s="259">
        <f t="shared" si="365"/>
        <v>0</v>
      </c>
      <c r="AA184" s="259">
        <f t="shared" si="365"/>
        <v>0</v>
      </c>
      <c r="AB184" s="259">
        <f t="shared" si="365"/>
        <v>0</v>
      </c>
      <c r="AC184" s="259">
        <f t="shared" si="365"/>
        <v>0</v>
      </c>
      <c r="AD184" s="259">
        <f t="shared" si="365"/>
        <v>0</v>
      </c>
      <c r="AE184" s="259">
        <f t="shared" si="365"/>
        <v>0</v>
      </c>
      <c r="AF184" s="259">
        <f t="shared" si="365"/>
        <v>0</v>
      </c>
      <c r="AG184" s="259">
        <f t="shared" si="365"/>
        <v>0</v>
      </c>
      <c r="AH184" s="259">
        <f t="shared" si="365"/>
        <v>0</v>
      </c>
      <c r="AI184" s="259">
        <f t="shared" si="365"/>
        <v>0</v>
      </c>
      <c r="AJ184" s="259">
        <f t="shared" si="365"/>
        <v>0</v>
      </c>
      <c r="AK184" s="259">
        <f t="shared" si="365"/>
        <v>0</v>
      </c>
      <c r="AL184" s="259">
        <f t="shared" si="365"/>
        <v>0</v>
      </c>
      <c r="AM184" s="259">
        <f t="shared" si="365"/>
        <v>0</v>
      </c>
      <c r="AN184" s="259">
        <f t="shared" si="365"/>
        <v>0</v>
      </c>
      <c r="AO184" s="259">
        <f t="shared" si="365"/>
        <v>0</v>
      </c>
      <c r="AP184" s="259">
        <f t="shared" si="365"/>
        <v>0</v>
      </c>
      <c r="AQ184" s="259">
        <f t="shared" si="365"/>
        <v>0</v>
      </c>
      <c r="AR184" s="259">
        <f t="shared" si="365"/>
        <v>0</v>
      </c>
      <c r="AS184" s="259">
        <f t="shared" si="365"/>
        <v>0</v>
      </c>
      <c r="AT184" s="260">
        <f t="shared" si="321"/>
        <v>0</v>
      </c>
      <c r="BA184" s="30"/>
      <c r="BD184" s="30"/>
      <c r="BE184" s="30"/>
      <c r="BF184" s="30"/>
      <c r="BG184" s="30"/>
      <c r="BN184" s="211" t="str">
        <f t="shared" si="322"/>
        <v>직원12</v>
      </c>
      <c r="BO184" s="266">
        <f t="shared" si="323"/>
        <v>0</v>
      </c>
      <c r="BP184" s="267">
        <f t="shared" si="324"/>
        <v>0</v>
      </c>
      <c r="BQ184" s="267">
        <f t="shared" si="325"/>
        <v>0</v>
      </c>
      <c r="BR184" s="267">
        <f t="shared" si="326"/>
        <v>0</v>
      </c>
      <c r="BS184" s="267">
        <f t="shared" si="327"/>
        <v>0</v>
      </c>
      <c r="BT184" s="267">
        <f t="shared" si="328"/>
        <v>0</v>
      </c>
      <c r="BU184" s="267">
        <f t="shared" si="329"/>
        <v>0</v>
      </c>
      <c r="BV184" s="268">
        <f t="shared" si="330"/>
        <v>0</v>
      </c>
      <c r="BW184" s="268">
        <f t="shared" si="331"/>
        <v>0</v>
      </c>
      <c r="BX184" s="268">
        <f t="shared" si="332"/>
        <v>0</v>
      </c>
      <c r="BY184" s="268">
        <f t="shared" si="333"/>
        <v>0</v>
      </c>
      <c r="BZ184" s="268">
        <f t="shared" si="334"/>
        <v>0</v>
      </c>
      <c r="CA184" s="268">
        <f t="shared" si="335"/>
        <v>0</v>
      </c>
      <c r="CB184" s="268">
        <f t="shared" si="336"/>
        <v>0</v>
      </c>
      <c r="CC184" s="268">
        <f t="shared" si="337"/>
        <v>0</v>
      </c>
      <c r="CD184" s="268">
        <f t="shared" si="338"/>
        <v>0</v>
      </c>
      <c r="CE184" s="268">
        <f t="shared" si="339"/>
        <v>0</v>
      </c>
      <c r="CF184" s="268">
        <f t="shared" si="340"/>
        <v>0</v>
      </c>
      <c r="CG184" s="268">
        <f t="shared" si="341"/>
        <v>0</v>
      </c>
      <c r="CH184" s="268">
        <f t="shared" si="342"/>
        <v>0</v>
      </c>
      <c r="CI184" s="268">
        <f t="shared" si="343"/>
        <v>0</v>
      </c>
      <c r="CJ184" s="268">
        <f t="shared" si="344"/>
        <v>0</v>
      </c>
      <c r="CK184" s="268">
        <f t="shared" si="345"/>
        <v>0</v>
      </c>
      <c r="CL184" s="268">
        <f t="shared" si="346"/>
        <v>0</v>
      </c>
      <c r="CM184" s="268">
        <f t="shared" si="347"/>
        <v>0</v>
      </c>
      <c r="CN184" s="268">
        <f t="shared" si="348"/>
        <v>0</v>
      </c>
      <c r="CO184" s="268">
        <f t="shared" si="349"/>
        <v>0</v>
      </c>
      <c r="CP184" s="268">
        <f t="shared" si="350"/>
        <v>0</v>
      </c>
      <c r="CQ184" s="268">
        <f t="shared" si="351"/>
        <v>0</v>
      </c>
      <c r="CR184" s="268">
        <f t="shared" si="352"/>
        <v>0</v>
      </c>
      <c r="CS184" s="269">
        <f t="shared" si="353"/>
        <v>0</v>
      </c>
    </row>
    <row r="185" spans="8:97" ht="15" hidden="1" customHeight="1">
      <c r="H185" s="30"/>
      <c r="I185" s="30"/>
      <c r="J185" s="30"/>
      <c r="K185" s="30"/>
      <c r="M185" s="31"/>
      <c r="N185" s="257" t="str">
        <f t="shared" si="319"/>
        <v>직원13</v>
      </c>
      <c r="O185" s="258">
        <f t="shared" si="361"/>
        <v>0</v>
      </c>
      <c r="P185" s="258">
        <f t="shared" si="361"/>
        <v>0</v>
      </c>
      <c r="Q185" s="258">
        <f t="shared" si="361"/>
        <v>0</v>
      </c>
      <c r="R185" s="258">
        <f t="shared" si="361"/>
        <v>0</v>
      </c>
      <c r="S185" s="258">
        <f t="shared" si="361"/>
        <v>0</v>
      </c>
      <c r="T185" s="258">
        <f t="shared" si="361"/>
        <v>0</v>
      </c>
      <c r="U185" s="258">
        <f t="shared" si="361"/>
        <v>0</v>
      </c>
      <c r="V185" s="259">
        <f t="shared" ref="V185:AS185" si="366">IFERROR(VLOOKUP(V128,$D$8:$H$18,5,0),0)</f>
        <v>0</v>
      </c>
      <c r="W185" s="259">
        <f t="shared" si="366"/>
        <v>0</v>
      </c>
      <c r="X185" s="259">
        <f t="shared" si="366"/>
        <v>0</v>
      </c>
      <c r="Y185" s="259">
        <f t="shared" si="366"/>
        <v>0</v>
      </c>
      <c r="Z185" s="259">
        <f t="shared" si="366"/>
        <v>0</v>
      </c>
      <c r="AA185" s="259">
        <f t="shared" si="366"/>
        <v>0</v>
      </c>
      <c r="AB185" s="259">
        <f t="shared" si="366"/>
        <v>0</v>
      </c>
      <c r="AC185" s="259">
        <f t="shared" si="366"/>
        <v>0</v>
      </c>
      <c r="AD185" s="259">
        <f t="shared" si="366"/>
        <v>0</v>
      </c>
      <c r="AE185" s="259">
        <f t="shared" si="366"/>
        <v>0</v>
      </c>
      <c r="AF185" s="259">
        <f t="shared" si="366"/>
        <v>0</v>
      </c>
      <c r="AG185" s="259">
        <f t="shared" si="366"/>
        <v>0</v>
      </c>
      <c r="AH185" s="259">
        <f t="shared" si="366"/>
        <v>0</v>
      </c>
      <c r="AI185" s="259">
        <f t="shared" si="366"/>
        <v>0</v>
      </c>
      <c r="AJ185" s="259">
        <f t="shared" si="366"/>
        <v>0</v>
      </c>
      <c r="AK185" s="259">
        <f t="shared" si="366"/>
        <v>0</v>
      </c>
      <c r="AL185" s="259">
        <f t="shared" si="366"/>
        <v>0</v>
      </c>
      <c r="AM185" s="259">
        <f t="shared" si="366"/>
        <v>0</v>
      </c>
      <c r="AN185" s="259">
        <f t="shared" si="366"/>
        <v>0</v>
      </c>
      <c r="AO185" s="259">
        <f t="shared" si="366"/>
        <v>0</v>
      </c>
      <c r="AP185" s="259">
        <f t="shared" si="366"/>
        <v>0</v>
      </c>
      <c r="AQ185" s="259">
        <f t="shared" si="366"/>
        <v>0</v>
      </c>
      <c r="AR185" s="259">
        <f t="shared" si="366"/>
        <v>0</v>
      </c>
      <c r="AS185" s="259">
        <f t="shared" si="366"/>
        <v>0</v>
      </c>
      <c r="AT185" s="260">
        <f t="shared" si="321"/>
        <v>0</v>
      </c>
      <c r="BA185" s="30"/>
      <c r="BD185" s="30"/>
      <c r="BE185" s="30"/>
      <c r="BF185" s="30"/>
      <c r="BG185" s="30"/>
      <c r="BN185" s="211" t="str">
        <f t="shared" si="322"/>
        <v>직원13</v>
      </c>
      <c r="BO185" s="266">
        <f t="shared" si="323"/>
        <v>0</v>
      </c>
      <c r="BP185" s="267">
        <f t="shared" si="324"/>
        <v>0</v>
      </c>
      <c r="BQ185" s="267">
        <f t="shared" si="325"/>
        <v>0</v>
      </c>
      <c r="BR185" s="267">
        <f t="shared" si="326"/>
        <v>0</v>
      </c>
      <c r="BS185" s="267">
        <f t="shared" si="327"/>
        <v>0</v>
      </c>
      <c r="BT185" s="267">
        <f t="shared" si="328"/>
        <v>0</v>
      </c>
      <c r="BU185" s="267">
        <f t="shared" si="329"/>
        <v>0</v>
      </c>
      <c r="BV185" s="268">
        <f t="shared" si="330"/>
        <v>0</v>
      </c>
      <c r="BW185" s="268">
        <f t="shared" si="331"/>
        <v>0</v>
      </c>
      <c r="BX185" s="268">
        <f t="shared" si="332"/>
        <v>0</v>
      </c>
      <c r="BY185" s="268">
        <f t="shared" si="333"/>
        <v>0</v>
      </c>
      <c r="BZ185" s="268">
        <f t="shared" si="334"/>
        <v>0</v>
      </c>
      <c r="CA185" s="268">
        <f t="shared" si="335"/>
        <v>0</v>
      </c>
      <c r="CB185" s="268">
        <f t="shared" si="336"/>
        <v>0</v>
      </c>
      <c r="CC185" s="268">
        <f t="shared" si="337"/>
        <v>0</v>
      </c>
      <c r="CD185" s="268">
        <f t="shared" si="338"/>
        <v>0</v>
      </c>
      <c r="CE185" s="268">
        <f t="shared" si="339"/>
        <v>0</v>
      </c>
      <c r="CF185" s="268">
        <f t="shared" si="340"/>
        <v>0</v>
      </c>
      <c r="CG185" s="268">
        <f t="shared" si="341"/>
        <v>0</v>
      </c>
      <c r="CH185" s="268">
        <f t="shared" si="342"/>
        <v>0</v>
      </c>
      <c r="CI185" s="268">
        <f t="shared" si="343"/>
        <v>0</v>
      </c>
      <c r="CJ185" s="268">
        <f t="shared" si="344"/>
        <v>0</v>
      </c>
      <c r="CK185" s="268">
        <f t="shared" si="345"/>
        <v>0</v>
      </c>
      <c r="CL185" s="268">
        <f t="shared" si="346"/>
        <v>0</v>
      </c>
      <c r="CM185" s="268">
        <f t="shared" si="347"/>
        <v>0</v>
      </c>
      <c r="CN185" s="268">
        <f t="shared" si="348"/>
        <v>0</v>
      </c>
      <c r="CO185" s="268">
        <f t="shared" si="349"/>
        <v>0</v>
      </c>
      <c r="CP185" s="268">
        <f t="shared" si="350"/>
        <v>0</v>
      </c>
      <c r="CQ185" s="268">
        <f t="shared" si="351"/>
        <v>0</v>
      </c>
      <c r="CR185" s="268">
        <f t="shared" si="352"/>
        <v>0</v>
      </c>
      <c r="CS185" s="269">
        <f t="shared" si="353"/>
        <v>0</v>
      </c>
    </row>
    <row r="186" spans="8:97" ht="15" hidden="1" customHeight="1">
      <c r="H186" s="30"/>
      <c r="I186" s="30"/>
      <c r="J186" s="30"/>
      <c r="K186" s="30"/>
      <c r="M186" s="31"/>
      <c r="N186" s="257" t="str">
        <f t="shared" si="319"/>
        <v>직원14</v>
      </c>
      <c r="O186" s="258">
        <f t="shared" si="361"/>
        <v>0</v>
      </c>
      <c r="P186" s="258">
        <f t="shared" si="361"/>
        <v>0</v>
      </c>
      <c r="Q186" s="258">
        <f t="shared" si="361"/>
        <v>0</v>
      </c>
      <c r="R186" s="258">
        <f t="shared" si="361"/>
        <v>0</v>
      </c>
      <c r="S186" s="258">
        <f t="shared" si="361"/>
        <v>0</v>
      </c>
      <c r="T186" s="258">
        <f t="shared" si="361"/>
        <v>0</v>
      </c>
      <c r="U186" s="258">
        <f t="shared" si="361"/>
        <v>0</v>
      </c>
      <c r="V186" s="259">
        <f t="shared" ref="V186:AS186" si="367">IFERROR(VLOOKUP(V129,$D$8:$H$18,5,0),0)</f>
        <v>0</v>
      </c>
      <c r="W186" s="259">
        <f t="shared" si="367"/>
        <v>0</v>
      </c>
      <c r="X186" s="259">
        <f t="shared" si="367"/>
        <v>0</v>
      </c>
      <c r="Y186" s="259">
        <f t="shared" si="367"/>
        <v>0</v>
      </c>
      <c r="Z186" s="259">
        <f t="shared" si="367"/>
        <v>0</v>
      </c>
      <c r="AA186" s="259">
        <f t="shared" si="367"/>
        <v>0</v>
      </c>
      <c r="AB186" s="259">
        <f t="shared" si="367"/>
        <v>0</v>
      </c>
      <c r="AC186" s="259">
        <f t="shared" si="367"/>
        <v>0</v>
      </c>
      <c r="AD186" s="259">
        <f t="shared" si="367"/>
        <v>0</v>
      </c>
      <c r="AE186" s="259">
        <f t="shared" si="367"/>
        <v>0</v>
      </c>
      <c r="AF186" s="259">
        <f t="shared" si="367"/>
        <v>0</v>
      </c>
      <c r="AG186" s="259">
        <f t="shared" si="367"/>
        <v>0</v>
      </c>
      <c r="AH186" s="259">
        <f t="shared" si="367"/>
        <v>0</v>
      </c>
      <c r="AI186" s="259">
        <f t="shared" si="367"/>
        <v>0</v>
      </c>
      <c r="AJ186" s="259">
        <f t="shared" si="367"/>
        <v>0</v>
      </c>
      <c r="AK186" s="259">
        <f t="shared" si="367"/>
        <v>0</v>
      </c>
      <c r="AL186" s="259">
        <f t="shared" si="367"/>
        <v>0</v>
      </c>
      <c r="AM186" s="259">
        <f t="shared" si="367"/>
        <v>0</v>
      </c>
      <c r="AN186" s="259">
        <f t="shared" si="367"/>
        <v>0</v>
      </c>
      <c r="AO186" s="259">
        <f t="shared" si="367"/>
        <v>0</v>
      </c>
      <c r="AP186" s="259">
        <f t="shared" si="367"/>
        <v>0</v>
      </c>
      <c r="AQ186" s="259">
        <f t="shared" si="367"/>
        <v>0</v>
      </c>
      <c r="AR186" s="259">
        <f t="shared" si="367"/>
        <v>0</v>
      </c>
      <c r="AS186" s="259">
        <f t="shared" si="367"/>
        <v>0</v>
      </c>
      <c r="AT186" s="260">
        <f t="shared" si="321"/>
        <v>0</v>
      </c>
      <c r="BN186" s="211" t="str">
        <f t="shared" si="322"/>
        <v>직원14</v>
      </c>
      <c r="BO186" s="266">
        <f t="shared" si="323"/>
        <v>0</v>
      </c>
      <c r="BP186" s="267">
        <f t="shared" si="324"/>
        <v>0</v>
      </c>
      <c r="BQ186" s="267">
        <f t="shared" si="325"/>
        <v>0</v>
      </c>
      <c r="BR186" s="267">
        <f t="shared" si="326"/>
        <v>0</v>
      </c>
      <c r="BS186" s="267">
        <f t="shared" si="327"/>
        <v>0</v>
      </c>
      <c r="BT186" s="267">
        <f t="shared" si="328"/>
        <v>0</v>
      </c>
      <c r="BU186" s="267">
        <f t="shared" si="329"/>
        <v>0</v>
      </c>
      <c r="BV186" s="268">
        <f t="shared" si="330"/>
        <v>0</v>
      </c>
      <c r="BW186" s="268">
        <f t="shared" si="331"/>
        <v>0</v>
      </c>
      <c r="BX186" s="268">
        <f t="shared" si="332"/>
        <v>0</v>
      </c>
      <c r="BY186" s="268">
        <f t="shared" si="333"/>
        <v>0</v>
      </c>
      <c r="BZ186" s="268">
        <f t="shared" si="334"/>
        <v>0</v>
      </c>
      <c r="CA186" s="268">
        <f t="shared" si="335"/>
        <v>0</v>
      </c>
      <c r="CB186" s="268">
        <f t="shared" si="336"/>
        <v>0</v>
      </c>
      <c r="CC186" s="268">
        <f t="shared" si="337"/>
        <v>0</v>
      </c>
      <c r="CD186" s="268">
        <f t="shared" si="338"/>
        <v>0</v>
      </c>
      <c r="CE186" s="268">
        <f t="shared" si="339"/>
        <v>0</v>
      </c>
      <c r="CF186" s="268">
        <f t="shared" si="340"/>
        <v>0</v>
      </c>
      <c r="CG186" s="268">
        <f t="shared" si="341"/>
        <v>0</v>
      </c>
      <c r="CH186" s="268">
        <f t="shared" si="342"/>
        <v>0</v>
      </c>
      <c r="CI186" s="268">
        <f t="shared" si="343"/>
        <v>0</v>
      </c>
      <c r="CJ186" s="268">
        <f t="shared" si="344"/>
        <v>0</v>
      </c>
      <c r="CK186" s="268">
        <f t="shared" si="345"/>
        <v>0</v>
      </c>
      <c r="CL186" s="268">
        <f t="shared" si="346"/>
        <v>0</v>
      </c>
      <c r="CM186" s="268">
        <f t="shared" si="347"/>
        <v>0</v>
      </c>
      <c r="CN186" s="268">
        <f t="shared" si="348"/>
        <v>0</v>
      </c>
      <c r="CO186" s="268">
        <f t="shared" si="349"/>
        <v>0</v>
      </c>
      <c r="CP186" s="268">
        <f t="shared" si="350"/>
        <v>0</v>
      </c>
      <c r="CQ186" s="268">
        <f t="shared" si="351"/>
        <v>0</v>
      </c>
      <c r="CR186" s="268">
        <f t="shared" si="352"/>
        <v>0</v>
      </c>
      <c r="CS186" s="269">
        <f t="shared" si="353"/>
        <v>0</v>
      </c>
    </row>
    <row r="187" spans="8:97" ht="15" hidden="1" customHeight="1">
      <c r="H187" s="30"/>
      <c r="I187" s="30"/>
      <c r="J187" s="30"/>
      <c r="K187" s="30"/>
      <c r="M187" s="31"/>
      <c r="N187" s="272" t="str">
        <f t="shared" si="319"/>
        <v>직원15</v>
      </c>
      <c r="O187" s="273">
        <f t="shared" si="361"/>
        <v>0</v>
      </c>
      <c r="P187" s="273">
        <f t="shared" si="361"/>
        <v>0</v>
      </c>
      <c r="Q187" s="273">
        <f t="shared" si="361"/>
        <v>0</v>
      </c>
      <c r="R187" s="273">
        <f t="shared" si="361"/>
        <v>0</v>
      </c>
      <c r="S187" s="273">
        <f t="shared" si="361"/>
        <v>0</v>
      </c>
      <c r="T187" s="273">
        <f t="shared" si="361"/>
        <v>0</v>
      </c>
      <c r="U187" s="273">
        <f t="shared" si="361"/>
        <v>0</v>
      </c>
      <c r="V187" s="274">
        <f t="shared" ref="V187:AS187" si="368">IFERROR(VLOOKUP(V130,$D$8:$H$18,5,0),0)</f>
        <v>0</v>
      </c>
      <c r="W187" s="274">
        <f t="shared" si="368"/>
        <v>0</v>
      </c>
      <c r="X187" s="274">
        <f t="shared" si="368"/>
        <v>0</v>
      </c>
      <c r="Y187" s="274">
        <f t="shared" si="368"/>
        <v>0</v>
      </c>
      <c r="Z187" s="274">
        <f t="shared" si="368"/>
        <v>0</v>
      </c>
      <c r="AA187" s="274">
        <f t="shared" si="368"/>
        <v>0</v>
      </c>
      <c r="AB187" s="274">
        <f t="shared" si="368"/>
        <v>0</v>
      </c>
      <c r="AC187" s="274">
        <f t="shared" si="368"/>
        <v>0</v>
      </c>
      <c r="AD187" s="274">
        <f t="shared" si="368"/>
        <v>0</v>
      </c>
      <c r="AE187" s="274">
        <f t="shared" si="368"/>
        <v>0</v>
      </c>
      <c r="AF187" s="274">
        <f t="shared" si="368"/>
        <v>0</v>
      </c>
      <c r="AG187" s="274">
        <f t="shared" si="368"/>
        <v>0</v>
      </c>
      <c r="AH187" s="274">
        <f t="shared" si="368"/>
        <v>0</v>
      </c>
      <c r="AI187" s="274">
        <f t="shared" si="368"/>
        <v>0</v>
      </c>
      <c r="AJ187" s="274">
        <f t="shared" si="368"/>
        <v>0</v>
      </c>
      <c r="AK187" s="274">
        <f t="shared" si="368"/>
        <v>0</v>
      </c>
      <c r="AL187" s="274">
        <f t="shared" si="368"/>
        <v>0</v>
      </c>
      <c r="AM187" s="274">
        <f t="shared" si="368"/>
        <v>0</v>
      </c>
      <c r="AN187" s="274">
        <f t="shared" si="368"/>
        <v>0</v>
      </c>
      <c r="AO187" s="274">
        <f t="shared" si="368"/>
        <v>0</v>
      </c>
      <c r="AP187" s="274">
        <f t="shared" si="368"/>
        <v>0</v>
      </c>
      <c r="AQ187" s="274">
        <f t="shared" si="368"/>
        <v>0</v>
      </c>
      <c r="AR187" s="274">
        <f t="shared" si="368"/>
        <v>0</v>
      </c>
      <c r="AS187" s="274">
        <f t="shared" si="368"/>
        <v>0</v>
      </c>
      <c r="AT187" s="275">
        <f t="shared" si="321"/>
        <v>0</v>
      </c>
      <c r="BN187" s="216" t="str">
        <f t="shared" si="322"/>
        <v>직원15</v>
      </c>
      <c r="BO187" s="276">
        <f t="shared" si="323"/>
        <v>0</v>
      </c>
      <c r="BP187" s="277">
        <f t="shared" si="324"/>
        <v>0</v>
      </c>
      <c r="BQ187" s="277">
        <f t="shared" si="325"/>
        <v>0</v>
      </c>
      <c r="BR187" s="277">
        <f t="shared" si="326"/>
        <v>0</v>
      </c>
      <c r="BS187" s="277">
        <f t="shared" si="327"/>
        <v>0</v>
      </c>
      <c r="BT187" s="277">
        <f t="shared" si="328"/>
        <v>0</v>
      </c>
      <c r="BU187" s="277">
        <f t="shared" si="329"/>
        <v>0</v>
      </c>
      <c r="BV187" s="278">
        <f t="shared" si="330"/>
        <v>0</v>
      </c>
      <c r="BW187" s="278">
        <f t="shared" si="331"/>
        <v>0</v>
      </c>
      <c r="BX187" s="278">
        <f t="shared" si="332"/>
        <v>0</v>
      </c>
      <c r="BY187" s="278">
        <f t="shared" si="333"/>
        <v>0</v>
      </c>
      <c r="BZ187" s="278">
        <f t="shared" si="334"/>
        <v>0</v>
      </c>
      <c r="CA187" s="278">
        <f t="shared" si="335"/>
        <v>0</v>
      </c>
      <c r="CB187" s="278">
        <f t="shared" si="336"/>
        <v>0</v>
      </c>
      <c r="CC187" s="278">
        <f t="shared" si="337"/>
        <v>0</v>
      </c>
      <c r="CD187" s="278">
        <f t="shared" si="338"/>
        <v>0</v>
      </c>
      <c r="CE187" s="278">
        <f t="shared" si="339"/>
        <v>0</v>
      </c>
      <c r="CF187" s="278">
        <f t="shared" si="340"/>
        <v>0</v>
      </c>
      <c r="CG187" s="278">
        <f t="shared" si="341"/>
        <v>0</v>
      </c>
      <c r="CH187" s="278">
        <f t="shared" si="342"/>
        <v>0</v>
      </c>
      <c r="CI187" s="278">
        <f t="shared" si="343"/>
        <v>0</v>
      </c>
      <c r="CJ187" s="278">
        <f t="shared" si="344"/>
        <v>0</v>
      </c>
      <c r="CK187" s="278">
        <f t="shared" si="345"/>
        <v>0</v>
      </c>
      <c r="CL187" s="278">
        <f t="shared" si="346"/>
        <v>0</v>
      </c>
      <c r="CM187" s="278">
        <f t="shared" si="347"/>
        <v>0</v>
      </c>
      <c r="CN187" s="278">
        <f t="shared" si="348"/>
        <v>0</v>
      </c>
      <c r="CO187" s="278">
        <f t="shared" si="349"/>
        <v>0</v>
      </c>
      <c r="CP187" s="278">
        <f t="shared" si="350"/>
        <v>0</v>
      </c>
      <c r="CQ187" s="278">
        <f t="shared" si="351"/>
        <v>0</v>
      </c>
      <c r="CR187" s="278">
        <f t="shared" si="352"/>
        <v>0</v>
      </c>
      <c r="CS187" s="279">
        <f t="shared" si="353"/>
        <v>0</v>
      </c>
    </row>
    <row r="188" spans="8:97" ht="15" hidden="1" customHeight="1">
      <c r="H188" s="30"/>
      <c r="I188" s="30"/>
      <c r="J188" s="30"/>
      <c r="K188" s="30"/>
      <c r="M188" s="31"/>
      <c r="N188" s="257" t="str">
        <f t="shared" si="319"/>
        <v>직원16</v>
      </c>
      <c r="O188" s="258">
        <f t="shared" ref="O188:AS188" si="369">IFERROR(VLOOKUP(O131,$D$8:$H$18,5,0),0)</f>
        <v>0</v>
      </c>
      <c r="P188" s="258">
        <f t="shared" si="369"/>
        <v>0</v>
      </c>
      <c r="Q188" s="258">
        <f t="shared" si="369"/>
        <v>0</v>
      </c>
      <c r="R188" s="258">
        <f t="shared" si="369"/>
        <v>0</v>
      </c>
      <c r="S188" s="258">
        <f t="shared" si="369"/>
        <v>0</v>
      </c>
      <c r="T188" s="258">
        <f t="shared" si="369"/>
        <v>0</v>
      </c>
      <c r="U188" s="258">
        <f t="shared" si="369"/>
        <v>0</v>
      </c>
      <c r="V188" s="259">
        <f t="shared" si="369"/>
        <v>0</v>
      </c>
      <c r="W188" s="259">
        <f t="shared" si="369"/>
        <v>0</v>
      </c>
      <c r="X188" s="259">
        <f t="shared" si="369"/>
        <v>0</v>
      </c>
      <c r="Y188" s="259">
        <f t="shared" si="369"/>
        <v>0</v>
      </c>
      <c r="Z188" s="259">
        <f t="shared" si="369"/>
        <v>0</v>
      </c>
      <c r="AA188" s="259">
        <f t="shared" si="369"/>
        <v>0</v>
      </c>
      <c r="AB188" s="259">
        <f t="shared" si="369"/>
        <v>0</v>
      </c>
      <c r="AC188" s="259">
        <f t="shared" si="369"/>
        <v>0</v>
      </c>
      <c r="AD188" s="259">
        <f t="shared" si="369"/>
        <v>0</v>
      </c>
      <c r="AE188" s="259">
        <f t="shared" si="369"/>
        <v>0</v>
      </c>
      <c r="AF188" s="259">
        <f t="shared" si="369"/>
        <v>0</v>
      </c>
      <c r="AG188" s="259">
        <f t="shared" si="369"/>
        <v>0</v>
      </c>
      <c r="AH188" s="259">
        <f t="shared" si="369"/>
        <v>0</v>
      </c>
      <c r="AI188" s="259">
        <f t="shared" si="369"/>
        <v>0</v>
      </c>
      <c r="AJ188" s="259">
        <f t="shared" si="369"/>
        <v>0</v>
      </c>
      <c r="AK188" s="259">
        <f t="shared" si="369"/>
        <v>0</v>
      </c>
      <c r="AL188" s="259">
        <f t="shared" si="369"/>
        <v>0</v>
      </c>
      <c r="AM188" s="259">
        <f t="shared" si="369"/>
        <v>0</v>
      </c>
      <c r="AN188" s="259">
        <f t="shared" si="369"/>
        <v>0</v>
      </c>
      <c r="AO188" s="259">
        <f t="shared" si="369"/>
        <v>0</v>
      </c>
      <c r="AP188" s="259">
        <f t="shared" si="369"/>
        <v>0</v>
      </c>
      <c r="AQ188" s="259">
        <f t="shared" si="369"/>
        <v>0</v>
      </c>
      <c r="AR188" s="259">
        <f t="shared" si="369"/>
        <v>0</v>
      </c>
      <c r="AS188" s="259">
        <f t="shared" si="369"/>
        <v>0</v>
      </c>
      <c r="AT188" s="260">
        <f t="shared" ref="AT188:AT202" si="370">SUM(O188:AS188)</f>
        <v>0</v>
      </c>
      <c r="AV188"/>
      <c r="AW188"/>
      <c r="BA188" s="30"/>
      <c r="BD188" s="30"/>
      <c r="BE188" s="30"/>
      <c r="BF188" s="30"/>
      <c r="BG188" s="30"/>
      <c r="BN188" s="206" t="str">
        <f t="shared" si="322"/>
        <v>직원16</v>
      </c>
      <c r="BO188" s="262">
        <f t="shared" ref="BO188:BO202" si="371">IFERROR(VLOOKUP(O131,$D$8:$H$18,5,0),0)</f>
        <v>0</v>
      </c>
      <c r="BP188" s="263">
        <f t="shared" ref="BP188:BP202" si="372">IFERROR(VLOOKUP(P131,$D$8:$H$18,5,0),0)</f>
        <v>0</v>
      </c>
      <c r="BQ188" s="263">
        <f t="shared" ref="BQ188:BQ202" si="373">IFERROR(VLOOKUP(Q131,$D$8:$H$18,5,0),0)</f>
        <v>0</v>
      </c>
      <c r="BR188" s="263">
        <f t="shared" ref="BR188:BR202" si="374">IFERROR(VLOOKUP(R131,$D$8:$H$18,5,0),0)</f>
        <v>0</v>
      </c>
      <c r="BS188" s="263">
        <f t="shared" ref="BS188:BS202" si="375">IFERROR(VLOOKUP(S131,$D$8:$H$18,5,0),0)</f>
        <v>0</v>
      </c>
      <c r="BT188" s="263">
        <f t="shared" ref="BT188:BT202" si="376">IFERROR(VLOOKUP(T131,$D$8:$H$18,5,0),0)</f>
        <v>0</v>
      </c>
      <c r="BU188" s="263">
        <f t="shared" ref="BU188:BU202" si="377">IFERROR(VLOOKUP(U131,$D$8:$H$18,5,0),0)</f>
        <v>0</v>
      </c>
      <c r="BV188" s="264">
        <f t="shared" ref="BV188:BV202" si="378">IFERROR(VLOOKUP(V131,$D$8:$H$18,5,0),0)</f>
        <v>0</v>
      </c>
      <c r="BW188" s="264">
        <f t="shared" ref="BW188:BW202" si="379">IFERROR(VLOOKUP(W131,$D$8:$H$18,5,0),0)</f>
        <v>0</v>
      </c>
      <c r="BX188" s="264">
        <f t="shared" ref="BX188:BX202" si="380">IFERROR(VLOOKUP(X131,$D$8:$H$18,5,0),0)</f>
        <v>0</v>
      </c>
      <c r="BY188" s="264">
        <f t="shared" ref="BY188:BY202" si="381">IFERROR(VLOOKUP(Y131,$D$8:$H$18,5,0),0)</f>
        <v>0</v>
      </c>
      <c r="BZ188" s="264">
        <f t="shared" ref="BZ188:BZ202" si="382">IFERROR(VLOOKUP(Z131,$D$8:$H$18,5,0),0)</f>
        <v>0</v>
      </c>
      <c r="CA188" s="264">
        <f t="shared" ref="CA188:CA202" si="383">IFERROR(VLOOKUP(AA131,$D$8:$H$18,5,0),0)</f>
        <v>0</v>
      </c>
      <c r="CB188" s="264">
        <f t="shared" ref="CB188:CB202" si="384">IFERROR(VLOOKUP(AB131,$D$8:$H$18,5,0),0)</f>
        <v>0</v>
      </c>
      <c r="CC188" s="264">
        <f t="shared" ref="CC188:CC202" si="385">IFERROR(VLOOKUP(AC131,$D$8:$H$18,5,0),0)</f>
        <v>0</v>
      </c>
      <c r="CD188" s="264">
        <f t="shared" ref="CD188:CD202" si="386">IFERROR(VLOOKUP(AD131,$D$8:$H$18,5,0),0)</f>
        <v>0</v>
      </c>
      <c r="CE188" s="264">
        <f t="shared" ref="CE188:CE202" si="387">IFERROR(VLOOKUP(AE131,$D$8:$H$18,5,0),0)</f>
        <v>0</v>
      </c>
      <c r="CF188" s="264">
        <f t="shared" ref="CF188:CF202" si="388">IFERROR(VLOOKUP(AF131,$D$8:$H$18,5,0),0)</f>
        <v>0</v>
      </c>
      <c r="CG188" s="264">
        <f t="shared" ref="CG188:CG202" si="389">IFERROR(VLOOKUP(AG131,$D$8:$H$18,5,0),0)</f>
        <v>0</v>
      </c>
      <c r="CH188" s="264">
        <f t="shared" ref="CH188:CH202" si="390">IFERROR(VLOOKUP(AH131,$D$8:$H$18,5,0),0)</f>
        <v>0</v>
      </c>
      <c r="CI188" s="264">
        <f t="shared" ref="CI188:CI202" si="391">IFERROR(VLOOKUP(AI131,$D$8:$H$18,5,0),0)</f>
        <v>0</v>
      </c>
      <c r="CJ188" s="264">
        <f t="shared" ref="CJ188:CJ202" si="392">IFERROR(VLOOKUP(AJ131,$D$8:$H$18,5,0),0)</f>
        <v>0</v>
      </c>
      <c r="CK188" s="264">
        <f t="shared" ref="CK188:CK202" si="393">IFERROR(VLOOKUP(AK131,$D$8:$H$18,5,0),0)</f>
        <v>0</v>
      </c>
      <c r="CL188" s="264">
        <f t="shared" ref="CL188:CL202" si="394">IFERROR(VLOOKUP(AL131,$D$8:$H$18,5,0),0)</f>
        <v>0</v>
      </c>
      <c r="CM188" s="264">
        <f t="shared" ref="CM188:CM202" si="395">IFERROR(VLOOKUP(AM131,$D$8:$H$18,5,0),0)</f>
        <v>0</v>
      </c>
      <c r="CN188" s="264">
        <f t="shared" ref="CN188:CN202" si="396">IFERROR(VLOOKUP(AN131,$D$8:$H$18,5,0),0)</f>
        <v>0</v>
      </c>
      <c r="CO188" s="264">
        <f t="shared" ref="CO188:CO202" si="397">IFERROR(VLOOKUP(AO131,$D$8:$H$18,5,0),0)</f>
        <v>0</v>
      </c>
      <c r="CP188" s="264">
        <f t="shared" ref="CP188:CP202" si="398">IFERROR(VLOOKUP(AP131,$D$8:$H$18,5,0),0)</f>
        <v>0</v>
      </c>
      <c r="CQ188" s="264">
        <f t="shared" ref="CQ188:CQ202" si="399">IFERROR(VLOOKUP(AQ131,$D$8:$H$18,5,0),0)</f>
        <v>0</v>
      </c>
      <c r="CR188" s="264">
        <f t="shared" ref="CR188:CR202" si="400">IFERROR(VLOOKUP(AR131,$D$8:$H$18,5,0),0)</f>
        <v>0</v>
      </c>
      <c r="CS188" s="265">
        <f t="shared" ref="CS188:CS202" si="401">IFERROR(VLOOKUP(AS131,$D$8:$H$18,5,0),0)</f>
        <v>0</v>
      </c>
    </row>
    <row r="189" spans="8:97" ht="15" hidden="1" customHeight="1">
      <c r="H189" s="30"/>
      <c r="I189" s="30"/>
      <c r="J189" s="30"/>
      <c r="K189" s="30"/>
      <c r="M189" s="31"/>
      <c r="N189" s="257" t="str">
        <f t="shared" si="319"/>
        <v>직원17</v>
      </c>
      <c r="O189" s="258">
        <f t="shared" ref="O189:AS189" si="402">IFERROR(VLOOKUP(O132,$D$8:$H$18,5,0),0)</f>
        <v>0</v>
      </c>
      <c r="P189" s="258">
        <f t="shared" si="402"/>
        <v>0</v>
      </c>
      <c r="Q189" s="258">
        <f t="shared" si="402"/>
        <v>0</v>
      </c>
      <c r="R189" s="258">
        <f t="shared" si="402"/>
        <v>0</v>
      </c>
      <c r="S189" s="258">
        <f t="shared" si="402"/>
        <v>0</v>
      </c>
      <c r="T189" s="258">
        <f t="shared" si="402"/>
        <v>0</v>
      </c>
      <c r="U189" s="258">
        <f t="shared" si="402"/>
        <v>0</v>
      </c>
      <c r="V189" s="259">
        <f t="shared" si="402"/>
        <v>0</v>
      </c>
      <c r="W189" s="259">
        <f t="shared" si="402"/>
        <v>0</v>
      </c>
      <c r="X189" s="259">
        <f t="shared" si="402"/>
        <v>0</v>
      </c>
      <c r="Y189" s="259">
        <f t="shared" si="402"/>
        <v>0</v>
      </c>
      <c r="Z189" s="259">
        <f t="shared" si="402"/>
        <v>0</v>
      </c>
      <c r="AA189" s="259">
        <f t="shared" si="402"/>
        <v>0</v>
      </c>
      <c r="AB189" s="259">
        <f t="shared" si="402"/>
        <v>0</v>
      </c>
      <c r="AC189" s="259">
        <f t="shared" si="402"/>
        <v>0</v>
      </c>
      <c r="AD189" s="259">
        <f t="shared" si="402"/>
        <v>0</v>
      </c>
      <c r="AE189" s="259">
        <f t="shared" si="402"/>
        <v>0</v>
      </c>
      <c r="AF189" s="259">
        <f t="shared" si="402"/>
        <v>0</v>
      </c>
      <c r="AG189" s="259">
        <f t="shared" si="402"/>
        <v>0</v>
      </c>
      <c r="AH189" s="259">
        <f t="shared" si="402"/>
        <v>0</v>
      </c>
      <c r="AI189" s="259">
        <f t="shared" si="402"/>
        <v>0</v>
      </c>
      <c r="AJ189" s="259">
        <f t="shared" si="402"/>
        <v>0</v>
      </c>
      <c r="AK189" s="259">
        <f t="shared" si="402"/>
        <v>0</v>
      </c>
      <c r="AL189" s="259">
        <f t="shared" si="402"/>
        <v>0</v>
      </c>
      <c r="AM189" s="259">
        <f t="shared" si="402"/>
        <v>0</v>
      </c>
      <c r="AN189" s="259">
        <f t="shared" si="402"/>
        <v>0</v>
      </c>
      <c r="AO189" s="259">
        <f t="shared" si="402"/>
        <v>0</v>
      </c>
      <c r="AP189" s="259">
        <f t="shared" si="402"/>
        <v>0</v>
      </c>
      <c r="AQ189" s="259">
        <f t="shared" si="402"/>
        <v>0</v>
      </c>
      <c r="AR189" s="259">
        <f t="shared" si="402"/>
        <v>0</v>
      </c>
      <c r="AS189" s="259">
        <f t="shared" si="402"/>
        <v>0</v>
      </c>
      <c r="AT189" s="260">
        <f t="shared" si="370"/>
        <v>0</v>
      </c>
      <c r="AV189"/>
      <c r="AW189"/>
      <c r="BA189" s="30"/>
      <c r="BD189" s="30"/>
      <c r="BE189" s="30"/>
      <c r="BF189" s="30"/>
      <c r="BG189" s="30"/>
      <c r="BN189" s="211" t="str">
        <f t="shared" si="322"/>
        <v>직원17</v>
      </c>
      <c r="BO189" s="266">
        <f t="shared" si="371"/>
        <v>0</v>
      </c>
      <c r="BP189" s="267">
        <f t="shared" si="372"/>
        <v>0</v>
      </c>
      <c r="BQ189" s="267">
        <f t="shared" si="373"/>
        <v>0</v>
      </c>
      <c r="BR189" s="267">
        <f t="shared" si="374"/>
        <v>0</v>
      </c>
      <c r="BS189" s="267">
        <f t="shared" si="375"/>
        <v>0</v>
      </c>
      <c r="BT189" s="267">
        <f t="shared" si="376"/>
        <v>0</v>
      </c>
      <c r="BU189" s="267">
        <f t="shared" si="377"/>
        <v>0</v>
      </c>
      <c r="BV189" s="268">
        <f t="shared" si="378"/>
        <v>0</v>
      </c>
      <c r="BW189" s="268">
        <f t="shared" si="379"/>
        <v>0</v>
      </c>
      <c r="BX189" s="268">
        <f t="shared" si="380"/>
        <v>0</v>
      </c>
      <c r="BY189" s="268">
        <f t="shared" si="381"/>
        <v>0</v>
      </c>
      <c r="BZ189" s="268">
        <f t="shared" si="382"/>
        <v>0</v>
      </c>
      <c r="CA189" s="268">
        <f t="shared" si="383"/>
        <v>0</v>
      </c>
      <c r="CB189" s="268">
        <f t="shared" si="384"/>
        <v>0</v>
      </c>
      <c r="CC189" s="268">
        <f t="shared" si="385"/>
        <v>0</v>
      </c>
      <c r="CD189" s="268">
        <f t="shared" si="386"/>
        <v>0</v>
      </c>
      <c r="CE189" s="268">
        <f t="shared" si="387"/>
        <v>0</v>
      </c>
      <c r="CF189" s="268">
        <f t="shared" si="388"/>
        <v>0</v>
      </c>
      <c r="CG189" s="268">
        <f t="shared" si="389"/>
        <v>0</v>
      </c>
      <c r="CH189" s="268">
        <f t="shared" si="390"/>
        <v>0</v>
      </c>
      <c r="CI189" s="268">
        <f t="shared" si="391"/>
        <v>0</v>
      </c>
      <c r="CJ189" s="268">
        <f t="shared" si="392"/>
        <v>0</v>
      </c>
      <c r="CK189" s="268">
        <f t="shared" si="393"/>
        <v>0</v>
      </c>
      <c r="CL189" s="268">
        <f t="shared" si="394"/>
        <v>0</v>
      </c>
      <c r="CM189" s="268">
        <f t="shared" si="395"/>
        <v>0</v>
      </c>
      <c r="CN189" s="268">
        <f t="shared" si="396"/>
        <v>0</v>
      </c>
      <c r="CO189" s="268">
        <f t="shared" si="397"/>
        <v>0</v>
      </c>
      <c r="CP189" s="268">
        <f t="shared" si="398"/>
        <v>0</v>
      </c>
      <c r="CQ189" s="268">
        <f t="shared" si="399"/>
        <v>0</v>
      </c>
      <c r="CR189" s="268">
        <f t="shared" si="400"/>
        <v>0</v>
      </c>
      <c r="CS189" s="269">
        <f t="shared" si="401"/>
        <v>0</v>
      </c>
    </row>
    <row r="190" spans="8:97" ht="15" hidden="1" customHeight="1">
      <c r="H190" s="30"/>
      <c r="I190" s="30"/>
      <c r="J190" s="30"/>
      <c r="K190" s="30"/>
      <c r="M190" s="31"/>
      <c r="N190" s="257" t="str">
        <f t="shared" si="319"/>
        <v>직원18</v>
      </c>
      <c r="O190" s="258">
        <f t="shared" ref="O190:AS190" si="403">IFERROR(VLOOKUP(O133,$D$8:$H$18,5,0),0)</f>
        <v>0</v>
      </c>
      <c r="P190" s="258">
        <f t="shared" si="403"/>
        <v>0</v>
      </c>
      <c r="Q190" s="258">
        <f t="shared" si="403"/>
        <v>0</v>
      </c>
      <c r="R190" s="258">
        <f t="shared" si="403"/>
        <v>0</v>
      </c>
      <c r="S190" s="258">
        <f t="shared" si="403"/>
        <v>0</v>
      </c>
      <c r="T190" s="258">
        <f t="shared" si="403"/>
        <v>0</v>
      </c>
      <c r="U190" s="258">
        <f t="shared" si="403"/>
        <v>0</v>
      </c>
      <c r="V190" s="259">
        <f t="shared" si="403"/>
        <v>0</v>
      </c>
      <c r="W190" s="259">
        <f t="shared" si="403"/>
        <v>0</v>
      </c>
      <c r="X190" s="259">
        <f t="shared" si="403"/>
        <v>0</v>
      </c>
      <c r="Y190" s="259">
        <f t="shared" si="403"/>
        <v>0</v>
      </c>
      <c r="Z190" s="259">
        <f t="shared" si="403"/>
        <v>0</v>
      </c>
      <c r="AA190" s="259">
        <f t="shared" si="403"/>
        <v>0</v>
      </c>
      <c r="AB190" s="259">
        <f t="shared" si="403"/>
        <v>0</v>
      </c>
      <c r="AC190" s="259">
        <f t="shared" si="403"/>
        <v>0</v>
      </c>
      <c r="AD190" s="259">
        <f t="shared" si="403"/>
        <v>0</v>
      </c>
      <c r="AE190" s="259">
        <f t="shared" si="403"/>
        <v>0</v>
      </c>
      <c r="AF190" s="259">
        <f t="shared" si="403"/>
        <v>0</v>
      </c>
      <c r="AG190" s="259">
        <f t="shared" si="403"/>
        <v>0</v>
      </c>
      <c r="AH190" s="259">
        <f t="shared" si="403"/>
        <v>0</v>
      </c>
      <c r="AI190" s="259">
        <f t="shared" si="403"/>
        <v>0</v>
      </c>
      <c r="AJ190" s="259">
        <f t="shared" si="403"/>
        <v>0</v>
      </c>
      <c r="AK190" s="259">
        <f t="shared" si="403"/>
        <v>0</v>
      </c>
      <c r="AL190" s="259">
        <f t="shared" si="403"/>
        <v>0</v>
      </c>
      <c r="AM190" s="259">
        <f t="shared" si="403"/>
        <v>0</v>
      </c>
      <c r="AN190" s="259">
        <f t="shared" si="403"/>
        <v>0</v>
      </c>
      <c r="AO190" s="259">
        <f t="shared" si="403"/>
        <v>0</v>
      </c>
      <c r="AP190" s="259">
        <f t="shared" si="403"/>
        <v>0</v>
      </c>
      <c r="AQ190" s="259">
        <f t="shared" si="403"/>
        <v>0</v>
      </c>
      <c r="AR190" s="259">
        <f t="shared" si="403"/>
        <v>0</v>
      </c>
      <c r="AS190" s="259">
        <f t="shared" si="403"/>
        <v>0</v>
      </c>
      <c r="AT190" s="260">
        <f t="shared" si="370"/>
        <v>0</v>
      </c>
      <c r="AV190"/>
      <c r="AW190"/>
      <c r="BA190" s="30"/>
      <c r="BD190" s="30"/>
      <c r="BE190" s="30"/>
      <c r="BF190" s="30"/>
      <c r="BG190" s="30"/>
      <c r="BN190" s="211" t="str">
        <f t="shared" si="322"/>
        <v>직원18</v>
      </c>
      <c r="BO190" s="266">
        <f t="shared" si="371"/>
        <v>0</v>
      </c>
      <c r="BP190" s="267">
        <f t="shared" si="372"/>
        <v>0</v>
      </c>
      <c r="BQ190" s="267">
        <f t="shared" si="373"/>
        <v>0</v>
      </c>
      <c r="BR190" s="267">
        <f t="shared" si="374"/>
        <v>0</v>
      </c>
      <c r="BS190" s="267">
        <f t="shared" si="375"/>
        <v>0</v>
      </c>
      <c r="BT190" s="267">
        <f t="shared" si="376"/>
        <v>0</v>
      </c>
      <c r="BU190" s="267">
        <f t="shared" si="377"/>
        <v>0</v>
      </c>
      <c r="BV190" s="268">
        <f t="shared" si="378"/>
        <v>0</v>
      </c>
      <c r="BW190" s="268">
        <f t="shared" si="379"/>
        <v>0</v>
      </c>
      <c r="BX190" s="268">
        <f t="shared" si="380"/>
        <v>0</v>
      </c>
      <c r="BY190" s="268">
        <f t="shared" si="381"/>
        <v>0</v>
      </c>
      <c r="BZ190" s="268">
        <f t="shared" si="382"/>
        <v>0</v>
      </c>
      <c r="CA190" s="268">
        <f t="shared" si="383"/>
        <v>0</v>
      </c>
      <c r="CB190" s="268">
        <f t="shared" si="384"/>
        <v>0</v>
      </c>
      <c r="CC190" s="268">
        <f t="shared" si="385"/>
        <v>0</v>
      </c>
      <c r="CD190" s="268">
        <f t="shared" si="386"/>
        <v>0</v>
      </c>
      <c r="CE190" s="268">
        <f t="shared" si="387"/>
        <v>0</v>
      </c>
      <c r="CF190" s="268">
        <f t="shared" si="388"/>
        <v>0</v>
      </c>
      <c r="CG190" s="268">
        <f t="shared" si="389"/>
        <v>0</v>
      </c>
      <c r="CH190" s="268">
        <f t="shared" si="390"/>
        <v>0</v>
      </c>
      <c r="CI190" s="268">
        <f t="shared" si="391"/>
        <v>0</v>
      </c>
      <c r="CJ190" s="268">
        <f t="shared" si="392"/>
        <v>0</v>
      </c>
      <c r="CK190" s="268">
        <f t="shared" si="393"/>
        <v>0</v>
      </c>
      <c r="CL190" s="268">
        <f t="shared" si="394"/>
        <v>0</v>
      </c>
      <c r="CM190" s="268">
        <f t="shared" si="395"/>
        <v>0</v>
      </c>
      <c r="CN190" s="268">
        <f t="shared" si="396"/>
        <v>0</v>
      </c>
      <c r="CO190" s="268">
        <f t="shared" si="397"/>
        <v>0</v>
      </c>
      <c r="CP190" s="268">
        <f t="shared" si="398"/>
        <v>0</v>
      </c>
      <c r="CQ190" s="268">
        <f t="shared" si="399"/>
        <v>0</v>
      </c>
      <c r="CR190" s="268">
        <f t="shared" si="400"/>
        <v>0</v>
      </c>
      <c r="CS190" s="269">
        <f t="shared" si="401"/>
        <v>0</v>
      </c>
    </row>
    <row r="191" spans="8:97" ht="15" hidden="1" customHeight="1">
      <c r="H191" s="30"/>
      <c r="I191" s="30"/>
      <c r="J191" s="30"/>
      <c r="K191" s="30"/>
      <c r="M191" s="31"/>
      <c r="N191" s="257" t="str">
        <f t="shared" si="319"/>
        <v>직원19</v>
      </c>
      <c r="O191" s="258">
        <f t="shared" ref="O191:AS191" si="404">IFERROR(VLOOKUP(O134,$D$8:$H$18,5,0),0)</f>
        <v>0</v>
      </c>
      <c r="P191" s="258">
        <f t="shared" si="404"/>
        <v>0</v>
      </c>
      <c r="Q191" s="258">
        <f t="shared" si="404"/>
        <v>0</v>
      </c>
      <c r="R191" s="258">
        <f t="shared" si="404"/>
        <v>0</v>
      </c>
      <c r="S191" s="258">
        <f t="shared" si="404"/>
        <v>0</v>
      </c>
      <c r="T191" s="258">
        <f t="shared" si="404"/>
        <v>0</v>
      </c>
      <c r="U191" s="258">
        <f t="shared" si="404"/>
        <v>0</v>
      </c>
      <c r="V191" s="259">
        <f t="shared" si="404"/>
        <v>0</v>
      </c>
      <c r="W191" s="259">
        <f t="shared" si="404"/>
        <v>0</v>
      </c>
      <c r="X191" s="259">
        <f t="shared" si="404"/>
        <v>0</v>
      </c>
      <c r="Y191" s="259">
        <f t="shared" si="404"/>
        <v>0</v>
      </c>
      <c r="Z191" s="259">
        <f t="shared" si="404"/>
        <v>0</v>
      </c>
      <c r="AA191" s="259">
        <f t="shared" si="404"/>
        <v>0</v>
      </c>
      <c r="AB191" s="259">
        <f t="shared" si="404"/>
        <v>0</v>
      </c>
      <c r="AC191" s="259">
        <f t="shared" si="404"/>
        <v>0</v>
      </c>
      <c r="AD191" s="259">
        <f t="shared" si="404"/>
        <v>0</v>
      </c>
      <c r="AE191" s="259">
        <f t="shared" si="404"/>
        <v>0</v>
      </c>
      <c r="AF191" s="259">
        <f t="shared" si="404"/>
        <v>0</v>
      </c>
      <c r="AG191" s="259">
        <f t="shared" si="404"/>
        <v>0</v>
      </c>
      <c r="AH191" s="259">
        <f t="shared" si="404"/>
        <v>0</v>
      </c>
      <c r="AI191" s="259">
        <f t="shared" si="404"/>
        <v>0</v>
      </c>
      <c r="AJ191" s="259">
        <f t="shared" si="404"/>
        <v>0</v>
      </c>
      <c r="AK191" s="259">
        <f t="shared" si="404"/>
        <v>0</v>
      </c>
      <c r="AL191" s="259">
        <f t="shared" si="404"/>
        <v>0</v>
      </c>
      <c r="AM191" s="259">
        <f t="shared" si="404"/>
        <v>0</v>
      </c>
      <c r="AN191" s="259">
        <f t="shared" si="404"/>
        <v>0</v>
      </c>
      <c r="AO191" s="259">
        <f t="shared" si="404"/>
        <v>0</v>
      </c>
      <c r="AP191" s="259">
        <f t="shared" si="404"/>
        <v>0</v>
      </c>
      <c r="AQ191" s="259">
        <f t="shared" si="404"/>
        <v>0</v>
      </c>
      <c r="AR191" s="259">
        <f t="shared" si="404"/>
        <v>0</v>
      </c>
      <c r="AS191" s="259">
        <f t="shared" si="404"/>
        <v>0</v>
      </c>
      <c r="AT191" s="260">
        <f t="shared" si="370"/>
        <v>0</v>
      </c>
      <c r="AV191"/>
      <c r="AW191"/>
      <c r="BA191" s="30"/>
      <c r="BD191" s="30"/>
      <c r="BE191" s="30"/>
      <c r="BF191" s="30"/>
      <c r="BG191" s="30"/>
      <c r="BN191" s="211" t="str">
        <f t="shared" si="322"/>
        <v>직원19</v>
      </c>
      <c r="BO191" s="266">
        <f t="shared" si="371"/>
        <v>0</v>
      </c>
      <c r="BP191" s="267">
        <f t="shared" si="372"/>
        <v>0</v>
      </c>
      <c r="BQ191" s="267">
        <f t="shared" si="373"/>
        <v>0</v>
      </c>
      <c r="BR191" s="267">
        <f t="shared" si="374"/>
        <v>0</v>
      </c>
      <c r="BS191" s="267">
        <f t="shared" si="375"/>
        <v>0</v>
      </c>
      <c r="BT191" s="267">
        <f t="shared" si="376"/>
        <v>0</v>
      </c>
      <c r="BU191" s="267">
        <f t="shared" si="377"/>
        <v>0</v>
      </c>
      <c r="BV191" s="268">
        <f t="shared" si="378"/>
        <v>0</v>
      </c>
      <c r="BW191" s="268">
        <f t="shared" si="379"/>
        <v>0</v>
      </c>
      <c r="BX191" s="268">
        <f t="shared" si="380"/>
        <v>0</v>
      </c>
      <c r="BY191" s="268">
        <f t="shared" si="381"/>
        <v>0</v>
      </c>
      <c r="BZ191" s="268">
        <f t="shared" si="382"/>
        <v>0</v>
      </c>
      <c r="CA191" s="268">
        <f t="shared" si="383"/>
        <v>0</v>
      </c>
      <c r="CB191" s="268">
        <f t="shared" si="384"/>
        <v>0</v>
      </c>
      <c r="CC191" s="268">
        <f t="shared" si="385"/>
        <v>0</v>
      </c>
      <c r="CD191" s="268">
        <f t="shared" si="386"/>
        <v>0</v>
      </c>
      <c r="CE191" s="268">
        <f t="shared" si="387"/>
        <v>0</v>
      </c>
      <c r="CF191" s="268">
        <f t="shared" si="388"/>
        <v>0</v>
      </c>
      <c r="CG191" s="268">
        <f t="shared" si="389"/>
        <v>0</v>
      </c>
      <c r="CH191" s="268">
        <f t="shared" si="390"/>
        <v>0</v>
      </c>
      <c r="CI191" s="268">
        <f t="shared" si="391"/>
        <v>0</v>
      </c>
      <c r="CJ191" s="268">
        <f t="shared" si="392"/>
        <v>0</v>
      </c>
      <c r="CK191" s="268">
        <f t="shared" si="393"/>
        <v>0</v>
      </c>
      <c r="CL191" s="268">
        <f t="shared" si="394"/>
        <v>0</v>
      </c>
      <c r="CM191" s="268">
        <f t="shared" si="395"/>
        <v>0</v>
      </c>
      <c r="CN191" s="268">
        <f t="shared" si="396"/>
        <v>0</v>
      </c>
      <c r="CO191" s="268">
        <f t="shared" si="397"/>
        <v>0</v>
      </c>
      <c r="CP191" s="268">
        <f t="shared" si="398"/>
        <v>0</v>
      </c>
      <c r="CQ191" s="268">
        <f t="shared" si="399"/>
        <v>0</v>
      </c>
      <c r="CR191" s="268">
        <f t="shared" si="400"/>
        <v>0</v>
      </c>
      <c r="CS191" s="269">
        <f t="shared" si="401"/>
        <v>0</v>
      </c>
    </row>
    <row r="192" spans="8:97" ht="15" hidden="1" customHeight="1">
      <c r="H192" s="30"/>
      <c r="I192" s="30"/>
      <c r="J192" s="30"/>
      <c r="K192" s="30"/>
      <c r="M192" s="31"/>
      <c r="N192" s="257" t="str">
        <f t="shared" si="319"/>
        <v>직원20</v>
      </c>
      <c r="O192" s="258">
        <f t="shared" ref="O192:AS192" si="405">IFERROR(VLOOKUP(O135,$D$8:$H$18,5,0),0)</f>
        <v>0</v>
      </c>
      <c r="P192" s="258">
        <f t="shared" si="405"/>
        <v>0</v>
      </c>
      <c r="Q192" s="258">
        <f t="shared" si="405"/>
        <v>0</v>
      </c>
      <c r="R192" s="258">
        <f t="shared" si="405"/>
        <v>0</v>
      </c>
      <c r="S192" s="258">
        <f t="shared" si="405"/>
        <v>0</v>
      </c>
      <c r="T192" s="258">
        <f t="shared" si="405"/>
        <v>0</v>
      </c>
      <c r="U192" s="258">
        <f t="shared" si="405"/>
        <v>0</v>
      </c>
      <c r="V192" s="259">
        <f t="shared" si="405"/>
        <v>0</v>
      </c>
      <c r="W192" s="259">
        <f t="shared" si="405"/>
        <v>0</v>
      </c>
      <c r="X192" s="259">
        <f t="shared" si="405"/>
        <v>0</v>
      </c>
      <c r="Y192" s="259">
        <f t="shared" si="405"/>
        <v>0</v>
      </c>
      <c r="Z192" s="259">
        <f t="shared" si="405"/>
        <v>0</v>
      </c>
      <c r="AA192" s="259">
        <f t="shared" si="405"/>
        <v>0</v>
      </c>
      <c r="AB192" s="259">
        <f t="shared" si="405"/>
        <v>0</v>
      </c>
      <c r="AC192" s="259">
        <f t="shared" si="405"/>
        <v>0</v>
      </c>
      <c r="AD192" s="259">
        <f t="shared" si="405"/>
        <v>0</v>
      </c>
      <c r="AE192" s="259">
        <f t="shared" si="405"/>
        <v>0</v>
      </c>
      <c r="AF192" s="259">
        <f t="shared" si="405"/>
        <v>0</v>
      </c>
      <c r="AG192" s="259">
        <f t="shared" si="405"/>
        <v>0</v>
      </c>
      <c r="AH192" s="259">
        <f t="shared" si="405"/>
        <v>0</v>
      </c>
      <c r="AI192" s="259">
        <f t="shared" si="405"/>
        <v>0</v>
      </c>
      <c r="AJ192" s="259">
        <f t="shared" si="405"/>
        <v>0</v>
      </c>
      <c r="AK192" s="259">
        <f t="shared" si="405"/>
        <v>0</v>
      </c>
      <c r="AL192" s="259">
        <f t="shared" si="405"/>
        <v>0</v>
      </c>
      <c r="AM192" s="259">
        <f t="shared" si="405"/>
        <v>0</v>
      </c>
      <c r="AN192" s="259">
        <f t="shared" si="405"/>
        <v>0</v>
      </c>
      <c r="AO192" s="259">
        <f t="shared" si="405"/>
        <v>0</v>
      </c>
      <c r="AP192" s="259">
        <f t="shared" si="405"/>
        <v>0</v>
      </c>
      <c r="AQ192" s="259">
        <f t="shared" si="405"/>
        <v>0</v>
      </c>
      <c r="AR192" s="259">
        <f t="shared" si="405"/>
        <v>0</v>
      </c>
      <c r="AS192" s="259">
        <f t="shared" si="405"/>
        <v>0</v>
      </c>
      <c r="AT192" s="260">
        <f t="shared" si="370"/>
        <v>0</v>
      </c>
      <c r="AV192"/>
      <c r="AW192"/>
      <c r="BA192" s="30"/>
      <c r="BD192" s="30"/>
      <c r="BE192" s="30"/>
      <c r="BF192" s="30"/>
      <c r="BG192" s="30"/>
      <c r="BN192" s="211" t="str">
        <f t="shared" si="322"/>
        <v>직원20</v>
      </c>
      <c r="BO192" s="266">
        <f t="shared" si="371"/>
        <v>0</v>
      </c>
      <c r="BP192" s="267">
        <f t="shared" si="372"/>
        <v>0</v>
      </c>
      <c r="BQ192" s="267">
        <f t="shared" si="373"/>
        <v>0</v>
      </c>
      <c r="BR192" s="267">
        <f t="shared" si="374"/>
        <v>0</v>
      </c>
      <c r="BS192" s="267">
        <f t="shared" si="375"/>
        <v>0</v>
      </c>
      <c r="BT192" s="267">
        <f t="shared" si="376"/>
        <v>0</v>
      </c>
      <c r="BU192" s="267">
        <f t="shared" si="377"/>
        <v>0</v>
      </c>
      <c r="BV192" s="268">
        <f t="shared" si="378"/>
        <v>0</v>
      </c>
      <c r="BW192" s="268">
        <f t="shared" si="379"/>
        <v>0</v>
      </c>
      <c r="BX192" s="268">
        <f t="shared" si="380"/>
        <v>0</v>
      </c>
      <c r="BY192" s="268">
        <f t="shared" si="381"/>
        <v>0</v>
      </c>
      <c r="BZ192" s="268">
        <f t="shared" si="382"/>
        <v>0</v>
      </c>
      <c r="CA192" s="268">
        <f t="shared" si="383"/>
        <v>0</v>
      </c>
      <c r="CB192" s="268">
        <f t="shared" si="384"/>
        <v>0</v>
      </c>
      <c r="CC192" s="268">
        <f t="shared" si="385"/>
        <v>0</v>
      </c>
      <c r="CD192" s="268">
        <f t="shared" si="386"/>
        <v>0</v>
      </c>
      <c r="CE192" s="268">
        <f t="shared" si="387"/>
        <v>0</v>
      </c>
      <c r="CF192" s="268">
        <f t="shared" si="388"/>
        <v>0</v>
      </c>
      <c r="CG192" s="268">
        <f t="shared" si="389"/>
        <v>0</v>
      </c>
      <c r="CH192" s="268">
        <f t="shared" si="390"/>
        <v>0</v>
      </c>
      <c r="CI192" s="268">
        <f t="shared" si="391"/>
        <v>0</v>
      </c>
      <c r="CJ192" s="268">
        <f t="shared" si="392"/>
        <v>0</v>
      </c>
      <c r="CK192" s="268">
        <f t="shared" si="393"/>
        <v>0</v>
      </c>
      <c r="CL192" s="268">
        <f t="shared" si="394"/>
        <v>0</v>
      </c>
      <c r="CM192" s="268">
        <f t="shared" si="395"/>
        <v>0</v>
      </c>
      <c r="CN192" s="268">
        <f t="shared" si="396"/>
        <v>0</v>
      </c>
      <c r="CO192" s="268">
        <f t="shared" si="397"/>
        <v>0</v>
      </c>
      <c r="CP192" s="268">
        <f t="shared" si="398"/>
        <v>0</v>
      </c>
      <c r="CQ192" s="268">
        <f t="shared" si="399"/>
        <v>0</v>
      </c>
      <c r="CR192" s="268">
        <f t="shared" si="400"/>
        <v>0</v>
      </c>
      <c r="CS192" s="269">
        <f t="shared" si="401"/>
        <v>0</v>
      </c>
    </row>
    <row r="193" spans="8:97" ht="15" hidden="1" customHeight="1">
      <c r="H193" s="30"/>
      <c r="I193" s="30"/>
      <c r="J193" s="30"/>
      <c r="K193" s="30"/>
      <c r="M193" s="31"/>
      <c r="N193" s="257" t="str">
        <f t="shared" si="319"/>
        <v>직원21</v>
      </c>
      <c r="O193" s="258">
        <f t="shared" ref="O193:AS193" si="406">IFERROR(VLOOKUP(O136,$D$8:$H$18,5,0),0)</f>
        <v>0</v>
      </c>
      <c r="P193" s="258">
        <f t="shared" si="406"/>
        <v>0</v>
      </c>
      <c r="Q193" s="258">
        <f t="shared" si="406"/>
        <v>0</v>
      </c>
      <c r="R193" s="258">
        <f t="shared" si="406"/>
        <v>0</v>
      </c>
      <c r="S193" s="258">
        <f t="shared" si="406"/>
        <v>0</v>
      </c>
      <c r="T193" s="258">
        <f t="shared" si="406"/>
        <v>0</v>
      </c>
      <c r="U193" s="258">
        <f t="shared" si="406"/>
        <v>0</v>
      </c>
      <c r="V193" s="259">
        <f t="shared" si="406"/>
        <v>0</v>
      </c>
      <c r="W193" s="259">
        <f t="shared" si="406"/>
        <v>0</v>
      </c>
      <c r="X193" s="259">
        <f t="shared" si="406"/>
        <v>0</v>
      </c>
      <c r="Y193" s="259">
        <f t="shared" si="406"/>
        <v>0</v>
      </c>
      <c r="Z193" s="259">
        <f t="shared" si="406"/>
        <v>0</v>
      </c>
      <c r="AA193" s="259">
        <f t="shared" si="406"/>
        <v>0</v>
      </c>
      <c r="AB193" s="259">
        <f t="shared" si="406"/>
        <v>0</v>
      </c>
      <c r="AC193" s="259">
        <f t="shared" si="406"/>
        <v>0</v>
      </c>
      <c r="AD193" s="259">
        <f t="shared" si="406"/>
        <v>0</v>
      </c>
      <c r="AE193" s="259">
        <f t="shared" si="406"/>
        <v>0</v>
      </c>
      <c r="AF193" s="259">
        <f t="shared" si="406"/>
        <v>0</v>
      </c>
      <c r="AG193" s="259">
        <f t="shared" si="406"/>
        <v>0</v>
      </c>
      <c r="AH193" s="259">
        <f t="shared" si="406"/>
        <v>0</v>
      </c>
      <c r="AI193" s="259">
        <f t="shared" si="406"/>
        <v>0</v>
      </c>
      <c r="AJ193" s="259">
        <f t="shared" si="406"/>
        <v>0</v>
      </c>
      <c r="AK193" s="259">
        <f t="shared" si="406"/>
        <v>0</v>
      </c>
      <c r="AL193" s="259">
        <f t="shared" si="406"/>
        <v>0</v>
      </c>
      <c r="AM193" s="259">
        <f t="shared" si="406"/>
        <v>0</v>
      </c>
      <c r="AN193" s="259">
        <f t="shared" si="406"/>
        <v>0</v>
      </c>
      <c r="AO193" s="259">
        <f t="shared" si="406"/>
        <v>0</v>
      </c>
      <c r="AP193" s="259">
        <f t="shared" si="406"/>
        <v>0</v>
      </c>
      <c r="AQ193" s="259">
        <f t="shared" si="406"/>
        <v>0</v>
      </c>
      <c r="AR193" s="259">
        <f t="shared" si="406"/>
        <v>0</v>
      </c>
      <c r="AS193" s="259">
        <f t="shared" si="406"/>
        <v>0</v>
      </c>
      <c r="AT193" s="260">
        <f t="shared" si="370"/>
        <v>0</v>
      </c>
      <c r="BA193" s="30"/>
      <c r="BD193" s="30"/>
      <c r="BE193" s="30"/>
      <c r="BF193" s="30"/>
      <c r="BG193" s="30"/>
      <c r="BN193" s="211" t="str">
        <f t="shared" si="322"/>
        <v>직원21</v>
      </c>
      <c r="BO193" s="266">
        <f t="shared" si="371"/>
        <v>0</v>
      </c>
      <c r="BP193" s="267">
        <f t="shared" si="372"/>
        <v>0</v>
      </c>
      <c r="BQ193" s="267">
        <f t="shared" si="373"/>
        <v>0</v>
      </c>
      <c r="BR193" s="267">
        <f t="shared" si="374"/>
        <v>0</v>
      </c>
      <c r="BS193" s="267">
        <f t="shared" si="375"/>
        <v>0</v>
      </c>
      <c r="BT193" s="267">
        <f t="shared" si="376"/>
        <v>0</v>
      </c>
      <c r="BU193" s="267">
        <f t="shared" si="377"/>
        <v>0</v>
      </c>
      <c r="BV193" s="268">
        <f t="shared" si="378"/>
        <v>0</v>
      </c>
      <c r="BW193" s="268">
        <f t="shared" si="379"/>
        <v>0</v>
      </c>
      <c r="BX193" s="268">
        <f t="shared" si="380"/>
        <v>0</v>
      </c>
      <c r="BY193" s="268">
        <f t="shared" si="381"/>
        <v>0</v>
      </c>
      <c r="BZ193" s="268">
        <f t="shared" si="382"/>
        <v>0</v>
      </c>
      <c r="CA193" s="268">
        <f t="shared" si="383"/>
        <v>0</v>
      </c>
      <c r="CB193" s="268">
        <f t="shared" si="384"/>
        <v>0</v>
      </c>
      <c r="CC193" s="268">
        <f t="shared" si="385"/>
        <v>0</v>
      </c>
      <c r="CD193" s="268">
        <f t="shared" si="386"/>
        <v>0</v>
      </c>
      <c r="CE193" s="268">
        <f t="shared" si="387"/>
        <v>0</v>
      </c>
      <c r="CF193" s="268">
        <f t="shared" si="388"/>
        <v>0</v>
      </c>
      <c r="CG193" s="268">
        <f t="shared" si="389"/>
        <v>0</v>
      </c>
      <c r="CH193" s="268">
        <f t="shared" si="390"/>
        <v>0</v>
      </c>
      <c r="CI193" s="268">
        <f t="shared" si="391"/>
        <v>0</v>
      </c>
      <c r="CJ193" s="268">
        <f t="shared" si="392"/>
        <v>0</v>
      </c>
      <c r="CK193" s="268">
        <f t="shared" si="393"/>
        <v>0</v>
      </c>
      <c r="CL193" s="268">
        <f t="shared" si="394"/>
        <v>0</v>
      </c>
      <c r="CM193" s="268">
        <f t="shared" si="395"/>
        <v>0</v>
      </c>
      <c r="CN193" s="268">
        <f t="shared" si="396"/>
        <v>0</v>
      </c>
      <c r="CO193" s="268">
        <f t="shared" si="397"/>
        <v>0</v>
      </c>
      <c r="CP193" s="268">
        <f t="shared" si="398"/>
        <v>0</v>
      </c>
      <c r="CQ193" s="268">
        <f t="shared" si="399"/>
        <v>0</v>
      </c>
      <c r="CR193" s="268">
        <f t="shared" si="400"/>
        <v>0</v>
      </c>
      <c r="CS193" s="269">
        <f t="shared" si="401"/>
        <v>0</v>
      </c>
    </row>
    <row r="194" spans="8:97" ht="15" hidden="1" customHeight="1">
      <c r="H194" s="30"/>
      <c r="I194" s="30"/>
      <c r="J194" s="30"/>
      <c r="K194" s="30"/>
      <c r="M194" s="31"/>
      <c r="N194" s="257" t="str">
        <f t="shared" si="319"/>
        <v>직원22</v>
      </c>
      <c r="O194" s="258">
        <f t="shared" ref="O194:AS194" si="407">IFERROR(VLOOKUP(O137,$D$8:$H$18,5,0),0)</f>
        <v>0</v>
      </c>
      <c r="P194" s="258">
        <f t="shared" si="407"/>
        <v>0</v>
      </c>
      <c r="Q194" s="258">
        <f t="shared" si="407"/>
        <v>0</v>
      </c>
      <c r="R194" s="258">
        <f t="shared" si="407"/>
        <v>0</v>
      </c>
      <c r="S194" s="258">
        <f t="shared" si="407"/>
        <v>0</v>
      </c>
      <c r="T194" s="258">
        <f t="shared" si="407"/>
        <v>0</v>
      </c>
      <c r="U194" s="258">
        <f t="shared" si="407"/>
        <v>0</v>
      </c>
      <c r="V194" s="259">
        <f t="shared" si="407"/>
        <v>0</v>
      </c>
      <c r="W194" s="259">
        <f t="shared" si="407"/>
        <v>0</v>
      </c>
      <c r="X194" s="259">
        <f t="shared" si="407"/>
        <v>0</v>
      </c>
      <c r="Y194" s="259">
        <f t="shared" si="407"/>
        <v>0</v>
      </c>
      <c r="Z194" s="259">
        <f t="shared" si="407"/>
        <v>0</v>
      </c>
      <c r="AA194" s="259">
        <f t="shared" si="407"/>
        <v>0</v>
      </c>
      <c r="AB194" s="259">
        <f t="shared" si="407"/>
        <v>0</v>
      </c>
      <c r="AC194" s="259">
        <f t="shared" si="407"/>
        <v>0</v>
      </c>
      <c r="AD194" s="259">
        <f t="shared" si="407"/>
        <v>0</v>
      </c>
      <c r="AE194" s="259">
        <f t="shared" si="407"/>
        <v>0</v>
      </c>
      <c r="AF194" s="259">
        <f t="shared" si="407"/>
        <v>0</v>
      </c>
      <c r="AG194" s="259">
        <f t="shared" si="407"/>
        <v>0</v>
      </c>
      <c r="AH194" s="259">
        <f t="shared" si="407"/>
        <v>0</v>
      </c>
      <c r="AI194" s="259">
        <f t="shared" si="407"/>
        <v>0</v>
      </c>
      <c r="AJ194" s="259">
        <f t="shared" si="407"/>
        <v>0</v>
      </c>
      <c r="AK194" s="259">
        <f t="shared" si="407"/>
        <v>0</v>
      </c>
      <c r="AL194" s="259">
        <f t="shared" si="407"/>
        <v>0</v>
      </c>
      <c r="AM194" s="259">
        <f t="shared" si="407"/>
        <v>0</v>
      </c>
      <c r="AN194" s="259">
        <f t="shared" si="407"/>
        <v>0</v>
      </c>
      <c r="AO194" s="259">
        <f t="shared" si="407"/>
        <v>0</v>
      </c>
      <c r="AP194" s="259">
        <f t="shared" si="407"/>
        <v>0</v>
      </c>
      <c r="AQ194" s="259">
        <f t="shared" si="407"/>
        <v>0</v>
      </c>
      <c r="AR194" s="259">
        <f t="shared" si="407"/>
        <v>0</v>
      </c>
      <c r="AS194" s="259">
        <f t="shared" si="407"/>
        <v>0</v>
      </c>
      <c r="AT194" s="260">
        <f t="shared" si="370"/>
        <v>0</v>
      </c>
      <c r="BA194" s="30"/>
      <c r="BD194" s="30"/>
      <c r="BE194" s="30"/>
      <c r="BF194" s="30"/>
      <c r="BG194" s="30"/>
      <c r="BN194" s="211" t="str">
        <f t="shared" si="322"/>
        <v>직원22</v>
      </c>
      <c r="BO194" s="266">
        <f t="shared" si="371"/>
        <v>0</v>
      </c>
      <c r="BP194" s="267">
        <f t="shared" si="372"/>
        <v>0</v>
      </c>
      <c r="BQ194" s="267">
        <f t="shared" si="373"/>
        <v>0</v>
      </c>
      <c r="BR194" s="267">
        <f t="shared" si="374"/>
        <v>0</v>
      </c>
      <c r="BS194" s="267">
        <f t="shared" si="375"/>
        <v>0</v>
      </c>
      <c r="BT194" s="267">
        <f t="shared" si="376"/>
        <v>0</v>
      </c>
      <c r="BU194" s="267">
        <f t="shared" si="377"/>
        <v>0</v>
      </c>
      <c r="BV194" s="268">
        <f t="shared" si="378"/>
        <v>0</v>
      </c>
      <c r="BW194" s="268">
        <f t="shared" si="379"/>
        <v>0</v>
      </c>
      <c r="BX194" s="268">
        <f t="shared" si="380"/>
        <v>0</v>
      </c>
      <c r="BY194" s="268">
        <f t="shared" si="381"/>
        <v>0</v>
      </c>
      <c r="BZ194" s="268">
        <f t="shared" si="382"/>
        <v>0</v>
      </c>
      <c r="CA194" s="268">
        <f t="shared" si="383"/>
        <v>0</v>
      </c>
      <c r="CB194" s="268">
        <f t="shared" si="384"/>
        <v>0</v>
      </c>
      <c r="CC194" s="268">
        <f t="shared" si="385"/>
        <v>0</v>
      </c>
      <c r="CD194" s="268">
        <f t="shared" si="386"/>
        <v>0</v>
      </c>
      <c r="CE194" s="268">
        <f t="shared" si="387"/>
        <v>0</v>
      </c>
      <c r="CF194" s="268">
        <f t="shared" si="388"/>
        <v>0</v>
      </c>
      <c r="CG194" s="268">
        <f t="shared" si="389"/>
        <v>0</v>
      </c>
      <c r="CH194" s="268">
        <f t="shared" si="390"/>
        <v>0</v>
      </c>
      <c r="CI194" s="268">
        <f t="shared" si="391"/>
        <v>0</v>
      </c>
      <c r="CJ194" s="268">
        <f t="shared" si="392"/>
        <v>0</v>
      </c>
      <c r="CK194" s="268">
        <f t="shared" si="393"/>
        <v>0</v>
      </c>
      <c r="CL194" s="268">
        <f t="shared" si="394"/>
        <v>0</v>
      </c>
      <c r="CM194" s="268">
        <f t="shared" si="395"/>
        <v>0</v>
      </c>
      <c r="CN194" s="268">
        <f t="shared" si="396"/>
        <v>0</v>
      </c>
      <c r="CO194" s="268">
        <f t="shared" si="397"/>
        <v>0</v>
      </c>
      <c r="CP194" s="268">
        <f t="shared" si="398"/>
        <v>0</v>
      </c>
      <c r="CQ194" s="268">
        <f t="shared" si="399"/>
        <v>0</v>
      </c>
      <c r="CR194" s="268">
        <f t="shared" si="400"/>
        <v>0</v>
      </c>
      <c r="CS194" s="269">
        <f t="shared" si="401"/>
        <v>0</v>
      </c>
    </row>
    <row r="195" spans="8:97" ht="15" hidden="1" customHeight="1">
      <c r="H195" s="30"/>
      <c r="I195" s="30"/>
      <c r="J195" s="30"/>
      <c r="K195" s="30"/>
      <c r="M195" s="31"/>
      <c r="N195" s="257" t="str">
        <f t="shared" si="319"/>
        <v>직원23</v>
      </c>
      <c r="O195" s="258">
        <f t="shared" ref="O195:AS195" si="408">IFERROR(VLOOKUP(O138,$D$8:$H$18,5,0),0)</f>
        <v>0</v>
      </c>
      <c r="P195" s="258">
        <f t="shared" si="408"/>
        <v>0</v>
      </c>
      <c r="Q195" s="258">
        <f t="shared" si="408"/>
        <v>0</v>
      </c>
      <c r="R195" s="258">
        <f t="shared" si="408"/>
        <v>0</v>
      </c>
      <c r="S195" s="258">
        <f t="shared" si="408"/>
        <v>0</v>
      </c>
      <c r="T195" s="258">
        <f t="shared" si="408"/>
        <v>0</v>
      </c>
      <c r="U195" s="258">
        <f t="shared" si="408"/>
        <v>0</v>
      </c>
      <c r="V195" s="259">
        <f t="shared" si="408"/>
        <v>0</v>
      </c>
      <c r="W195" s="259">
        <f t="shared" si="408"/>
        <v>0</v>
      </c>
      <c r="X195" s="259">
        <f t="shared" si="408"/>
        <v>0</v>
      </c>
      <c r="Y195" s="259">
        <f t="shared" si="408"/>
        <v>0</v>
      </c>
      <c r="Z195" s="259">
        <f t="shared" si="408"/>
        <v>0</v>
      </c>
      <c r="AA195" s="259">
        <f t="shared" si="408"/>
        <v>0</v>
      </c>
      <c r="AB195" s="259">
        <f t="shared" si="408"/>
        <v>0</v>
      </c>
      <c r="AC195" s="259">
        <f t="shared" si="408"/>
        <v>0</v>
      </c>
      <c r="AD195" s="259">
        <f t="shared" si="408"/>
        <v>0</v>
      </c>
      <c r="AE195" s="259">
        <f t="shared" si="408"/>
        <v>0</v>
      </c>
      <c r="AF195" s="259">
        <f t="shared" si="408"/>
        <v>0</v>
      </c>
      <c r="AG195" s="259">
        <f t="shared" si="408"/>
        <v>0</v>
      </c>
      <c r="AH195" s="259">
        <f t="shared" si="408"/>
        <v>0</v>
      </c>
      <c r="AI195" s="259">
        <f t="shared" si="408"/>
        <v>0</v>
      </c>
      <c r="AJ195" s="259">
        <f t="shared" si="408"/>
        <v>0</v>
      </c>
      <c r="AK195" s="259">
        <f t="shared" si="408"/>
        <v>0</v>
      </c>
      <c r="AL195" s="259">
        <f t="shared" si="408"/>
        <v>0</v>
      </c>
      <c r="AM195" s="259">
        <f t="shared" si="408"/>
        <v>0</v>
      </c>
      <c r="AN195" s="259">
        <f t="shared" si="408"/>
        <v>0</v>
      </c>
      <c r="AO195" s="259">
        <f t="shared" si="408"/>
        <v>0</v>
      </c>
      <c r="AP195" s="259">
        <f t="shared" si="408"/>
        <v>0</v>
      </c>
      <c r="AQ195" s="259">
        <f t="shared" si="408"/>
        <v>0</v>
      </c>
      <c r="AR195" s="259">
        <f t="shared" si="408"/>
        <v>0</v>
      </c>
      <c r="AS195" s="259">
        <f t="shared" si="408"/>
        <v>0</v>
      </c>
      <c r="AT195" s="260">
        <f t="shared" si="370"/>
        <v>0</v>
      </c>
      <c r="BA195" s="30"/>
      <c r="BD195" s="30"/>
      <c r="BE195" s="30"/>
      <c r="BF195" s="30"/>
      <c r="BG195" s="30"/>
      <c r="BN195" s="211" t="str">
        <f t="shared" si="322"/>
        <v>직원23</v>
      </c>
      <c r="BO195" s="266">
        <f t="shared" si="371"/>
        <v>0</v>
      </c>
      <c r="BP195" s="267">
        <f t="shared" si="372"/>
        <v>0</v>
      </c>
      <c r="BQ195" s="267">
        <f t="shared" si="373"/>
        <v>0</v>
      </c>
      <c r="BR195" s="267">
        <f t="shared" si="374"/>
        <v>0</v>
      </c>
      <c r="BS195" s="267">
        <f t="shared" si="375"/>
        <v>0</v>
      </c>
      <c r="BT195" s="267">
        <f t="shared" si="376"/>
        <v>0</v>
      </c>
      <c r="BU195" s="267">
        <f t="shared" si="377"/>
        <v>0</v>
      </c>
      <c r="BV195" s="268">
        <f t="shared" si="378"/>
        <v>0</v>
      </c>
      <c r="BW195" s="268">
        <f t="shared" si="379"/>
        <v>0</v>
      </c>
      <c r="BX195" s="268">
        <f t="shared" si="380"/>
        <v>0</v>
      </c>
      <c r="BY195" s="268">
        <f t="shared" si="381"/>
        <v>0</v>
      </c>
      <c r="BZ195" s="268">
        <f t="shared" si="382"/>
        <v>0</v>
      </c>
      <c r="CA195" s="268">
        <f t="shared" si="383"/>
        <v>0</v>
      </c>
      <c r="CB195" s="268">
        <f t="shared" si="384"/>
        <v>0</v>
      </c>
      <c r="CC195" s="268">
        <f t="shared" si="385"/>
        <v>0</v>
      </c>
      <c r="CD195" s="268">
        <f t="shared" si="386"/>
        <v>0</v>
      </c>
      <c r="CE195" s="268">
        <f t="shared" si="387"/>
        <v>0</v>
      </c>
      <c r="CF195" s="268">
        <f t="shared" si="388"/>
        <v>0</v>
      </c>
      <c r="CG195" s="268">
        <f t="shared" si="389"/>
        <v>0</v>
      </c>
      <c r="CH195" s="268">
        <f t="shared" si="390"/>
        <v>0</v>
      </c>
      <c r="CI195" s="268">
        <f t="shared" si="391"/>
        <v>0</v>
      </c>
      <c r="CJ195" s="268">
        <f t="shared" si="392"/>
        <v>0</v>
      </c>
      <c r="CK195" s="268">
        <f t="shared" si="393"/>
        <v>0</v>
      </c>
      <c r="CL195" s="268">
        <f t="shared" si="394"/>
        <v>0</v>
      </c>
      <c r="CM195" s="268">
        <f t="shared" si="395"/>
        <v>0</v>
      </c>
      <c r="CN195" s="268">
        <f t="shared" si="396"/>
        <v>0</v>
      </c>
      <c r="CO195" s="268">
        <f t="shared" si="397"/>
        <v>0</v>
      </c>
      <c r="CP195" s="268">
        <f t="shared" si="398"/>
        <v>0</v>
      </c>
      <c r="CQ195" s="268">
        <f t="shared" si="399"/>
        <v>0</v>
      </c>
      <c r="CR195" s="268">
        <f t="shared" si="400"/>
        <v>0</v>
      </c>
      <c r="CS195" s="269">
        <f t="shared" si="401"/>
        <v>0</v>
      </c>
    </row>
    <row r="196" spans="8:97" ht="15" hidden="1" customHeight="1">
      <c r="H196" s="30"/>
      <c r="I196" s="30"/>
      <c r="J196" s="30"/>
      <c r="K196" s="30"/>
      <c r="M196" s="31"/>
      <c r="N196" s="257" t="str">
        <f t="shared" si="319"/>
        <v>직원24</v>
      </c>
      <c r="O196" s="258">
        <f t="shared" ref="O196:AS196" si="409">IFERROR(VLOOKUP(O139,$D$8:$H$18,5,0),0)</f>
        <v>0</v>
      </c>
      <c r="P196" s="258">
        <f t="shared" si="409"/>
        <v>0</v>
      </c>
      <c r="Q196" s="258">
        <f t="shared" si="409"/>
        <v>0</v>
      </c>
      <c r="R196" s="258">
        <f t="shared" si="409"/>
        <v>0</v>
      </c>
      <c r="S196" s="258">
        <f t="shared" si="409"/>
        <v>0</v>
      </c>
      <c r="T196" s="258">
        <f t="shared" si="409"/>
        <v>0</v>
      </c>
      <c r="U196" s="258">
        <f t="shared" si="409"/>
        <v>0</v>
      </c>
      <c r="V196" s="259">
        <f t="shared" si="409"/>
        <v>0</v>
      </c>
      <c r="W196" s="259">
        <f t="shared" si="409"/>
        <v>0</v>
      </c>
      <c r="X196" s="259">
        <f t="shared" si="409"/>
        <v>0</v>
      </c>
      <c r="Y196" s="259">
        <f t="shared" si="409"/>
        <v>0</v>
      </c>
      <c r="Z196" s="259">
        <f t="shared" si="409"/>
        <v>0</v>
      </c>
      <c r="AA196" s="259">
        <f t="shared" si="409"/>
        <v>0</v>
      </c>
      <c r="AB196" s="259">
        <f t="shared" si="409"/>
        <v>0</v>
      </c>
      <c r="AC196" s="259">
        <f t="shared" si="409"/>
        <v>0</v>
      </c>
      <c r="AD196" s="259">
        <f t="shared" si="409"/>
        <v>0</v>
      </c>
      <c r="AE196" s="259">
        <f t="shared" si="409"/>
        <v>0</v>
      </c>
      <c r="AF196" s="259">
        <f t="shared" si="409"/>
        <v>0</v>
      </c>
      <c r="AG196" s="259">
        <f t="shared" si="409"/>
        <v>0</v>
      </c>
      <c r="AH196" s="259">
        <f t="shared" si="409"/>
        <v>0</v>
      </c>
      <c r="AI196" s="259">
        <f t="shared" si="409"/>
        <v>0</v>
      </c>
      <c r="AJ196" s="259">
        <f t="shared" si="409"/>
        <v>0</v>
      </c>
      <c r="AK196" s="259">
        <f t="shared" si="409"/>
        <v>0</v>
      </c>
      <c r="AL196" s="259">
        <f t="shared" si="409"/>
        <v>0</v>
      </c>
      <c r="AM196" s="259">
        <f t="shared" si="409"/>
        <v>0</v>
      </c>
      <c r="AN196" s="259">
        <f t="shared" si="409"/>
        <v>0</v>
      </c>
      <c r="AO196" s="259">
        <f t="shared" si="409"/>
        <v>0</v>
      </c>
      <c r="AP196" s="259">
        <f t="shared" si="409"/>
        <v>0</v>
      </c>
      <c r="AQ196" s="259">
        <f t="shared" si="409"/>
        <v>0</v>
      </c>
      <c r="AR196" s="259">
        <f t="shared" si="409"/>
        <v>0</v>
      </c>
      <c r="AS196" s="259">
        <f t="shared" si="409"/>
        <v>0</v>
      </c>
      <c r="AT196" s="260">
        <f t="shared" si="370"/>
        <v>0</v>
      </c>
      <c r="BA196" s="30"/>
      <c r="BD196" s="30"/>
      <c r="BE196" s="30"/>
      <c r="BF196" s="30"/>
      <c r="BG196" s="30"/>
      <c r="BN196" s="211" t="str">
        <f t="shared" si="322"/>
        <v>직원24</v>
      </c>
      <c r="BO196" s="266">
        <f t="shared" si="371"/>
        <v>0</v>
      </c>
      <c r="BP196" s="267">
        <f t="shared" si="372"/>
        <v>0</v>
      </c>
      <c r="BQ196" s="267">
        <f t="shared" si="373"/>
        <v>0</v>
      </c>
      <c r="BR196" s="267">
        <f t="shared" si="374"/>
        <v>0</v>
      </c>
      <c r="BS196" s="267">
        <f t="shared" si="375"/>
        <v>0</v>
      </c>
      <c r="BT196" s="267">
        <f t="shared" si="376"/>
        <v>0</v>
      </c>
      <c r="BU196" s="267">
        <f t="shared" si="377"/>
        <v>0</v>
      </c>
      <c r="BV196" s="268">
        <f t="shared" si="378"/>
        <v>0</v>
      </c>
      <c r="BW196" s="268">
        <f t="shared" si="379"/>
        <v>0</v>
      </c>
      <c r="BX196" s="268">
        <f t="shared" si="380"/>
        <v>0</v>
      </c>
      <c r="BY196" s="268">
        <f t="shared" si="381"/>
        <v>0</v>
      </c>
      <c r="BZ196" s="268">
        <f t="shared" si="382"/>
        <v>0</v>
      </c>
      <c r="CA196" s="268">
        <f t="shared" si="383"/>
        <v>0</v>
      </c>
      <c r="CB196" s="268">
        <f t="shared" si="384"/>
        <v>0</v>
      </c>
      <c r="CC196" s="268">
        <f t="shared" si="385"/>
        <v>0</v>
      </c>
      <c r="CD196" s="268">
        <f t="shared" si="386"/>
        <v>0</v>
      </c>
      <c r="CE196" s="268">
        <f t="shared" si="387"/>
        <v>0</v>
      </c>
      <c r="CF196" s="268">
        <f t="shared" si="388"/>
        <v>0</v>
      </c>
      <c r="CG196" s="268">
        <f t="shared" si="389"/>
        <v>0</v>
      </c>
      <c r="CH196" s="268">
        <f t="shared" si="390"/>
        <v>0</v>
      </c>
      <c r="CI196" s="268">
        <f t="shared" si="391"/>
        <v>0</v>
      </c>
      <c r="CJ196" s="268">
        <f t="shared" si="392"/>
        <v>0</v>
      </c>
      <c r="CK196" s="268">
        <f t="shared" si="393"/>
        <v>0</v>
      </c>
      <c r="CL196" s="268">
        <f t="shared" si="394"/>
        <v>0</v>
      </c>
      <c r="CM196" s="268">
        <f t="shared" si="395"/>
        <v>0</v>
      </c>
      <c r="CN196" s="268">
        <f t="shared" si="396"/>
        <v>0</v>
      </c>
      <c r="CO196" s="268">
        <f t="shared" si="397"/>
        <v>0</v>
      </c>
      <c r="CP196" s="268">
        <f t="shared" si="398"/>
        <v>0</v>
      </c>
      <c r="CQ196" s="268">
        <f t="shared" si="399"/>
        <v>0</v>
      </c>
      <c r="CR196" s="268">
        <f t="shared" si="400"/>
        <v>0</v>
      </c>
      <c r="CS196" s="269">
        <f t="shared" si="401"/>
        <v>0</v>
      </c>
    </row>
    <row r="197" spans="8:97" ht="15" hidden="1" customHeight="1">
      <c r="H197" s="30"/>
      <c r="I197" s="30"/>
      <c r="J197" s="30"/>
      <c r="K197" s="30"/>
      <c r="M197" s="31"/>
      <c r="N197" s="257" t="str">
        <f t="shared" si="319"/>
        <v>직원25</v>
      </c>
      <c r="O197" s="258">
        <f t="shared" ref="O197:AS197" si="410">IFERROR(VLOOKUP(O140,$D$8:$H$18,5,0),0)</f>
        <v>0</v>
      </c>
      <c r="P197" s="258">
        <f t="shared" si="410"/>
        <v>0</v>
      </c>
      <c r="Q197" s="258">
        <f t="shared" si="410"/>
        <v>0</v>
      </c>
      <c r="R197" s="258">
        <f t="shared" si="410"/>
        <v>0</v>
      </c>
      <c r="S197" s="258">
        <f t="shared" si="410"/>
        <v>0</v>
      </c>
      <c r="T197" s="258">
        <f t="shared" si="410"/>
        <v>0</v>
      </c>
      <c r="U197" s="258">
        <f t="shared" si="410"/>
        <v>0</v>
      </c>
      <c r="V197" s="259">
        <f t="shared" si="410"/>
        <v>0</v>
      </c>
      <c r="W197" s="259">
        <f t="shared" si="410"/>
        <v>0</v>
      </c>
      <c r="X197" s="259">
        <f t="shared" si="410"/>
        <v>0</v>
      </c>
      <c r="Y197" s="259">
        <f t="shared" si="410"/>
        <v>0</v>
      </c>
      <c r="Z197" s="259">
        <f t="shared" si="410"/>
        <v>0</v>
      </c>
      <c r="AA197" s="259">
        <f t="shared" si="410"/>
        <v>0</v>
      </c>
      <c r="AB197" s="259">
        <f t="shared" si="410"/>
        <v>0</v>
      </c>
      <c r="AC197" s="259">
        <f t="shared" si="410"/>
        <v>0</v>
      </c>
      <c r="AD197" s="259">
        <f t="shared" si="410"/>
        <v>0</v>
      </c>
      <c r="AE197" s="259">
        <f t="shared" si="410"/>
        <v>0</v>
      </c>
      <c r="AF197" s="259">
        <f t="shared" si="410"/>
        <v>0</v>
      </c>
      <c r="AG197" s="259">
        <f t="shared" si="410"/>
        <v>0</v>
      </c>
      <c r="AH197" s="259">
        <f t="shared" si="410"/>
        <v>0</v>
      </c>
      <c r="AI197" s="259">
        <f t="shared" si="410"/>
        <v>0</v>
      </c>
      <c r="AJ197" s="259">
        <f t="shared" si="410"/>
        <v>0</v>
      </c>
      <c r="AK197" s="259">
        <f t="shared" si="410"/>
        <v>0</v>
      </c>
      <c r="AL197" s="259">
        <f t="shared" si="410"/>
        <v>0</v>
      </c>
      <c r="AM197" s="259">
        <f t="shared" si="410"/>
        <v>0</v>
      </c>
      <c r="AN197" s="259">
        <f t="shared" si="410"/>
        <v>0</v>
      </c>
      <c r="AO197" s="259">
        <f t="shared" si="410"/>
        <v>0</v>
      </c>
      <c r="AP197" s="259">
        <f t="shared" si="410"/>
        <v>0</v>
      </c>
      <c r="AQ197" s="259">
        <f t="shared" si="410"/>
        <v>0</v>
      </c>
      <c r="AR197" s="259">
        <f t="shared" si="410"/>
        <v>0</v>
      </c>
      <c r="AS197" s="259">
        <f t="shared" si="410"/>
        <v>0</v>
      </c>
      <c r="AT197" s="260">
        <f t="shared" si="370"/>
        <v>0</v>
      </c>
      <c r="BA197" s="30"/>
      <c r="BD197" s="30"/>
      <c r="BE197" s="30"/>
      <c r="BF197" s="30"/>
      <c r="BG197" s="30"/>
      <c r="BN197" s="211" t="str">
        <f t="shared" si="322"/>
        <v>직원25</v>
      </c>
      <c r="BO197" s="266">
        <f t="shared" si="371"/>
        <v>0</v>
      </c>
      <c r="BP197" s="267">
        <f t="shared" si="372"/>
        <v>0</v>
      </c>
      <c r="BQ197" s="267">
        <f t="shared" si="373"/>
        <v>0</v>
      </c>
      <c r="BR197" s="267">
        <f t="shared" si="374"/>
        <v>0</v>
      </c>
      <c r="BS197" s="267">
        <f t="shared" si="375"/>
        <v>0</v>
      </c>
      <c r="BT197" s="267">
        <f t="shared" si="376"/>
        <v>0</v>
      </c>
      <c r="BU197" s="267">
        <f t="shared" si="377"/>
        <v>0</v>
      </c>
      <c r="BV197" s="268">
        <f t="shared" si="378"/>
        <v>0</v>
      </c>
      <c r="BW197" s="268">
        <f t="shared" si="379"/>
        <v>0</v>
      </c>
      <c r="BX197" s="268">
        <f t="shared" si="380"/>
        <v>0</v>
      </c>
      <c r="BY197" s="268">
        <f t="shared" si="381"/>
        <v>0</v>
      </c>
      <c r="BZ197" s="268">
        <f t="shared" si="382"/>
        <v>0</v>
      </c>
      <c r="CA197" s="268">
        <f t="shared" si="383"/>
        <v>0</v>
      </c>
      <c r="CB197" s="268">
        <f t="shared" si="384"/>
        <v>0</v>
      </c>
      <c r="CC197" s="268">
        <f t="shared" si="385"/>
        <v>0</v>
      </c>
      <c r="CD197" s="268">
        <f t="shared" si="386"/>
        <v>0</v>
      </c>
      <c r="CE197" s="268">
        <f t="shared" si="387"/>
        <v>0</v>
      </c>
      <c r="CF197" s="268">
        <f t="shared" si="388"/>
        <v>0</v>
      </c>
      <c r="CG197" s="268">
        <f t="shared" si="389"/>
        <v>0</v>
      </c>
      <c r="CH197" s="268">
        <f t="shared" si="390"/>
        <v>0</v>
      </c>
      <c r="CI197" s="268">
        <f t="shared" si="391"/>
        <v>0</v>
      </c>
      <c r="CJ197" s="268">
        <f t="shared" si="392"/>
        <v>0</v>
      </c>
      <c r="CK197" s="268">
        <f t="shared" si="393"/>
        <v>0</v>
      </c>
      <c r="CL197" s="268">
        <f t="shared" si="394"/>
        <v>0</v>
      </c>
      <c r="CM197" s="268">
        <f t="shared" si="395"/>
        <v>0</v>
      </c>
      <c r="CN197" s="268">
        <f t="shared" si="396"/>
        <v>0</v>
      </c>
      <c r="CO197" s="268">
        <f t="shared" si="397"/>
        <v>0</v>
      </c>
      <c r="CP197" s="268">
        <f t="shared" si="398"/>
        <v>0</v>
      </c>
      <c r="CQ197" s="268">
        <f t="shared" si="399"/>
        <v>0</v>
      </c>
      <c r="CR197" s="268">
        <f t="shared" si="400"/>
        <v>0</v>
      </c>
      <c r="CS197" s="269">
        <f t="shared" si="401"/>
        <v>0</v>
      </c>
    </row>
    <row r="198" spans="8:97" ht="15" hidden="1" customHeight="1">
      <c r="H198" s="30"/>
      <c r="I198" s="30"/>
      <c r="J198" s="30"/>
      <c r="K198" s="30"/>
      <c r="M198" s="31"/>
      <c r="N198" s="257" t="str">
        <f t="shared" si="319"/>
        <v>직원26</v>
      </c>
      <c r="O198" s="258">
        <f t="shared" ref="O198:AS198" si="411">IFERROR(VLOOKUP(O141,$D$8:$H$18,5,0),0)</f>
        <v>0</v>
      </c>
      <c r="P198" s="258">
        <f t="shared" si="411"/>
        <v>0</v>
      </c>
      <c r="Q198" s="258">
        <f t="shared" si="411"/>
        <v>0</v>
      </c>
      <c r="R198" s="258">
        <f t="shared" si="411"/>
        <v>0</v>
      </c>
      <c r="S198" s="258">
        <f t="shared" si="411"/>
        <v>0</v>
      </c>
      <c r="T198" s="258">
        <f t="shared" si="411"/>
        <v>0</v>
      </c>
      <c r="U198" s="258">
        <f t="shared" si="411"/>
        <v>0</v>
      </c>
      <c r="V198" s="259">
        <f t="shared" si="411"/>
        <v>0</v>
      </c>
      <c r="W198" s="259">
        <f t="shared" si="411"/>
        <v>0</v>
      </c>
      <c r="X198" s="259">
        <f t="shared" si="411"/>
        <v>0</v>
      </c>
      <c r="Y198" s="259">
        <f t="shared" si="411"/>
        <v>0</v>
      </c>
      <c r="Z198" s="259">
        <f t="shared" si="411"/>
        <v>0</v>
      </c>
      <c r="AA198" s="259">
        <f t="shared" si="411"/>
        <v>0</v>
      </c>
      <c r="AB198" s="259">
        <f t="shared" si="411"/>
        <v>0</v>
      </c>
      <c r="AC198" s="259">
        <f t="shared" si="411"/>
        <v>0</v>
      </c>
      <c r="AD198" s="259">
        <f t="shared" si="411"/>
        <v>0</v>
      </c>
      <c r="AE198" s="259">
        <f t="shared" si="411"/>
        <v>0</v>
      </c>
      <c r="AF198" s="259">
        <f t="shared" si="411"/>
        <v>0</v>
      </c>
      <c r="AG198" s="259">
        <f t="shared" si="411"/>
        <v>0</v>
      </c>
      <c r="AH198" s="259">
        <f t="shared" si="411"/>
        <v>0</v>
      </c>
      <c r="AI198" s="259">
        <f t="shared" si="411"/>
        <v>0</v>
      </c>
      <c r="AJ198" s="259">
        <f t="shared" si="411"/>
        <v>0</v>
      </c>
      <c r="AK198" s="259">
        <f t="shared" si="411"/>
        <v>0</v>
      </c>
      <c r="AL198" s="259">
        <f t="shared" si="411"/>
        <v>0</v>
      </c>
      <c r="AM198" s="259">
        <f t="shared" si="411"/>
        <v>0</v>
      </c>
      <c r="AN198" s="259">
        <f t="shared" si="411"/>
        <v>0</v>
      </c>
      <c r="AO198" s="259">
        <f t="shared" si="411"/>
        <v>0</v>
      </c>
      <c r="AP198" s="259">
        <f t="shared" si="411"/>
        <v>0</v>
      </c>
      <c r="AQ198" s="259">
        <f t="shared" si="411"/>
        <v>0</v>
      </c>
      <c r="AR198" s="259">
        <f t="shared" si="411"/>
        <v>0</v>
      </c>
      <c r="AS198" s="259">
        <f t="shared" si="411"/>
        <v>0</v>
      </c>
      <c r="AT198" s="260">
        <f t="shared" si="370"/>
        <v>0</v>
      </c>
      <c r="BA198" s="30"/>
      <c r="BD198" s="30"/>
      <c r="BE198" s="30"/>
      <c r="BF198" s="30"/>
      <c r="BG198" s="30"/>
      <c r="BN198" s="211" t="str">
        <f t="shared" si="322"/>
        <v>직원26</v>
      </c>
      <c r="BO198" s="266">
        <f t="shared" si="371"/>
        <v>0</v>
      </c>
      <c r="BP198" s="267">
        <f t="shared" si="372"/>
        <v>0</v>
      </c>
      <c r="BQ198" s="267">
        <f t="shared" si="373"/>
        <v>0</v>
      </c>
      <c r="BR198" s="267">
        <f t="shared" si="374"/>
        <v>0</v>
      </c>
      <c r="BS198" s="267">
        <f t="shared" si="375"/>
        <v>0</v>
      </c>
      <c r="BT198" s="267">
        <f t="shared" si="376"/>
        <v>0</v>
      </c>
      <c r="BU198" s="267">
        <f t="shared" si="377"/>
        <v>0</v>
      </c>
      <c r="BV198" s="268">
        <f t="shared" si="378"/>
        <v>0</v>
      </c>
      <c r="BW198" s="268">
        <f t="shared" si="379"/>
        <v>0</v>
      </c>
      <c r="BX198" s="268">
        <f t="shared" si="380"/>
        <v>0</v>
      </c>
      <c r="BY198" s="268">
        <f t="shared" si="381"/>
        <v>0</v>
      </c>
      <c r="BZ198" s="268">
        <f t="shared" si="382"/>
        <v>0</v>
      </c>
      <c r="CA198" s="268">
        <f t="shared" si="383"/>
        <v>0</v>
      </c>
      <c r="CB198" s="268">
        <f t="shared" si="384"/>
        <v>0</v>
      </c>
      <c r="CC198" s="268">
        <f t="shared" si="385"/>
        <v>0</v>
      </c>
      <c r="CD198" s="268">
        <f t="shared" si="386"/>
        <v>0</v>
      </c>
      <c r="CE198" s="268">
        <f t="shared" si="387"/>
        <v>0</v>
      </c>
      <c r="CF198" s="268">
        <f t="shared" si="388"/>
        <v>0</v>
      </c>
      <c r="CG198" s="268">
        <f t="shared" si="389"/>
        <v>0</v>
      </c>
      <c r="CH198" s="268">
        <f t="shared" si="390"/>
        <v>0</v>
      </c>
      <c r="CI198" s="268">
        <f t="shared" si="391"/>
        <v>0</v>
      </c>
      <c r="CJ198" s="268">
        <f t="shared" si="392"/>
        <v>0</v>
      </c>
      <c r="CK198" s="268">
        <f t="shared" si="393"/>
        <v>0</v>
      </c>
      <c r="CL198" s="268">
        <f t="shared" si="394"/>
        <v>0</v>
      </c>
      <c r="CM198" s="268">
        <f t="shared" si="395"/>
        <v>0</v>
      </c>
      <c r="CN198" s="268">
        <f t="shared" si="396"/>
        <v>0</v>
      </c>
      <c r="CO198" s="268">
        <f t="shared" si="397"/>
        <v>0</v>
      </c>
      <c r="CP198" s="268">
        <f t="shared" si="398"/>
        <v>0</v>
      </c>
      <c r="CQ198" s="268">
        <f t="shared" si="399"/>
        <v>0</v>
      </c>
      <c r="CR198" s="268">
        <f t="shared" si="400"/>
        <v>0</v>
      </c>
      <c r="CS198" s="269">
        <f t="shared" si="401"/>
        <v>0</v>
      </c>
    </row>
    <row r="199" spans="8:97" ht="15" hidden="1" customHeight="1">
      <c r="H199" s="30"/>
      <c r="I199" s="30"/>
      <c r="J199" s="30"/>
      <c r="K199" s="30"/>
      <c r="M199" s="31"/>
      <c r="N199" s="257" t="str">
        <f t="shared" si="319"/>
        <v>직원27</v>
      </c>
      <c r="O199" s="258">
        <f t="shared" ref="O199:AS199" si="412">IFERROR(VLOOKUP(O142,$D$8:$H$18,5,0),0)</f>
        <v>0</v>
      </c>
      <c r="P199" s="258">
        <f t="shared" si="412"/>
        <v>0</v>
      </c>
      <c r="Q199" s="258">
        <f t="shared" si="412"/>
        <v>0</v>
      </c>
      <c r="R199" s="258">
        <f t="shared" si="412"/>
        <v>0</v>
      </c>
      <c r="S199" s="258">
        <f t="shared" si="412"/>
        <v>0</v>
      </c>
      <c r="T199" s="258">
        <f t="shared" si="412"/>
        <v>0</v>
      </c>
      <c r="U199" s="258">
        <f t="shared" si="412"/>
        <v>0</v>
      </c>
      <c r="V199" s="259">
        <f t="shared" si="412"/>
        <v>0</v>
      </c>
      <c r="W199" s="259">
        <f t="shared" si="412"/>
        <v>0</v>
      </c>
      <c r="X199" s="259">
        <f t="shared" si="412"/>
        <v>0</v>
      </c>
      <c r="Y199" s="259">
        <f t="shared" si="412"/>
        <v>0</v>
      </c>
      <c r="Z199" s="259">
        <f t="shared" si="412"/>
        <v>0</v>
      </c>
      <c r="AA199" s="259">
        <f t="shared" si="412"/>
        <v>0</v>
      </c>
      <c r="AB199" s="259">
        <f t="shared" si="412"/>
        <v>0</v>
      </c>
      <c r="AC199" s="259">
        <f t="shared" si="412"/>
        <v>0</v>
      </c>
      <c r="AD199" s="259">
        <f t="shared" si="412"/>
        <v>0</v>
      </c>
      <c r="AE199" s="259">
        <f t="shared" si="412"/>
        <v>0</v>
      </c>
      <c r="AF199" s="259">
        <f t="shared" si="412"/>
        <v>0</v>
      </c>
      <c r="AG199" s="259">
        <f t="shared" si="412"/>
        <v>0</v>
      </c>
      <c r="AH199" s="259">
        <f t="shared" si="412"/>
        <v>0</v>
      </c>
      <c r="AI199" s="259">
        <f t="shared" si="412"/>
        <v>0</v>
      </c>
      <c r="AJ199" s="259">
        <f t="shared" si="412"/>
        <v>0</v>
      </c>
      <c r="AK199" s="259">
        <f t="shared" si="412"/>
        <v>0</v>
      </c>
      <c r="AL199" s="259">
        <f t="shared" si="412"/>
        <v>0</v>
      </c>
      <c r="AM199" s="259">
        <f t="shared" si="412"/>
        <v>0</v>
      </c>
      <c r="AN199" s="259">
        <f t="shared" si="412"/>
        <v>0</v>
      </c>
      <c r="AO199" s="259">
        <f t="shared" si="412"/>
        <v>0</v>
      </c>
      <c r="AP199" s="259">
        <f t="shared" si="412"/>
        <v>0</v>
      </c>
      <c r="AQ199" s="259">
        <f t="shared" si="412"/>
        <v>0</v>
      </c>
      <c r="AR199" s="259">
        <f t="shared" si="412"/>
        <v>0</v>
      </c>
      <c r="AS199" s="259">
        <f t="shared" si="412"/>
        <v>0</v>
      </c>
      <c r="AT199" s="260">
        <f t="shared" si="370"/>
        <v>0</v>
      </c>
      <c r="BA199" s="30"/>
      <c r="BD199" s="30"/>
      <c r="BE199" s="30"/>
      <c r="BF199" s="30"/>
      <c r="BG199" s="30"/>
      <c r="BN199" s="211" t="str">
        <f t="shared" si="322"/>
        <v>직원27</v>
      </c>
      <c r="BO199" s="266">
        <f t="shared" si="371"/>
        <v>0</v>
      </c>
      <c r="BP199" s="267">
        <f t="shared" si="372"/>
        <v>0</v>
      </c>
      <c r="BQ199" s="267">
        <f t="shared" si="373"/>
        <v>0</v>
      </c>
      <c r="BR199" s="267">
        <f t="shared" si="374"/>
        <v>0</v>
      </c>
      <c r="BS199" s="267">
        <f t="shared" si="375"/>
        <v>0</v>
      </c>
      <c r="BT199" s="267">
        <f t="shared" si="376"/>
        <v>0</v>
      </c>
      <c r="BU199" s="267">
        <f t="shared" si="377"/>
        <v>0</v>
      </c>
      <c r="BV199" s="268">
        <f t="shared" si="378"/>
        <v>0</v>
      </c>
      <c r="BW199" s="268">
        <f t="shared" si="379"/>
        <v>0</v>
      </c>
      <c r="BX199" s="268">
        <f t="shared" si="380"/>
        <v>0</v>
      </c>
      <c r="BY199" s="268">
        <f t="shared" si="381"/>
        <v>0</v>
      </c>
      <c r="BZ199" s="268">
        <f t="shared" si="382"/>
        <v>0</v>
      </c>
      <c r="CA199" s="268">
        <f t="shared" si="383"/>
        <v>0</v>
      </c>
      <c r="CB199" s="268">
        <f t="shared" si="384"/>
        <v>0</v>
      </c>
      <c r="CC199" s="268">
        <f t="shared" si="385"/>
        <v>0</v>
      </c>
      <c r="CD199" s="268">
        <f t="shared" si="386"/>
        <v>0</v>
      </c>
      <c r="CE199" s="268">
        <f t="shared" si="387"/>
        <v>0</v>
      </c>
      <c r="CF199" s="268">
        <f t="shared" si="388"/>
        <v>0</v>
      </c>
      <c r="CG199" s="268">
        <f t="shared" si="389"/>
        <v>0</v>
      </c>
      <c r="CH199" s="268">
        <f t="shared" si="390"/>
        <v>0</v>
      </c>
      <c r="CI199" s="268">
        <f t="shared" si="391"/>
        <v>0</v>
      </c>
      <c r="CJ199" s="268">
        <f t="shared" si="392"/>
        <v>0</v>
      </c>
      <c r="CK199" s="268">
        <f t="shared" si="393"/>
        <v>0</v>
      </c>
      <c r="CL199" s="268">
        <f t="shared" si="394"/>
        <v>0</v>
      </c>
      <c r="CM199" s="268">
        <f t="shared" si="395"/>
        <v>0</v>
      </c>
      <c r="CN199" s="268">
        <f t="shared" si="396"/>
        <v>0</v>
      </c>
      <c r="CO199" s="268">
        <f t="shared" si="397"/>
        <v>0</v>
      </c>
      <c r="CP199" s="268">
        <f t="shared" si="398"/>
        <v>0</v>
      </c>
      <c r="CQ199" s="268">
        <f t="shared" si="399"/>
        <v>0</v>
      </c>
      <c r="CR199" s="268">
        <f t="shared" si="400"/>
        <v>0</v>
      </c>
      <c r="CS199" s="269">
        <f t="shared" si="401"/>
        <v>0</v>
      </c>
    </row>
    <row r="200" spans="8:97" ht="15" hidden="1" customHeight="1">
      <c r="H200" s="30"/>
      <c r="I200" s="30"/>
      <c r="J200" s="30"/>
      <c r="K200" s="30"/>
      <c r="M200" s="31"/>
      <c r="N200" s="257" t="str">
        <f t="shared" si="319"/>
        <v>직원28</v>
      </c>
      <c r="O200" s="258">
        <f t="shared" ref="O200:AS200" si="413">IFERROR(VLOOKUP(O143,$D$8:$H$18,5,0),0)</f>
        <v>0</v>
      </c>
      <c r="P200" s="258">
        <f t="shared" si="413"/>
        <v>0</v>
      </c>
      <c r="Q200" s="258">
        <f t="shared" si="413"/>
        <v>0</v>
      </c>
      <c r="R200" s="258">
        <f t="shared" si="413"/>
        <v>0</v>
      </c>
      <c r="S200" s="258">
        <f t="shared" si="413"/>
        <v>0</v>
      </c>
      <c r="T200" s="258">
        <f t="shared" si="413"/>
        <v>0</v>
      </c>
      <c r="U200" s="258">
        <f t="shared" si="413"/>
        <v>0</v>
      </c>
      <c r="V200" s="259">
        <f t="shared" si="413"/>
        <v>0</v>
      </c>
      <c r="W200" s="259">
        <f t="shared" si="413"/>
        <v>0</v>
      </c>
      <c r="X200" s="259">
        <f t="shared" si="413"/>
        <v>0</v>
      </c>
      <c r="Y200" s="259">
        <f t="shared" si="413"/>
        <v>0</v>
      </c>
      <c r="Z200" s="259">
        <f t="shared" si="413"/>
        <v>0</v>
      </c>
      <c r="AA200" s="259">
        <f t="shared" si="413"/>
        <v>0</v>
      </c>
      <c r="AB200" s="259">
        <f t="shared" si="413"/>
        <v>0</v>
      </c>
      <c r="AC200" s="259">
        <f t="shared" si="413"/>
        <v>0</v>
      </c>
      <c r="AD200" s="259">
        <f t="shared" si="413"/>
        <v>0</v>
      </c>
      <c r="AE200" s="259">
        <f t="shared" si="413"/>
        <v>0</v>
      </c>
      <c r="AF200" s="259">
        <f t="shared" si="413"/>
        <v>0</v>
      </c>
      <c r="AG200" s="259">
        <f t="shared" si="413"/>
        <v>0</v>
      </c>
      <c r="AH200" s="259">
        <f t="shared" si="413"/>
        <v>0</v>
      </c>
      <c r="AI200" s="259">
        <f t="shared" si="413"/>
        <v>0</v>
      </c>
      <c r="AJ200" s="259">
        <f t="shared" si="413"/>
        <v>0</v>
      </c>
      <c r="AK200" s="259">
        <f t="shared" si="413"/>
        <v>0</v>
      </c>
      <c r="AL200" s="259">
        <f t="shared" si="413"/>
        <v>0</v>
      </c>
      <c r="AM200" s="259">
        <f t="shared" si="413"/>
        <v>0</v>
      </c>
      <c r="AN200" s="259">
        <f t="shared" si="413"/>
        <v>0</v>
      </c>
      <c r="AO200" s="259">
        <f t="shared" si="413"/>
        <v>0</v>
      </c>
      <c r="AP200" s="259">
        <f t="shared" si="413"/>
        <v>0</v>
      </c>
      <c r="AQ200" s="259">
        <f t="shared" si="413"/>
        <v>0</v>
      </c>
      <c r="AR200" s="259">
        <f t="shared" si="413"/>
        <v>0</v>
      </c>
      <c r="AS200" s="259">
        <f t="shared" si="413"/>
        <v>0</v>
      </c>
      <c r="AT200" s="260">
        <f t="shared" si="370"/>
        <v>0</v>
      </c>
      <c r="BA200" s="30"/>
      <c r="BD200" s="30"/>
      <c r="BE200" s="30"/>
      <c r="BF200" s="30"/>
      <c r="BG200" s="30"/>
      <c r="BN200" s="211" t="str">
        <f t="shared" si="322"/>
        <v>직원28</v>
      </c>
      <c r="BO200" s="266">
        <f t="shared" si="371"/>
        <v>0</v>
      </c>
      <c r="BP200" s="267">
        <f t="shared" si="372"/>
        <v>0</v>
      </c>
      <c r="BQ200" s="267">
        <f t="shared" si="373"/>
        <v>0</v>
      </c>
      <c r="BR200" s="267">
        <f t="shared" si="374"/>
        <v>0</v>
      </c>
      <c r="BS200" s="267">
        <f t="shared" si="375"/>
        <v>0</v>
      </c>
      <c r="BT200" s="267">
        <f t="shared" si="376"/>
        <v>0</v>
      </c>
      <c r="BU200" s="267">
        <f t="shared" si="377"/>
        <v>0</v>
      </c>
      <c r="BV200" s="268">
        <f t="shared" si="378"/>
        <v>0</v>
      </c>
      <c r="BW200" s="268">
        <f t="shared" si="379"/>
        <v>0</v>
      </c>
      <c r="BX200" s="268">
        <f t="shared" si="380"/>
        <v>0</v>
      </c>
      <c r="BY200" s="268">
        <f t="shared" si="381"/>
        <v>0</v>
      </c>
      <c r="BZ200" s="268">
        <f t="shared" si="382"/>
        <v>0</v>
      </c>
      <c r="CA200" s="268">
        <f t="shared" si="383"/>
        <v>0</v>
      </c>
      <c r="CB200" s="268">
        <f t="shared" si="384"/>
        <v>0</v>
      </c>
      <c r="CC200" s="268">
        <f t="shared" si="385"/>
        <v>0</v>
      </c>
      <c r="CD200" s="268">
        <f t="shared" si="386"/>
        <v>0</v>
      </c>
      <c r="CE200" s="268">
        <f t="shared" si="387"/>
        <v>0</v>
      </c>
      <c r="CF200" s="268">
        <f t="shared" si="388"/>
        <v>0</v>
      </c>
      <c r="CG200" s="268">
        <f t="shared" si="389"/>
        <v>0</v>
      </c>
      <c r="CH200" s="268">
        <f t="shared" si="390"/>
        <v>0</v>
      </c>
      <c r="CI200" s="268">
        <f t="shared" si="391"/>
        <v>0</v>
      </c>
      <c r="CJ200" s="268">
        <f t="shared" si="392"/>
        <v>0</v>
      </c>
      <c r="CK200" s="268">
        <f t="shared" si="393"/>
        <v>0</v>
      </c>
      <c r="CL200" s="268">
        <f t="shared" si="394"/>
        <v>0</v>
      </c>
      <c r="CM200" s="268">
        <f t="shared" si="395"/>
        <v>0</v>
      </c>
      <c r="CN200" s="268">
        <f t="shared" si="396"/>
        <v>0</v>
      </c>
      <c r="CO200" s="268">
        <f t="shared" si="397"/>
        <v>0</v>
      </c>
      <c r="CP200" s="268">
        <f t="shared" si="398"/>
        <v>0</v>
      </c>
      <c r="CQ200" s="268">
        <f t="shared" si="399"/>
        <v>0</v>
      </c>
      <c r="CR200" s="268">
        <f t="shared" si="400"/>
        <v>0</v>
      </c>
      <c r="CS200" s="269">
        <f t="shared" si="401"/>
        <v>0</v>
      </c>
    </row>
    <row r="201" spans="8:97" ht="15" hidden="1" customHeight="1">
      <c r="H201" s="30"/>
      <c r="I201" s="30"/>
      <c r="J201" s="30"/>
      <c r="K201" s="30"/>
      <c r="M201" s="31"/>
      <c r="N201" s="257" t="str">
        <f t="shared" si="319"/>
        <v>직원29</v>
      </c>
      <c r="O201" s="258">
        <f t="shared" ref="O201:AS201" si="414">IFERROR(VLOOKUP(O144,$D$8:$H$18,5,0),0)</f>
        <v>0</v>
      </c>
      <c r="P201" s="258">
        <f t="shared" si="414"/>
        <v>0</v>
      </c>
      <c r="Q201" s="258">
        <f t="shared" si="414"/>
        <v>0</v>
      </c>
      <c r="R201" s="258">
        <f t="shared" si="414"/>
        <v>0</v>
      </c>
      <c r="S201" s="258">
        <f t="shared" si="414"/>
        <v>0</v>
      </c>
      <c r="T201" s="258">
        <f t="shared" si="414"/>
        <v>0</v>
      </c>
      <c r="U201" s="258">
        <f t="shared" si="414"/>
        <v>0</v>
      </c>
      <c r="V201" s="259">
        <f t="shared" si="414"/>
        <v>0</v>
      </c>
      <c r="W201" s="259">
        <f t="shared" si="414"/>
        <v>0</v>
      </c>
      <c r="X201" s="259">
        <f t="shared" si="414"/>
        <v>0</v>
      </c>
      <c r="Y201" s="259">
        <f t="shared" si="414"/>
        <v>0</v>
      </c>
      <c r="Z201" s="259">
        <f t="shared" si="414"/>
        <v>0</v>
      </c>
      <c r="AA201" s="259">
        <f t="shared" si="414"/>
        <v>0</v>
      </c>
      <c r="AB201" s="259">
        <f t="shared" si="414"/>
        <v>0</v>
      </c>
      <c r="AC201" s="259">
        <f t="shared" si="414"/>
        <v>0</v>
      </c>
      <c r="AD201" s="259">
        <f t="shared" si="414"/>
        <v>0</v>
      </c>
      <c r="AE201" s="259">
        <f t="shared" si="414"/>
        <v>0</v>
      </c>
      <c r="AF201" s="259">
        <f t="shared" si="414"/>
        <v>0</v>
      </c>
      <c r="AG201" s="259">
        <f t="shared" si="414"/>
        <v>0</v>
      </c>
      <c r="AH201" s="259">
        <f t="shared" si="414"/>
        <v>0</v>
      </c>
      <c r="AI201" s="259">
        <f t="shared" si="414"/>
        <v>0</v>
      </c>
      <c r="AJ201" s="259">
        <f t="shared" si="414"/>
        <v>0</v>
      </c>
      <c r="AK201" s="259">
        <f t="shared" si="414"/>
        <v>0</v>
      </c>
      <c r="AL201" s="259">
        <f t="shared" si="414"/>
        <v>0</v>
      </c>
      <c r="AM201" s="259">
        <f t="shared" si="414"/>
        <v>0</v>
      </c>
      <c r="AN201" s="259">
        <f t="shared" si="414"/>
        <v>0</v>
      </c>
      <c r="AO201" s="259">
        <f t="shared" si="414"/>
        <v>0</v>
      </c>
      <c r="AP201" s="259">
        <f t="shared" si="414"/>
        <v>0</v>
      </c>
      <c r="AQ201" s="259">
        <f t="shared" si="414"/>
        <v>0</v>
      </c>
      <c r="AR201" s="259">
        <f t="shared" si="414"/>
        <v>0</v>
      </c>
      <c r="AS201" s="259">
        <f t="shared" si="414"/>
        <v>0</v>
      </c>
      <c r="AT201" s="260">
        <f t="shared" si="370"/>
        <v>0</v>
      </c>
      <c r="BN201" s="211" t="str">
        <f t="shared" si="322"/>
        <v>직원29</v>
      </c>
      <c r="BO201" s="266">
        <f t="shared" si="371"/>
        <v>0</v>
      </c>
      <c r="BP201" s="267">
        <f t="shared" si="372"/>
        <v>0</v>
      </c>
      <c r="BQ201" s="267">
        <f t="shared" si="373"/>
        <v>0</v>
      </c>
      <c r="BR201" s="267">
        <f t="shared" si="374"/>
        <v>0</v>
      </c>
      <c r="BS201" s="267">
        <f t="shared" si="375"/>
        <v>0</v>
      </c>
      <c r="BT201" s="267">
        <f t="shared" si="376"/>
        <v>0</v>
      </c>
      <c r="BU201" s="267">
        <f t="shared" si="377"/>
        <v>0</v>
      </c>
      <c r="BV201" s="268">
        <f t="shared" si="378"/>
        <v>0</v>
      </c>
      <c r="BW201" s="268">
        <f t="shared" si="379"/>
        <v>0</v>
      </c>
      <c r="BX201" s="268">
        <f t="shared" si="380"/>
        <v>0</v>
      </c>
      <c r="BY201" s="268">
        <f t="shared" si="381"/>
        <v>0</v>
      </c>
      <c r="BZ201" s="268">
        <f t="shared" si="382"/>
        <v>0</v>
      </c>
      <c r="CA201" s="268">
        <f t="shared" si="383"/>
        <v>0</v>
      </c>
      <c r="CB201" s="268">
        <f t="shared" si="384"/>
        <v>0</v>
      </c>
      <c r="CC201" s="268">
        <f t="shared" si="385"/>
        <v>0</v>
      </c>
      <c r="CD201" s="268">
        <f t="shared" si="386"/>
        <v>0</v>
      </c>
      <c r="CE201" s="268">
        <f t="shared" si="387"/>
        <v>0</v>
      </c>
      <c r="CF201" s="268">
        <f t="shared" si="388"/>
        <v>0</v>
      </c>
      <c r="CG201" s="268">
        <f t="shared" si="389"/>
        <v>0</v>
      </c>
      <c r="CH201" s="268">
        <f t="shared" si="390"/>
        <v>0</v>
      </c>
      <c r="CI201" s="268">
        <f t="shared" si="391"/>
        <v>0</v>
      </c>
      <c r="CJ201" s="268">
        <f t="shared" si="392"/>
        <v>0</v>
      </c>
      <c r="CK201" s="268">
        <f t="shared" si="393"/>
        <v>0</v>
      </c>
      <c r="CL201" s="268">
        <f t="shared" si="394"/>
        <v>0</v>
      </c>
      <c r="CM201" s="268">
        <f t="shared" si="395"/>
        <v>0</v>
      </c>
      <c r="CN201" s="268">
        <f t="shared" si="396"/>
        <v>0</v>
      </c>
      <c r="CO201" s="268">
        <f t="shared" si="397"/>
        <v>0</v>
      </c>
      <c r="CP201" s="268">
        <f t="shared" si="398"/>
        <v>0</v>
      </c>
      <c r="CQ201" s="268">
        <f t="shared" si="399"/>
        <v>0</v>
      </c>
      <c r="CR201" s="268">
        <f t="shared" si="400"/>
        <v>0</v>
      </c>
      <c r="CS201" s="269">
        <f t="shared" si="401"/>
        <v>0</v>
      </c>
    </row>
    <row r="202" spans="8:97" ht="15" hidden="1" customHeight="1">
      <c r="H202" s="30"/>
      <c r="I202" s="30"/>
      <c r="J202" s="30"/>
      <c r="K202" s="30"/>
      <c r="M202" s="31"/>
      <c r="N202" s="272" t="str">
        <f t="shared" si="319"/>
        <v>직원30</v>
      </c>
      <c r="O202" s="273">
        <f t="shared" ref="O202:AS202" si="415">IFERROR(VLOOKUP(O145,$D$8:$H$18,5,0),0)</f>
        <v>0</v>
      </c>
      <c r="P202" s="273">
        <f t="shared" si="415"/>
        <v>0</v>
      </c>
      <c r="Q202" s="273">
        <f t="shared" si="415"/>
        <v>0</v>
      </c>
      <c r="R202" s="273">
        <f t="shared" si="415"/>
        <v>0</v>
      </c>
      <c r="S202" s="273">
        <f t="shared" si="415"/>
        <v>0</v>
      </c>
      <c r="T202" s="273">
        <f t="shared" si="415"/>
        <v>0</v>
      </c>
      <c r="U202" s="273">
        <f t="shared" si="415"/>
        <v>0</v>
      </c>
      <c r="V202" s="274">
        <f t="shared" si="415"/>
        <v>0</v>
      </c>
      <c r="W202" s="274">
        <f t="shared" si="415"/>
        <v>0</v>
      </c>
      <c r="X202" s="274">
        <f t="shared" si="415"/>
        <v>0</v>
      </c>
      <c r="Y202" s="274">
        <f t="shared" si="415"/>
        <v>0</v>
      </c>
      <c r="Z202" s="274">
        <f t="shared" si="415"/>
        <v>0</v>
      </c>
      <c r="AA202" s="274">
        <f t="shared" si="415"/>
        <v>0</v>
      </c>
      <c r="AB202" s="274">
        <f t="shared" si="415"/>
        <v>0</v>
      </c>
      <c r="AC202" s="274">
        <f t="shared" si="415"/>
        <v>0</v>
      </c>
      <c r="AD202" s="274">
        <f t="shared" si="415"/>
        <v>0</v>
      </c>
      <c r="AE202" s="274">
        <f t="shared" si="415"/>
        <v>0</v>
      </c>
      <c r="AF202" s="274">
        <f t="shared" si="415"/>
        <v>0</v>
      </c>
      <c r="AG202" s="274">
        <f t="shared" si="415"/>
        <v>0</v>
      </c>
      <c r="AH202" s="274">
        <f t="shared" si="415"/>
        <v>0</v>
      </c>
      <c r="AI202" s="274">
        <f t="shared" si="415"/>
        <v>0</v>
      </c>
      <c r="AJ202" s="274">
        <f t="shared" si="415"/>
        <v>0</v>
      </c>
      <c r="AK202" s="274">
        <f t="shared" si="415"/>
        <v>0</v>
      </c>
      <c r="AL202" s="274">
        <f t="shared" si="415"/>
        <v>0</v>
      </c>
      <c r="AM202" s="274">
        <f t="shared" si="415"/>
        <v>0</v>
      </c>
      <c r="AN202" s="274">
        <f t="shared" si="415"/>
        <v>0</v>
      </c>
      <c r="AO202" s="274">
        <f t="shared" si="415"/>
        <v>0</v>
      </c>
      <c r="AP202" s="274">
        <f t="shared" si="415"/>
        <v>0</v>
      </c>
      <c r="AQ202" s="274">
        <f t="shared" si="415"/>
        <v>0</v>
      </c>
      <c r="AR202" s="274">
        <f t="shared" si="415"/>
        <v>0</v>
      </c>
      <c r="AS202" s="274">
        <f t="shared" si="415"/>
        <v>0</v>
      </c>
      <c r="AT202" s="275">
        <f t="shared" si="370"/>
        <v>0</v>
      </c>
      <c r="BN202" s="216" t="str">
        <f t="shared" si="322"/>
        <v>직원30</v>
      </c>
      <c r="BO202" s="276">
        <f t="shared" si="371"/>
        <v>0</v>
      </c>
      <c r="BP202" s="277">
        <f t="shared" si="372"/>
        <v>0</v>
      </c>
      <c r="BQ202" s="277">
        <f t="shared" si="373"/>
        <v>0</v>
      </c>
      <c r="BR202" s="277">
        <f t="shared" si="374"/>
        <v>0</v>
      </c>
      <c r="BS202" s="277">
        <f t="shared" si="375"/>
        <v>0</v>
      </c>
      <c r="BT202" s="277">
        <f t="shared" si="376"/>
        <v>0</v>
      </c>
      <c r="BU202" s="277">
        <f t="shared" si="377"/>
        <v>0</v>
      </c>
      <c r="BV202" s="278">
        <f t="shared" si="378"/>
        <v>0</v>
      </c>
      <c r="BW202" s="278">
        <f t="shared" si="379"/>
        <v>0</v>
      </c>
      <c r="BX202" s="278">
        <f t="shared" si="380"/>
        <v>0</v>
      </c>
      <c r="BY202" s="278">
        <f t="shared" si="381"/>
        <v>0</v>
      </c>
      <c r="BZ202" s="278">
        <f t="shared" si="382"/>
        <v>0</v>
      </c>
      <c r="CA202" s="278">
        <f t="shared" si="383"/>
        <v>0</v>
      </c>
      <c r="CB202" s="278">
        <f t="shared" si="384"/>
        <v>0</v>
      </c>
      <c r="CC202" s="278">
        <f t="shared" si="385"/>
        <v>0</v>
      </c>
      <c r="CD202" s="278">
        <f t="shared" si="386"/>
        <v>0</v>
      </c>
      <c r="CE202" s="278">
        <f t="shared" si="387"/>
        <v>0</v>
      </c>
      <c r="CF202" s="278">
        <f t="shared" si="388"/>
        <v>0</v>
      </c>
      <c r="CG202" s="278">
        <f t="shared" si="389"/>
        <v>0</v>
      </c>
      <c r="CH202" s="278">
        <f t="shared" si="390"/>
        <v>0</v>
      </c>
      <c r="CI202" s="278">
        <f t="shared" si="391"/>
        <v>0</v>
      </c>
      <c r="CJ202" s="278">
        <f t="shared" si="392"/>
        <v>0</v>
      </c>
      <c r="CK202" s="278">
        <f t="shared" si="393"/>
        <v>0</v>
      </c>
      <c r="CL202" s="278">
        <f t="shared" si="394"/>
        <v>0</v>
      </c>
      <c r="CM202" s="278">
        <f t="shared" si="395"/>
        <v>0</v>
      </c>
      <c r="CN202" s="278">
        <f t="shared" si="396"/>
        <v>0</v>
      </c>
      <c r="CO202" s="278">
        <f t="shared" si="397"/>
        <v>0</v>
      </c>
      <c r="CP202" s="278">
        <f t="shared" si="398"/>
        <v>0</v>
      </c>
      <c r="CQ202" s="278">
        <f t="shared" si="399"/>
        <v>0</v>
      </c>
      <c r="CR202" s="278">
        <f t="shared" si="400"/>
        <v>0</v>
      </c>
      <c r="CS202" s="279">
        <f t="shared" si="401"/>
        <v>0</v>
      </c>
    </row>
    <row r="203" spans="8:97" ht="15" hidden="1" customHeight="1">
      <c r="H203" s="30"/>
      <c r="I203" s="30"/>
      <c r="J203" s="30"/>
      <c r="K203" s="30"/>
      <c r="M203" s="31"/>
      <c r="N203" s="2"/>
      <c r="O203" s="2"/>
      <c r="P203" s="2"/>
      <c r="Q203" s="2"/>
      <c r="R203" s="2"/>
      <c r="S203" s="2"/>
      <c r="T203" s="2"/>
      <c r="U203" s="2"/>
      <c r="V203" s="2"/>
      <c r="W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8:97" ht="15" hidden="1" customHeight="1">
      <c r="H204" s="30"/>
      <c r="I204" s="30"/>
      <c r="J204" s="30"/>
      <c r="K204" s="30"/>
      <c r="M204" s="31"/>
      <c r="N204" s="2"/>
      <c r="O204" s="2"/>
      <c r="P204" s="2"/>
      <c r="Q204" s="2"/>
      <c r="R204" s="2"/>
      <c r="S204" s="2"/>
      <c r="T204" s="2"/>
      <c r="U204" s="2"/>
      <c r="V204" s="2"/>
      <c r="W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8:97" ht="15" hidden="1" customHeight="1">
      <c r="H205" s="30"/>
      <c r="I205" s="30"/>
      <c r="J205" s="30"/>
      <c r="K205" s="30"/>
      <c r="M205" s="31"/>
      <c r="N205" s="194" t="s">
        <v>262</v>
      </c>
      <c r="O205" s="2"/>
      <c r="P205" s="2"/>
      <c r="Q205" s="2"/>
      <c r="R205" s="2"/>
      <c r="S205" s="2"/>
      <c r="T205" s="2"/>
      <c r="U205" s="2"/>
      <c r="V205" s="2"/>
      <c r="W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8:97" ht="15" hidden="1" customHeight="1">
      <c r="H206" s="30"/>
      <c r="I206" s="30"/>
      <c r="J206" s="30"/>
      <c r="K206" s="30"/>
      <c r="M206" s="31"/>
      <c r="N206" s="2" t="s">
        <v>222</v>
      </c>
      <c r="O206" s="2"/>
      <c r="P206" s="2"/>
      <c r="Q206" s="2"/>
      <c r="R206" s="2"/>
      <c r="S206" s="2"/>
      <c r="T206" s="2"/>
      <c r="U206" s="2"/>
      <c r="V206" s="2"/>
      <c r="W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8:97" ht="15" hidden="1" customHeight="1">
      <c r="H207" s="30"/>
      <c r="I207" s="30"/>
      <c r="J207" s="30"/>
      <c r="K207" s="30"/>
      <c r="M207" s="31"/>
      <c r="N207" s="1"/>
      <c r="O207" s="2"/>
      <c r="P207" s="2"/>
      <c r="Q207" s="2"/>
      <c r="R207" s="2"/>
      <c r="S207" s="2"/>
      <c r="T207" s="2"/>
      <c r="U207" s="2"/>
      <c r="V207" s="2"/>
      <c r="W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8:97" ht="15" hidden="1" customHeight="1">
      <c r="H208" s="30"/>
      <c r="I208" s="30"/>
      <c r="J208" s="30"/>
      <c r="K208" s="30"/>
      <c r="M208" s="31"/>
      <c r="N208" s="280"/>
      <c r="O208" s="639" t="s">
        <v>130</v>
      </c>
      <c r="P208" s="640"/>
      <c r="Q208" s="641"/>
      <c r="R208" s="639" t="s">
        <v>119</v>
      </c>
      <c r="S208" s="640"/>
      <c r="T208" s="641"/>
      <c r="U208" s="639" t="s">
        <v>149</v>
      </c>
      <c r="V208" s="640"/>
      <c r="W208" s="641"/>
      <c r="X208" s="639" t="s">
        <v>140</v>
      </c>
      <c r="Y208" s="640"/>
      <c r="Z208" s="641"/>
      <c r="AA208" s="639" t="s">
        <v>135</v>
      </c>
      <c r="AB208" s="640"/>
      <c r="AC208" s="641"/>
      <c r="AD208" s="639" t="s">
        <v>150</v>
      </c>
      <c r="AE208" s="640"/>
      <c r="AF208" s="641"/>
      <c r="AG208" s="2"/>
      <c r="AH208" s="637" t="s">
        <v>120</v>
      </c>
      <c r="AI208" s="2"/>
      <c r="AJ208" s="2"/>
      <c r="BA208" s="30"/>
      <c r="BD208" s="30"/>
      <c r="BE208" s="30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</row>
    <row r="209" spans="8:78" ht="15" hidden="1" customHeight="1">
      <c r="H209" s="30"/>
      <c r="I209" s="30"/>
      <c r="J209" s="30"/>
      <c r="K209" s="30"/>
      <c r="M209" s="31"/>
      <c r="N209" s="281"/>
      <c r="O209" s="281" t="s">
        <v>143</v>
      </c>
      <c r="P209" s="281" t="s">
        <v>133</v>
      </c>
      <c r="Q209" s="141" t="s">
        <v>71</v>
      </c>
      <c r="R209" s="281" t="s">
        <v>143</v>
      </c>
      <c r="S209" s="281" t="s">
        <v>133</v>
      </c>
      <c r="T209" s="141" t="s">
        <v>71</v>
      </c>
      <c r="U209" s="281" t="s">
        <v>143</v>
      </c>
      <c r="V209" s="281" t="s">
        <v>133</v>
      </c>
      <c r="W209" s="141" t="s">
        <v>71</v>
      </c>
      <c r="X209" s="281" t="s">
        <v>143</v>
      </c>
      <c r="Y209" s="281" t="s">
        <v>133</v>
      </c>
      <c r="Z209" s="141" t="s">
        <v>71</v>
      </c>
      <c r="AA209" s="281" t="s">
        <v>143</v>
      </c>
      <c r="AB209" s="281" t="s">
        <v>133</v>
      </c>
      <c r="AC209" s="141" t="s">
        <v>71</v>
      </c>
      <c r="AD209" s="281" t="s">
        <v>143</v>
      </c>
      <c r="AE209" s="281" t="s">
        <v>133</v>
      </c>
      <c r="AF209" s="141" t="s">
        <v>71</v>
      </c>
      <c r="AG209" s="2"/>
      <c r="AH209" s="638"/>
      <c r="AI209" s="2"/>
      <c r="AJ209" s="2"/>
      <c r="BA209" s="30"/>
      <c r="BD209" s="30"/>
      <c r="BE209" s="30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</row>
    <row r="210" spans="8:78" ht="15" hidden="1" customHeight="1">
      <c r="H210" s="30"/>
      <c r="I210" s="30"/>
      <c r="J210" s="30"/>
      <c r="K210" s="30"/>
      <c r="M210" s="31"/>
      <c r="N210" s="282" t="str">
        <f t="shared" ref="N210:N239" si="416">N173</f>
        <v>직원1</v>
      </c>
      <c r="O210" s="283">
        <f ca="1">SUM(INDIRECT(ADDRESS(ROW(F173),O$240,4)):INDIRECT(ADDRESS(ROW(F173),P$240,4)))-40-SUM(INDIRECT(ADDRESS(ROW(F246),O$240,4)):INDIRECT(ADDRESS(ROW(F246),P$240,4)),INDIRECT(ADDRESS(ROW(F282),O$240,4)):INDIRECT(ADDRESS(ROW(F282),P$240,4)))</f>
        <v>-40</v>
      </c>
      <c r="P210" s="283">
        <f ca="1">SUMIFS(INDIRECT(ADDRESS(ROW(F173),O$240,4)):INDIRECT(ADDRESS(ROW(F173),P$240,4)),INDIRECT(ADDRESS(ROW(F173),O$240,4)):INDIRECT(ADDRESS(ROW(F173),P$240,4)),"&gt;8")-COUNTIFS(INDIRECT(ADDRESS(ROW(F173),O$240,4)):INDIRECT(ADDRESS(ROW(F173),P$240,4)),"&gt;8")*8-SUM(INDIRECT(ADDRESS(ROW(F282),O$240,4)):INDIRECT(ADDRESS(ROW(F282),P$240,4)))</f>
        <v>0</v>
      </c>
      <c r="Q210" s="284">
        <f t="shared" ref="Q210:Q224" ca="1" si="417">MAX(O210:P210)</f>
        <v>0</v>
      </c>
      <c r="R210" s="283">
        <f ca="1">SUM(INDIRECT(ADDRESS(ROW(I173),R$240,4)):INDIRECT(ADDRESS(ROW(I173),S$240,4)))-40-SUM(INDIRECT(ADDRESS(ROW(I246),R$240,4)):INDIRECT(ADDRESS(ROW(I246),S$240,4)),INDIRECT(ADDRESS(ROW(I282),R$240,4)):INDIRECT(ADDRESS(ROW(I282),S$240,4)))</f>
        <v>-40</v>
      </c>
      <c r="S210" s="283">
        <f ca="1">SUMIFS(INDIRECT(ADDRESS(ROW(I173),R$240,4)):INDIRECT(ADDRESS(ROW(I173),S$240,4)),INDIRECT(ADDRESS(ROW(I173),R$240,4)):INDIRECT(ADDRESS(ROW(I173),S$240,4)),"&gt;8")-COUNTIFS(INDIRECT(ADDRESS(ROW(I173),R$240,4)):INDIRECT(ADDRESS(ROW(I173),S$240,4)),"&gt;8")*8-SUM(INDIRECT(ADDRESS(ROW(I282),R$240,4)):INDIRECT(ADDRESS(ROW(I282),S$240,4)))</f>
        <v>0</v>
      </c>
      <c r="T210" s="284">
        <f t="shared" ref="T210:T224" ca="1" si="418">MAX(R210:S210)</f>
        <v>0</v>
      </c>
      <c r="U210" s="283">
        <f ca="1">SUM(INDIRECT(ADDRESS(ROW(L173),U$240,4)):INDIRECT(ADDRESS(ROW(L173),V$240,4)))-40-SUM(INDIRECT(ADDRESS(ROW(L246),U$240,4)):INDIRECT(ADDRESS(ROW(L246),V$240,4)),INDIRECT(ADDRESS(ROW(L282),U$240,4)):INDIRECT(ADDRESS(ROW(L282),V$240,4)))</f>
        <v>-40</v>
      </c>
      <c r="V210" s="283">
        <f ca="1">SUMIFS(INDIRECT(ADDRESS(ROW(L173),U$240,4)):INDIRECT(ADDRESS(ROW(L173),V$240,4)),INDIRECT(ADDRESS(ROW(L173),U$240,4)):INDIRECT(ADDRESS(ROW(L173),V$240,4)),"&gt;8")-COUNTIFS(INDIRECT(ADDRESS(ROW(L173),U$240,4)):INDIRECT(ADDRESS(ROW(L173),V$240,4)),"&gt;8")*8-SUM(INDIRECT(ADDRESS(ROW(L282),U$240,4)):INDIRECT(ADDRESS(ROW(L282),V$240,4)))</f>
        <v>0</v>
      </c>
      <c r="W210" s="284">
        <f t="shared" ref="W210:W224" ca="1" si="419">MAX(U210:V210)</f>
        <v>0</v>
      </c>
      <c r="X210" s="283">
        <f ca="1">SUM(INDIRECT(ADDRESS(ROW(O173),X$240,4)):INDIRECT(ADDRESS(ROW(O173),Y$240,4)))-40-SUM(INDIRECT(ADDRESS(ROW(O246),X$240,4)):INDIRECT(ADDRESS(ROW(O246),Y$240,4)),INDIRECT(ADDRESS(ROW(O282),X$240,4)):INDIRECT(ADDRESS(ROW(O282),Y$240,4)))</f>
        <v>-40</v>
      </c>
      <c r="Y210" s="283">
        <f ca="1">SUMIFS(INDIRECT(ADDRESS(ROW(O173),X$240,4)):INDIRECT(ADDRESS(ROW(O173),Y$240,4)),INDIRECT(ADDRESS(ROW(O173),X$240,4)):INDIRECT(ADDRESS(ROW(O173),Y$240,4)),"&gt;8")-COUNTIFS(INDIRECT(ADDRESS(ROW(O173),X$240,4)):INDIRECT(ADDRESS(ROW(O173),Y$240,4)),"&gt;8")*8-SUM(INDIRECT(ADDRESS(ROW(O282),X$240,4)):INDIRECT(ADDRESS(ROW(O282),Y$240,4)))</f>
        <v>0</v>
      </c>
      <c r="Z210" s="284">
        <f t="shared" ref="Z210:Z224" ca="1" si="420">MAX(X210:Y210)</f>
        <v>0</v>
      </c>
      <c r="AA210" s="283">
        <f ca="1">SUM(INDIRECT(ADDRESS(ROW(R173),AA$240,4)):INDIRECT(ADDRESS(ROW(R173),AB$240,4)))-40-SUM(INDIRECT(ADDRESS(ROW(R246),AA$240,4)):INDIRECT(ADDRESS(ROW(R246),AB$240,4)),INDIRECT(ADDRESS(ROW(R282),AA$240,4)):INDIRECT(ADDRESS(ROW(R282),AB$240,4)))</f>
        <v>-40</v>
      </c>
      <c r="AB210" s="283">
        <f ca="1">SUMIFS(INDIRECT(ADDRESS(ROW(R173),AA$240,4)):INDIRECT(ADDRESS(ROW(R173),AB$240,4)),INDIRECT(ADDRESS(ROW(R173),AA$240,4)):INDIRECT(ADDRESS(ROW(R173),AB$240,4)),"&gt;8")-COUNTIFS(INDIRECT(ADDRESS(ROW(R173),AA$240,4)):INDIRECT(ADDRESS(ROW(R173),AB$240,4)),"&gt;8")*8-SUM(INDIRECT(ADDRESS(ROW(R282),AA$240,4)):INDIRECT(ADDRESS(ROW(R282),AB$240,4)))</f>
        <v>0</v>
      </c>
      <c r="AC210" s="284">
        <f t="shared" ref="AC210:AC224" ca="1" si="421">MAX(AA210:AB210)</f>
        <v>0</v>
      </c>
      <c r="AD210" s="283">
        <f ca="1">IF($AB$240=45,0,SUM(INDIRECT(ADDRESS(ROW(U173),AD$240,4)):INDIRECT(ADDRESS(ROW(U173),AE$240,4)))-40-SUM(INDIRECT(ADDRESS(ROW(U246),AD$240,4)):INDIRECT(ADDRESS(ROW(U246),AE$240,4)),INDIRECT(ADDRESS(ROW(U282),AD$240,4)):INDIRECT(ADDRESS(ROW(U282),AE$240,4))))</f>
        <v>0</v>
      </c>
      <c r="AE210" s="283">
        <f ca="1">IF($AB$240=45,0,SUMIFS(INDIRECT(ADDRESS(ROW(U173),AD$240,4)):INDIRECT(ADDRESS(ROW(U173),AE$240,4)),INDIRECT(ADDRESS(ROW(U173),AD$240,4)):INDIRECT(ADDRESS(ROW(U173),AE$240,4)),"&gt;8")-COUNTIFS(INDIRECT(ADDRESS(ROW(U173),AD$240,4)):INDIRECT(ADDRESS(ROW(U173),AE$240,4)),"&gt;8")*8-SUM(INDIRECT(ADDRESS(ROW(U282),AD$240,4)):INDIRECT(ADDRESS(ROW(U282),AE$240,4))))</f>
        <v>0</v>
      </c>
      <c r="AF210" s="284">
        <f t="shared" ref="AF210:AF224" ca="1" si="422">MAX(AD210:AE210)</f>
        <v>0</v>
      </c>
      <c r="AG210" s="2"/>
      <c r="AH210" s="283">
        <f t="shared" ref="AH210:AH224" ca="1" si="423">SUM(Q210,T210,W210,Z210,AC210,AF210)</f>
        <v>0</v>
      </c>
      <c r="AI210" s="2"/>
      <c r="AJ210" s="2"/>
      <c r="BA210" s="30"/>
      <c r="BD210" s="30"/>
      <c r="BE210" s="30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</row>
    <row r="211" spans="8:78" ht="15" hidden="1" customHeight="1">
      <c r="H211" s="30"/>
      <c r="I211" s="30"/>
      <c r="J211" s="30"/>
      <c r="K211" s="30"/>
      <c r="M211" s="31"/>
      <c r="N211" s="285" t="str">
        <f t="shared" si="416"/>
        <v>직원2</v>
      </c>
      <c r="O211" s="286">
        <f ca="1">SUM(INDIRECT(ADDRESS(ROW(F174),O$240,4)):INDIRECT(ADDRESS(ROW(F174),P$240,4)))-40-SUM(INDIRECT(ADDRESS(ROW(F247),O$240,4)):INDIRECT(ADDRESS(ROW(F247),P$240,4)),INDIRECT(ADDRESS(ROW(F283),O$240,4)):INDIRECT(ADDRESS(ROW(F283),P$240,4)))</f>
        <v>-40</v>
      </c>
      <c r="P211" s="286">
        <f ca="1">SUMIFS(INDIRECT(ADDRESS(ROW(F174),O$240,4)):INDIRECT(ADDRESS(ROW(F174),P$240,4)),INDIRECT(ADDRESS(ROW(F174),O$240,4)):INDIRECT(ADDRESS(ROW(F174),P$240,4)),"&gt;8")-COUNTIFS(INDIRECT(ADDRESS(ROW(F174),O$240,4)):INDIRECT(ADDRESS(ROW(F174),P$240,4)),"&gt;8")*8-SUM(INDIRECT(ADDRESS(ROW(F283),O$240,4)):INDIRECT(ADDRESS(ROW(F283),P$240,4)))</f>
        <v>0</v>
      </c>
      <c r="Q211" s="287">
        <f t="shared" ca="1" si="417"/>
        <v>0</v>
      </c>
      <c r="R211" s="286">
        <f ca="1">SUM(INDIRECT(ADDRESS(ROW(I174),R$240,4)):INDIRECT(ADDRESS(ROW(I174),S$240,4)))-40-SUM(INDIRECT(ADDRESS(ROW(I247),R$240,4)):INDIRECT(ADDRESS(ROW(I247),S$240,4)),INDIRECT(ADDRESS(ROW(I283),R$240,4)):INDIRECT(ADDRESS(ROW(I283),S$240,4)))</f>
        <v>-40</v>
      </c>
      <c r="S211" s="286">
        <f ca="1">SUMIFS(INDIRECT(ADDRESS(ROW(I174),R$240,4)):INDIRECT(ADDRESS(ROW(I174),S$240,4)),INDIRECT(ADDRESS(ROW(I174),R$240,4)):INDIRECT(ADDRESS(ROW(I174),S$240,4)),"&gt;8")-COUNTIFS(INDIRECT(ADDRESS(ROW(I174),R$240,4)):INDIRECT(ADDRESS(ROW(I174),S$240,4)),"&gt;8")*8-SUM(INDIRECT(ADDRESS(ROW(I283),R$240,4)):INDIRECT(ADDRESS(ROW(I283),S$240,4)))</f>
        <v>0</v>
      </c>
      <c r="T211" s="287">
        <f t="shared" ca="1" si="418"/>
        <v>0</v>
      </c>
      <c r="U211" s="286">
        <f ca="1">SUM(INDIRECT(ADDRESS(ROW(L174),U$240,4)):INDIRECT(ADDRESS(ROW(L174),V$240,4)))-40-SUM(INDIRECT(ADDRESS(ROW(L247),U$240,4)):INDIRECT(ADDRESS(ROW(L247),V$240,4)),INDIRECT(ADDRESS(ROW(L283),U$240,4)):INDIRECT(ADDRESS(ROW(L283),V$240,4)))</f>
        <v>-40</v>
      </c>
      <c r="V211" s="286">
        <f ca="1">SUMIFS(INDIRECT(ADDRESS(ROW(L174),U$240,4)):INDIRECT(ADDRESS(ROW(L174),V$240,4)),INDIRECT(ADDRESS(ROW(L174),U$240,4)):INDIRECT(ADDRESS(ROW(L174),V$240,4)),"&gt;8")-COUNTIFS(INDIRECT(ADDRESS(ROW(L174),U$240,4)):INDIRECT(ADDRESS(ROW(L174),V$240,4)),"&gt;8")*8-SUM(INDIRECT(ADDRESS(ROW(L283),U$240,4)):INDIRECT(ADDRESS(ROW(L283),V$240,4)))</f>
        <v>0</v>
      </c>
      <c r="W211" s="287">
        <f t="shared" ca="1" si="419"/>
        <v>0</v>
      </c>
      <c r="X211" s="286">
        <f ca="1">SUM(INDIRECT(ADDRESS(ROW(O174),X$240,4)):INDIRECT(ADDRESS(ROW(O174),Y$240,4)))-40-SUM(INDIRECT(ADDRESS(ROW(O247),X$240,4)):INDIRECT(ADDRESS(ROW(O247),Y$240,4)),INDIRECT(ADDRESS(ROW(O283),X$240,4)):INDIRECT(ADDRESS(ROW(O283),Y$240,4)))</f>
        <v>-40</v>
      </c>
      <c r="Y211" s="286">
        <f ca="1">SUMIFS(INDIRECT(ADDRESS(ROW(O174),X$240,4)):INDIRECT(ADDRESS(ROW(O174),Y$240,4)),INDIRECT(ADDRESS(ROW(O174),X$240,4)):INDIRECT(ADDRESS(ROW(O174),Y$240,4)),"&gt;8")-COUNTIFS(INDIRECT(ADDRESS(ROW(O174),X$240,4)):INDIRECT(ADDRESS(ROW(O174),Y$240,4)),"&gt;8")*8-SUM(INDIRECT(ADDRESS(ROW(O283),X$240,4)):INDIRECT(ADDRESS(ROW(O283),Y$240,4)))</f>
        <v>0</v>
      </c>
      <c r="Z211" s="287">
        <f t="shared" ca="1" si="420"/>
        <v>0</v>
      </c>
      <c r="AA211" s="286">
        <f ca="1">SUM(INDIRECT(ADDRESS(ROW(R174),AA$240,4)):INDIRECT(ADDRESS(ROW(R174),AB$240,4)))-40-SUM(INDIRECT(ADDRESS(ROW(R247),AA$240,4)):INDIRECT(ADDRESS(ROW(R247),AB$240,4)),INDIRECT(ADDRESS(ROW(R283),AA$240,4)):INDIRECT(ADDRESS(ROW(R283),AB$240,4)))</f>
        <v>-40</v>
      </c>
      <c r="AB211" s="286">
        <f ca="1">SUMIFS(INDIRECT(ADDRESS(ROW(R174),AA$240,4)):INDIRECT(ADDRESS(ROW(R174),AB$240,4)),INDIRECT(ADDRESS(ROW(R174),AA$240,4)):INDIRECT(ADDRESS(ROW(R174),AB$240,4)),"&gt;8")-COUNTIFS(INDIRECT(ADDRESS(ROW(R174),AA$240,4)):INDIRECT(ADDRESS(ROW(R174),AB$240,4)),"&gt;8")*8-SUM(INDIRECT(ADDRESS(ROW(R283),AA$240,4)):INDIRECT(ADDRESS(ROW(R283),AB$240,4)))</f>
        <v>0</v>
      </c>
      <c r="AC211" s="287">
        <f t="shared" ca="1" si="421"/>
        <v>0</v>
      </c>
      <c r="AD211" s="286">
        <f ca="1">IF($AB$240=45,0,SUM(INDIRECT(ADDRESS(ROW(U174),AD$240,4)):INDIRECT(ADDRESS(ROW(U174),AE$240,4)))-40-SUM(INDIRECT(ADDRESS(ROW(U247),AD$240,4)):INDIRECT(ADDRESS(ROW(U247),AE$240,4)),INDIRECT(ADDRESS(ROW(U283),AD$240,4)):INDIRECT(ADDRESS(ROW(U283),AE$240,4))))</f>
        <v>0</v>
      </c>
      <c r="AE211" s="286">
        <f ca="1">IF($AB$240=45,0,SUMIFS(INDIRECT(ADDRESS(ROW(U174),AD$240,4)):INDIRECT(ADDRESS(ROW(U174),AE$240,4)),INDIRECT(ADDRESS(ROW(U174),AD$240,4)):INDIRECT(ADDRESS(ROW(U174),AE$240,4)),"&gt;8")-COUNTIFS(INDIRECT(ADDRESS(ROW(U174),AD$240,4)):INDIRECT(ADDRESS(ROW(U174),AE$240,4)),"&gt;8")*8-SUM(INDIRECT(ADDRESS(ROW(U283),AD$240,4)):INDIRECT(ADDRESS(ROW(U283),AE$240,4))))</f>
        <v>0</v>
      </c>
      <c r="AF211" s="287">
        <f t="shared" ca="1" si="422"/>
        <v>0</v>
      </c>
      <c r="AG211" s="2"/>
      <c r="AH211" s="286">
        <f t="shared" ca="1" si="423"/>
        <v>0</v>
      </c>
      <c r="AI211" s="2"/>
      <c r="AJ211" s="2"/>
      <c r="BA211" s="30"/>
      <c r="BD211" s="30"/>
      <c r="BE211" s="30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</row>
    <row r="212" spans="8:78" ht="15" hidden="1" customHeight="1">
      <c r="H212" s="30"/>
      <c r="I212" s="30"/>
      <c r="J212" s="30"/>
      <c r="K212" s="30"/>
      <c r="M212" s="31"/>
      <c r="N212" s="285" t="str">
        <f t="shared" si="416"/>
        <v>직원3</v>
      </c>
      <c r="O212" s="286">
        <f ca="1">SUM(INDIRECT(ADDRESS(ROW(F175),O$240,4)):INDIRECT(ADDRESS(ROW(F175),P$240,4)))-40-SUM(INDIRECT(ADDRESS(ROW(F248),O$240,4)):INDIRECT(ADDRESS(ROW(F248),P$240,4)),INDIRECT(ADDRESS(ROW(F284),O$240,4)):INDIRECT(ADDRESS(ROW(F284),P$240,4)))</f>
        <v>-40</v>
      </c>
      <c r="P212" s="286">
        <f ca="1">SUMIFS(INDIRECT(ADDRESS(ROW(F175),O$240,4)):INDIRECT(ADDRESS(ROW(F175),P$240,4)),INDIRECT(ADDRESS(ROW(F175),O$240,4)):INDIRECT(ADDRESS(ROW(F175),P$240,4)),"&gt;8")-COUNTIFS(INDIRECT(ADDRESS(ROW(F175),O$240,4)):INDIRECT(ADDRESS(ROW(F175),P$240,4)),"&gt;8")*8-SUM(INDIRECT(ADDRESS(ROW(F284),O$240,4)):INDIRECT(ADDRESS(ROW(F284),P$240,4)))</f>
        <v>0</v>
      </c>
      <c r="Q212" s="287">
        <f t="shared" ca="1" si="417"/>
        <v>0</v>
      </c>
      <c r="R212" s="286">
        <f ca="1">SUM(INDIRECT(ADDRESS(ROW(I175),R$240,4)):INDIRECT(ADDRESS(ROW(I175),S$240,4)))-40-SUM(INDIRECT(ADDRESS(ROW(I248),R$240,4)):INDIRECT(ADDRESS(ROW(I248),S$240,4)),INDIRECT(ADDRESS(ROW(I284),R$240,4)):INDIRECT(ADDRESS(ROW(I284),S$240,4)))</f>
        <v>-40</v>
      </c>
      <c r="S212" s="286">
        <f ca="1">SUMIFS(INDIRECT(ADDRESS(ROW(I175),R$240,4)):INDIRECT(ADDRESS(ROW(I175),S$240,4)),INDIRECT(ADDRESS(ROW(I175),R$240,4)):INDIRECT(ADDRESS(ROW(I175),S$240,4)),"&gt;8")-COUNTIFS(INDIRECT(ADDRESS(ROW(I175),R$240,4)):INDIRECT(ADDRESS(ROW(I175),S$240,4)),"&gt;8")*8-SUM(INDIRECT(ADDRESS(ROW(I284),R$240,4)):INDIRECT(ADDRESS(ROW(I284),S$240,4)))</f>
        <v>0</v>
      </c>
      <c r="T212" s="287">
        <f t="shared" ca="1" si="418"/>
        <v>0</v>
      </c>
      <c r="U212" s="286">
        <f ca="1">SUM(INDIRECT(ADDRESS(ROW(L175),U$240,4)):INDIRECT(ADDRESS(ROW(L175),V$240,4)))-40-SUM(INDIRECT(ADDRESS(ROW(L248),U$240,4)):INDIRECT(ADDRESS(ROW(L248),V$240,4)),INDIRECT(ADDRESS(ROW(L284),U$240,4)):INDIRECT(ADDRESS(ROW(L284),V$240,4)))</f>
        <v>-40</v>
      </c>
      <c r="V212" s="286">
        <f ca="1">SUMIFS(INDIRECT(ADDRESS(ROW(L175),U$240,4)):INDIRECT(ADDRESS(ROW(L175),V$240,4)),INDIRECT(ADDRESS(ROW(L175),U$240,4)):INDIRECT(ADDRESS(ROW(L175),V$240,4)),"&gt;8")-COUNTIFS(INDIRECT(ADDRESS(ROW(L175),U$240,4)):INDIRECT(ADDRESS(ROW(L175),V$240,4)),"&gt;8")*8-SUM(INDIRECT(ADDRESS(ROW(L284),U$240,4)):INDIRECT(ADDRESS(ROW(L284),V$240,4)))</f>
        <v>0</v>
      </c>
      <c r="W212" s="287">
        <f t="shared" ca="1" si="419"/>
        <v>0</v>
      </c>
      <c r="X212" s="286">
        <f ca="1">SUM(INDIRECT(ADDRESS(ROW(O175),X$240,4)):INDIRECT(ADDRESS(ROW(O175),Y$240,4)))-40-SUM(INDIRECT(ADDRESS(ROW(O248),X$240,4)):INDIRECT(ADDRESS(ROW(O248),Y$240,4)),INDIRECT(ADDRESS(ROW(O284),X$240,4)):INDIRECT(ADDRESS(ROW(O284),Y$240,4)))</f>
        <v>-40</v>
      </c>
      <c r="Y212" s="286">
        <f ca="1">SUMIFS(INDIRECT(ADDRESS(ROW(O175),X$240,4)):INDIRECT(ADDRESS(ROW(O175),Y$240,4)),INDIRECT(ADDRESS(ROW(O175),X$240,4)):INDIRECT(ADDRESS(ROW(O175),Y$240,4)),"&gt;8")-COUNTIFS(INDIRECT(ADDRESS(ROW(O175),X$240,4)):INDIRECT(ADDRESS(ROW(O175),Y$240,4)),"&gt;8")*8-SUM(INDIRECT(ADDRESS(ROW(O284),X$240,4)):INDIRECT(ADDRESS(ROW(O284),Y$240,4)))</f>
        <v>0</v>
      </c>
      <c r="Z212" s="287">
        <f t="shared" ca="1" si="420"/>
        <v>0</v>
      </c>
      <c r="AA212" s="286">
        <f ca="1">SUM(INDIRECT(ADDRESS(ROW(R175),AA$240,4)):INDIRECT(ADDRESS(ROW(R175),AB$240,4)))-40-SUM(INDIRECT(ADDRESS(ROW(R248),AA$240,4)):INDIRECT(ADDRESS(ROW(R248),AB$240,4)),INDIRECT(ADDRESS(ROW(R284),AA$240,4)):INDIRECT(ADDRESS(ROW(R284),AB$240,4)))</f>
        <v>-40</v>
      </c>
      <c r="AB212" s="286">
        <f ca="1">SUMIFS(INDIRECT(ADDRESS(ROW(R175),AA$240,4)):INDIRECT(ADDRESS(ROW(R175),AB$240,4)),INDIRECT(ADDRESS(ROW(R175),AA$240,4)):INDIRECT(ADDRESS(ROW(R175),AB$240,4)),"&gt;8")-COUNTIFS(INDIRECT(ADDRESS(ROW(R175),AA$240,4)):INDIRECT(ADDRESS(ROW(R175),AB$240,4)),"&gt;8")*8-SUM(INDIRECT(ADDRESS(ROW(R284),AA$240,4)):INDIRECT(ADDRESS(ROW(R284),AB$240,4)))</f>
        <v>0</v>
      </c>
      <c r="AC212" s="287">
        <f t="shared" ca="1" si="421"/>
        <v>0</v>
      </c>
      <c r="AD212" s="286">
        <f ca="1">IF($AB$240=45,0,SUM(INDIRECT(ADDRESS(ROW(U175),AD$240,4)):INDIRECT(ADDRESS(ROW(U175),AE$240,4)))-40-SUM(INDIRECT(ADDRESS(ROW(U248),AD$240,4)):INDIRECT(ADDRESS(ROW(U248),AE$240,4)),INDIRECT(ADDRESS(ROW(U284),AD$240,4)):INDIRECT(ADDRESS(ROW(U284),AE$240,4))))</f>
        <v>0</v>
      </c>
      <c r="AE212" s="286">
        <f ca="1">IF($AB$240=45,0,SUMIFS(INDIRECT(ADDRESS(ROW(U175),AD$240,4)):INDIRECT(ADDRESS(ROW(U175),AE$240,4)),INDIRECT(ADDRESS(ROW(U175),AD$240,4)):INDIRECT(ADDRESS(ROW(U175),AE$240,4)),"&gt;8")-COUNTIFS(INDIRECT(ADDRESS(ROW(U175),AD$240,4)):INDIRECT(ADDRESS(ROW(U175),AE$240,4)),"&gt;8")*8-SUM(INDIRECT(ADDRESS(ROW(U284),AD$240,4)):INDIRECT(ADDRESS(ROW(U284),AE$240,4))))</f>
        <v>0</v>
      </c>
      <c r="AF212" s="287">
        <f t="shared" ca="1" si="422"/>
        <v>0</v>
      </c>
      <c r="AG212" s="2"/>
      <c r="AH212" s="286">
        <f t="shared" ca="1" si="423"/>
        <v>0</v>
      </c>
      <c r="AI212" s="2"/>
      <c r="AJ212" s="2"/>
      <c r="BA212" s="30"/>
      <c r="BD212" s="30"/>
      <c r="BE212" s="30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</row>
    <row r="213" spans="8:78" ht="15" hidden="1" customHeight="1">
      <c r="H213" s="30"/>
      <c r="I213" s="30"/>
      <c r="J213" s="30"/>
      <c r="K213" s="30"/>
      <c r="M213" s="31"/>
      <c r="N213" s="285" t="str">
        <f t="shared" si="416"/>
        <v>직원4</v>
      </c>
      <c r="O213" s="286">
        <f ca="1">SUM(INDIRECT(ADDRESS(ROW(F176),O$240,4)):INDIRECT(ADDRESS(ROW(F176),P$240,4)))-40-SUM(INDIRECT(ADDRESS(ROW(F249),O$240,4)):INDIRECT(ADDRESS(ROW(F249),P$240,4)),INDIRECT(ADDRESS(ROW(F285),O$240,4)):INDIRECT(ADDRESS(ROW(F285),P$240,4)))</f>
        <v>-40</v>
      </c>
      <c r="P213" s="286">
        <f ca="1">SUMIFS(INDIRECT(ADDRESS(ROW(F176),O$240,4)):INDIRECT(ADDRESS(ROW(F176),P$240,4)),INDIRECT(ADDRESS(ROW(F176),O$240,4)):INDIRECT(ADDRESS(ROW(F176),P$240,4)),"&gt;8")-COUNTIFS(INDIRECT(ADDRESS(ROW(F176),O$240,4)):INDIRECT(ADDRESS(ROW(F176),P$240,4)),"&gt;8")*8-SUM(INDIRECT(ADDRESS(ROW(F285),O$240,4)):INDIRECT(ADDRESS(ROW(F285),P$240,4)))</f>
        <v>0</v>
      </c>
      <c r="Q213" s="287">
        <f t="shared" ca="1" si="417"/>
        <v>0</v>
      </c>
      <c r="R213" s="286">
        <f ca="1">SUM(INDIRECT(ADDRESS(ROW(I176),R$240,4)):INDIRECT(ADDRESS(ROW(I176),S$240,4)))-40-SUM(INDIRECT(ADDRESS(ROW(I249),R$240,4)):INDIRECT(ADDRESS(ROW(I249),S$240,4)),INDIRECT(ADDRESS(ROW(I285),R$240,4)):INDIRECT(ADDRESS(ROW(I285),S$240,4)))</f>
        <v>-40</v>
      </c>
      <c r="S213" s="286">
        <f ca="1">SUMIFS(INDIRECT(ADDRESS(ROW(I176),R$240,4)):INDIRECT(ADDRESS(ROW(I176),S$240,4)),INDIRECT(ADDRESS(ROW(I176),R$240,4)):INDIRECT(ADDRESS(ROW(I176),S$240,4)),"&gt;8")-COUNTIFS(INDIRECT(ADDRESS(ROW(I176),R$240,4)):INDIRECT(ADDRESS(ROW(I176),S$240,4)),"&gt;8")*8-SUM(INDIRECT(ADDRESS(ROW(I285),R$240,4)):INDIRECT(ADDRESS(ROW(I285),S$240,4)))</f>
        <v>0</v>
      </c>
      <c r="T213" s="287">
        <f t="shared" ca="1" si="418"/>
        <v>0</v>
      </c>
      <c r="U213" s="286">
        <f ca="1">SUM(INDIRECT(ADDRESS(ROW(L176),U$240,4)):INDIRECT(ADDRESS(ROW(L176),V$240,4)))-40-SUM(INDIRECT(ADDRESS(ROW(L249),U$240,4)):INDIRECT(ADDRESS(ROW(L249),V$240,4)),INDIRECT(ADDRESS(ROW(L285),U$240,4)):INDIRECT(ADDRESS(ROW(L285),V$240,4)))</f>
        <v>-40</v>
      </c>
      <c r="V213" s="286">
        <f ca="1">SUMIFS(INDIRECT(ADDRESS(ROW(L176),U$240,4)):INDIRECT(ADDRESS(ROW(L176),V$240,4)),INDIRECT(ADDRESS(ROW(L176),U$240,4)):INDIRECT(ADDRESS(ROW(L176),V$240,4)),"&gt;8")-COUNTIFS(INDIRECT(ADDRESS(ROW(L176),U$240,4)):INDIRECT(ADDRESS(ROW(L176),V$240,4)),"&gt;8")*8-SUM(INDIRECT(ADDRESS(ROW(L285),U$240,4)):INDIRECT(ADDRESS(ROW(L285),V$240,4)))</f>
        <v>0</v>
      </c>
      <c r="W213" s="287">
        <f t="shared" ca="1" si="419"/>
        <v>0</v>
      </c>
      <c r="X213" s="286">
        <f ca="1">SUM(INDIRECT(ADDRESS(ROW(O176),X$240,4)):INDIRECT(ADDRESS(ROW(O176),Y$240,4)))-40-SUM(INDIRECT(ADDRESS(ROW(O249),X$240,4)):INDIRECT(ADDRESS(ROW(O249),Y$240,4)),INDIRECT(ADDRESS(ROW(O285),X$240,4)):INDIRECT(ADDRESS(ROW(O285),Y$240,4)))</f>
        <v>-40</v>
      </c>
      <c r="Y213" s="286">
        <f ca="1">SUMIFS(INDIRECT(ADDRESS(ROW(O176),X$240,4)):INDIRECT(ADDRESS(ROW(O176),Y$240,4)),INDIRECT(ADDRESS(ROW(O176),X$240,4)):INDIRECT(ADDRESS(ROW(O176),Y$240,4)),"&gt;8")-COUNTIFS(INDIRECT(ADDRESS(ROW(O176),X$240,4)):INDIRECT(ADDRESS(ROW(O176),Y$240,4)),"&gt;8")*8-SUM(INDIRECT(ADDRESS(ROW(O285),X$240,4)):INDIRECT(ADDRESS(ROW(O285),Y$240,4)))</f>
        <v>0</v>
      </c>
      <c r="Z213" s="287">
        <f t="shared" ca="1" si="420"/>
        <v>0</v>
      </c>
      <c r="AA213" s="286">
        <f ca="1">SUM(INDIRECT(ADDRESS(ROW(R176),AA$240,4)):INDIRECT(ADDRESS(ROW(R176),AB$240,4)))-40-SUM(INDIRECT(ADDRESS(ROW(R249),AA$240,4)):INDIRECT(ADDRESS(ROW(R249),AB$240,4)),INDIRECT(ADDRESS(ROW(R285),AA$240,4)):INDIRECT(ADDRESS(ROW(R285),AB$240,4)))</f>
        <v>-40</v>
      </c>
      <c r="AB213" s="286">
        <f ca="1">SUMIFS(INDIRECT(ADDRESS(ROW(R176),AA$240,4)):INDIRECT(ADDRESS(ROW(R176),AB$240,4)),INDIRECT(ADDRESS(ROW(R176),AA$240,4)):INDIRECT(ADDRESS(ROW(R176),AB$240,4)),"&gt;8")-COUNTIFS(INDIRECT(ADDRESS(ROW(R176),AA$240,4)):INDIRECT(ADDRESS(ROW(R176),AB$240,4)),"&gt;8")*8-SUM(INDIRECT(ADDRESS(ROW(R285),AA$240,4)):INDIRECT(ADDRESS(ROW(R285),AB$240,4)))</f>
        <v>0</v>
      </c>
      <c r="AC213" s="287">
        <f t="shared" ca="1" si="421"/>
        <v>0</v>
      </c>
      <c r="AD213" s="286">
        <f ca="1">IF($AB$240=45,0,SUM(INDIRECT(ADDRESS(ROW(U176),AD$240,4)):INDIRECT(ADDRESS(ROW(U176),AE$240,4)))-40-SUM(INDIRECT(ADDRESS(ROW(U249),AD$240,4)):INDIRECT(ADDRESS(ROW(U249),AE$240,4)),INDIRECT(ADDRESS(ROW(U285),AD$240,4)):INDIRECT(ADDRESS(ROW(U285),AE$240,4))))</f>
        <v>0</v>
      </c>
      <c r="AE213" s="286">
        <f ca="1">IF($AB$240=45,0,SUMIFS(INDIRECT(ADDRESS(ROW(U176),AD$240,4)):INDIRECT(ADDRESS(ROW(U176),AE$240,4)),INDIRECT(ADDRESS(ROW(U176),AD$240,4)):INDIRECT(ADDRESS(ROW(U176),AE$240,4)),"&gt;8")-COUNTIFS(INDIRECT(ADDRESS(ROW(U176),AD$240,4)):INDIRECT(ADDRESS(ROW(U176),AE$240,4)),"&gt;8")*8-SUM(INDIRECT(ADDRESS(ROW(U285),AD$240,4)):INDIRECT(ADDRESS(ROW(U285),AE$240,4))))</f>
        <v>0</v>
      </c>
      <c r="AF213" s="287">
        <f t="shared" ca="1" si="422"/>
        <v>0</v>
      </c>
      <c r="AG213" s="2"/>
      <c r="AH213" s="286">
        <f t="shared" ca="1" si="423"/>
        <v>0</v>
      </c>
      <c r="AI213" s="2"/>
      <c r="AJ213" s="2"/>
      <c r="BA213" s="30"/>
      <c r="BD213" s="30"/>
      <c r="BE213" s="30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</row>
    <row r="214" spans="8:78" ht="15" hidden="1" customHeight="1">
      <c r="H214" s="30"/>
      <c r="I214" s="30"/>
      <c r="J214" s="30"/>
      <c r="K214" s="30"/>
      <c r="M214" s="31"/>
      <c r="N214" s="285" t="str">
        <f t="shared" si="416"/>
        <v>직원5</v>
      </c>
      <c r="O214" s="286">
        <f ca="1">SUM(INDIRECT(ADDRESS(ROW(F177),O$240,4)):INDIRECT(ADDRESS(ROW(F177),P$240,4)))-40-SUM(INDIRECT(ADDRESS(ROW(F250),O$240,4)):INDIRECT(ADDRESS(ROW(F250),P$240,4)),INDIRECT(ADDRESS(ROW(F286),O$240,4)):INDIRECT(ADDRESS(ROW(F286),P$240,4)))</f>
        <v>-40</v>
      </c>
      <c r="P214" s="286">
        <f ca="1">SUMIFS(INDIRECT(ADDRESS(ROW(F177),O$240,4)):INDIRECT(ADDRESS(ROW(F177),P$240,4)),INDIRECT(ADDRESS(ROW(F177),O$240,4)):INDIRECT(ADDRESS(ROW(F177),P$240,4)),"&gt;8")-COUNTIFS(INDIRECT(ADDRESS(ROW(F177),O$240,4)):INDIRECT(ADDRESS(ROW(F177),P$240,4)),"&gt;8")*8-SUM(INDIRECT(ADDRESS(ROW(F286),O$240,4)):INDIRECT(ADDRESS(ROW(F286),P$240,4)))</f>
        <v>0</v>
      </c>
      <c r="Q214" s="287">
        <f t="shared" ca="1" si="417"/>
        <v>0</v>
      </c>
      <c r="R214" s="286">
        <f ca="1">SUM(INDIRECT(ADDRESS(ROW(I177),R$240,4)):INDIRECT(ADDRESS(ROW(I177),S$240,4)))-40-SUM(INDIRECT(ADDRESS(ROW(I250),R$240,4)):INDIRECT(ADDRESS(ROW(I250),S$240,4)),INDIRECT(ADDRESS(ROW(I286),R$240,4)):INDIRECT(ADDRESS(ROW(I286),S$240,4)))</f>
        <v>-40</v>
      </c>
      <c r="S214" s="286">
        <f ca="1">SUMIFS(INDIRECT(ADDRESS(ROW(I177),R$240,4)):INDIRECT(ADDRESS(ROW(I177),S$240,4)),INDIRECT(ADDRESS(ROW(I177),R$240,4)):INDIRECT(ADDRESS(ROW(I177),S$240,4)),"&gt;8")-COUNTIFS(INDIRECT(ADDRESS(ROW(I177),R$240,4)):INDIRECT(ADDRESS(ROW(I177),S$240,4)),"&gt;8")*8-SUM(INDIRECT(ADDRESS(ROW(I286),R$240,4)):INDIRECT(ADDRESS(ROW(I286),S$240,4)))</f>
        <v>0</v>
      </c>
      <c r="T214" s="287">
        <f t="shared" ca="1" si="418"/>
        <v>0</v>
      </c>
      <c r="U214" s="286">
        <f ca="1">SUM(INDIRECT(ADDRESS(ROW(L177),U$240,4)):INDIRECT(ADDRESS(ROW(L177),V$240,4)))-40-SUM(INDIRECT(ADDRESS(ROW(L250),U$240,4)):INDIRECT(ADDRESS(ROW(L250),V$240,4)),INDIRECT(ADDRESS(ROW(L286),U$240,4)):INDIRECT(ADDRESS(ROW(L286),V$240,4)))</f>
        <v>-40</v>
      </c>
      <c r="V214" s="286">
        <f ca="1">SUMIFS(INDIRECT(ADDRESS(ROW(L177),U$240,4)):INDIRECT(ADDRESS(ROW(L177),V$240,4)),INDIRECT(ADDRESS(ROW(L177),U$240,4)):INDIRECT(ADDRESS(ROW(L177),V$240,4)),"&gt;8")-COUNTIFS(INDIRECT(ADDRESS(ROW(L177),U$240,4)):INDIRECT(ADDRESS(ROW(L177),V$240,4)),"&gt;8")*8-SUM(INDIRECT(ADDRESS(ROW(L286),U$240,4)):INDIRECT(ADDRESS(ROW(L286),V$240,4)))</f>
        <v>0</v>
      </c>
      <c r="W214" s="287">
        <f t="shared" ca="1" si="419"/>
        <v>0</v>
      </c>
      <c r="X214" s="286">
        <f ca="1">SUM(INDIRECT(ADDRESS(ROW(O177),X$240,4)):INDIRECT(ADDRESS(ROW(O177),Y$240,4)))-40-SUM(INDIRECT(ADDRESS(ROW(O250),X$240,4)):INDIRECT(ADDRESS(ROW(O250),Y$240,4)),INDIRECT(ADDRESS(ROW(O286),X$240,4)):INDIRECT(ADDRESS(ROW(O286),Y$240,4)))</f>
        <v>-40</v>
      </c>
      <c r="Y214" s="286">
        <f ca="1">SUMIFS(INDIRECT(ADDRESS(ROW(O177),X$240,4)):INDIRECT(ADDRESS(ROW(O177),Y$240,4)),INDIRECT(ADDRESS(ROW(O177),X$240,4)):INDIRECT(ADDRESS(ROW(O177),Y$240,4)),"&gt;8")-COUNTIFS(INDIRECT(ADDRESS(ROW(O177),X$240,4)):INDIRECT(ADDRESS(ROW(O177),Y$240,4)),"&gt;8")*8-SUM(INDIRECT(ADDRESS(ROW(O286),X$240,4)):INDIRECT(ADDRESS(ROW(O286),Y$240,4)))</f>
        <v>0</v>
      </c>
      <c r="Z214" s="287">
        <f t="shared" ca="1" si="420"/>
        <v>0</v>
      </c>
      <c r="AA214" s="286">
        <f ca="1">SUM(INDIRECT(ADDRESS(ROW(R177),AA$240,4)):INDIRECT(ADDRESS(ROW(R177),AB$240,4)))-40-SUM(INDIRECT(ADDRESS(ROW(R250),AA$240,4)):INDIRECT(ADDRESS(ROW(R250),AB$240,4)),INDIRECT(ADDRESS(ROW(R286),AA$240,4)):INDIRECT(ADDRESS(ROW(R286),AB$240,4)))</f>
        <v>-40</v>
      </c>
      <c r="AB214" s="286">
        <f ca="1">SUMIFS(INDIRECT(ADDRESS(ROW(R177),AA$240,4)):INDIRECT(ADDRESS(ROW(R177),AB$240,4)),INDIRECT(ADDRESS(ROW(R177),AA$240,4)):INDIRECT(ADDRESS(ROW(R177),AB$240,4)),"&gt;8")-COUNTIFS(INDIRECT(ADDRESS(ROW(R177),AA$240,4)):INDIRECT(ADDRESS(ROW(R177),AB$240,4)),"&gt;8")*8-SUM(INDIRECT(ADDRESS(ROW(R286),AA$240,4)):INDIRECT(ADDRESS(ROW(R286),AB$240,4)))</f>
        <v>0</v>
      </c>
      <c r="AC214" s="287">
        <f t="shared" ca="1" si="421"/>
        <v>0</v>
      </c>
      <c r="AD214" s="286">
        <f ca="1">IF($AB$240=45,0,SUM(INDIRECT(ADDRESS(ROW(U177),AD$240,4)):INDIRECT(ADDRESS(ROW(U177),AE$240,4)))-40-SUM(INDIRECT(ADDRESS(ROW(U250),AD$240,4)):INDIRECT(ADDRESS(ROW(U250),AE$240,4)),INDIRECT(ADDRESS(ROW(U286),AD$240,4)):INDIRECT(ADDRESS(ROW(U286),AE$240,4))))</f>
        <v>0</v>
      </c>
      <c r="AE214" s="286">
        <f ca="1">IF($AB$240=45,0,SUMIFS(INDIRECT(ADDRESS(ROW(U177),AD$240,4)):INDIRECT(ADDRESS(ROW(U177),AE$240,4)),INDIRECT(ADDRESS(ROW(U177),AD$240,4)):INDIRECT(ADDRESS(ROW(U177),AE$240,4)),"&gt;8")-COUNTIFS(INDIRECT(ADDRESS(ROW(U177),AD$240,4)):INDIRECT(ADDRESS(ROW(U177),AE$240,4)),"&gt;8")*8-SUM(INDIRECT(ADDRESS(ROW(U286),AD$240,4)):INDIRECT(ADDRESS(ROW(U286),AE$240,4))))</f>
        <v>0</v>
      </c>
      <c r="AF214" s="287">
        <f t="shared" ca="1" si="422"/>
        <v>0</v>
      </c>
      <c r="AG214" s="2"/>
      <c r="AH214" s="286">
        <f t="shared" ca="1" si="423"/>
        <v>0</v>
      </c>
      <c r="AI214" s="2"/>
      <c r="AJ214" s="2"/>
      <c r="BA214" s="30"/>
      <c r="BD214" s="30"/>
      <c r="BE214" s="30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</row>
    <row r="215" spans="8:78" ht="15" hidden="1" customHeight="1">
      <c r="H215" s="30"/>
      <c r="I215" s="30"/>
      <c r="J215" s="30"/>
      <c r="K215" s="30"/>
      <c r="M215" s="31"/>
      <c r="N215" s="285" t="str">
        <f t="shared" si="416"/>
        <v>직원6</v>
      </c>
      <c r="O215" s="286">
        <f ca="1">SUM(INDIRECT(ADDRESS(ROW(F178),O$240,4)):INDIRECT(ADDRESS(ROW(F178),P$240,4)))-40-SUM(INDIRECT(ADDRESS(ROW(F251),O$240,4)):INDIRECT(ADDRESS(ROW(F251),P$240,4)),INDIRECT(ADDRESS(ROW(F287),O$240,4)):INDIRECT(ADDRESS(ROW(F287),P$240,4)))</f>
        <v>-40</v>
      </c>
      <c r="P215" s="286">
        <f ca="1">SUMIFS(INDIRECT(ADDRESS(ROW(F178),O$240,4)):INDIRECT(ADDRESS(ROW(F178),P$240,4)),INDIRECT(ADDRESS(ROW(F178),O$240,4)):INDIRECT(ADDRESS(ROW(F178),P$240,4)),"&gt;8")-COUNTIFS(INDIRECT(ADDRESS(ROW(F178),O$240,4)):INDIRECT(ADDRESS(ROW(F178),P$240,4)),"&gt;8")*8-SUM(INDIRECT(ADDRESS(ROW(F287),O$240,4)):INDIRECT(ADDRESS(ROW(F287),P$240,4)))</f>
        <v>0</v>
      </c>
      <c r="Q215" s="287">
        <f t="shared" ca="1" si="417"/>
        <v>0</v>
      </c>
      <c r="R215" s="286">
        <f ca="1">SUM(INDIRECT(ADDRESS(ROW(I178),R$240,4)):INDIRECT(ADDRESS(ROW(I178),S$240,4)))-40-SUM(INDIRECT(ADDRESS(ROW(I251),R$240,4)):INDIRECT(ADDRESS(ROW(I251),S$240,4)),INDIRECT(ADDRESS(ROW(I287),R$240,4)):INDIRECT(ADDRESS(ROW(I287),S$240,4)))</f>
        <v>-40</v>
      </c>
      <c r="S215" s="286">
        <f ca="1">SUMIFS(INDIRECT(ADDRESS(ROW(I178),R$240,4)):INDIRECT(ADDRESS(ROW(I178),S$240,4)),INDIRECT(ADDRESS(ROW(I178),R$240,4)):INDIRECT(ADDRESS(ROW(I178),S$240,4)),"&gt;8")-COUNTIFS(INDIRECT(ADDRESS(ROW(I178),R$240,4)):INDIRECT(ADDRESS(ROW(I178),S$240,4)),"&gt;8")*8-SUM(INDIRECT(ADDRESS(ROW(I287),R$240,4)):INDIRECT(ADDRESS(ROW(I287),S$240,4)))</f>
        <v>0</v>
      </c>
      <c r="T215" s="287">
        <f t="shared" ca="1" si="418"/>
        <v>0</v>
      </c>
      <c r="U215" s="286">
        <f ca="1">SUM(INDIRECT(ADDRESS(ROW(L178),U$240,4)):INDIRECT(ADDRESS(ROW(L178),V$240,4)))-40-SUM(INDIRECT(ADDRESS(ROW(L251),U$240,4)):INDIRECT(ADDRESS(ROW(L251),V$240,4)),INDIRECT(ADDRESS(ROW(L287),U$240,4)):INDIRECT(ADDRESS(ROW(L287),V$240,4)))</f>
        <v>-40</v>
      </c>
      <c r="V215" s="286">
        <f ca="1">SUMIFS(INDIRECT(ADDRESS(ROW(L178),U$240,4)):INDIRECT(ADDRESS(ROW(L178),V$240,4)),INDIRECT(ADDRESS(ROW(L178),U$240,4)):INDIRECT(ADDRESS(ROW(L178),V$240,4)),"&gt;8")-COUNTIFS(INDIRECT(ADDRESS(ROW(L178),U$240,4)):INDIRECT(ADDRESS(ROW(L178),V$240,4)),"&gt;8")*8-SUM(INDIRECT(ADDRESS(ROW(L287),U$240,4)):INDIRECT(ADDRESS(ROW(L287),V$240,4)))</f>
        <v>0</v>
      </c>
      <c r="W215" s="287">
        <f t="shared" ca="1" si="419"/>
        <v>0</v>
      </c>
      <c r="X215" s="286">
        <f ca="1">SUM(INDIRECT(ADDRESS(ROW(O178),X$240,4)):INDIRECT(ADDRESS(ROW(O178),Y$240,4)))-40-SUM(INDIRECT(ADDRESS(ROW(O251),X$240,4)):INDIRECT(ADDRESS(ROW(O251),Y$240,4)),INDIRECT(ADDRESS(ROW(O287),X$240,4)):INDIRECT(ADDRESS(ROW(O287),Y$240,4)))</f>
        <v>-40</v>
      </c>
      <c r="Y215" s="286">
        <f ca="1">SUMIFS(INDIRECT(ADDRESS(ROW(O178),X$240,4)):INDIRECT(ADDRESS(ROW(O178),Y$240,4)),INDIRECT(ADDRESS(ROW(O178),X$240,4)):INDIRECT(ADDRESS(ROW(O178),Y$240,4)),"&gt;8")-COUNTIFS(INDIRECT(ADDRESS(ROW(O178),X$240,4)):INDIRECT(ADDRESS(ROW(O178),Y$240,4)),"&gt;8")*8-SUM(INDIRECT(ADDRESS(ROW(O287),X$240,4)):INDIRECT(ADDRESS(ROW(O287),Y$240,4)))</f>
        <v>0</v>
      </c>
      <c r="Z215" s="287">
        <f t="shared" ca="1" si="420"/>
        <v>0</v>
      </c>
      <c r="AA215" s="286">
        <f ca="1">SUM(INDIRECT(ADDRESS(ROW(R178),AA$240,4)):INDIRECT(ADDRESS(ROW(R178),AB$240,4)))-40-SUM(INDIRECT(ADDRESS(ROW(R251),AA$240,4)):INDIRECT(ADDRESS(ROW(R251),AB$240,4)),INDIRECT(ADDRESS(ROW(R287),AA$240,4)):INDIRECT(ADDRESS(ROW(R287),AB$240,4)))</f>
        <v>-40</v>
      </c>
      <c r="AB215" s="286">
        <f ca="1">SUMIFS(INDIRECT(ADDRESS(ROW(R178),AA$240,4)):INDIRECT(ADDRESS(ROW(R178),AB$240,4)),INDIRECT(ADDRESS(ROW(R178),AA$240,4)):INDIRECT(ADDRESS(ROW(R178),AB$240,4)),"&gt;8")-COUNTIFS(INDIRECT(ADDRESS(ROW(R178),AA$240,4)):INDIRECT(ADDRESS(ROW(R178),AB$240,4)),"&gt;8")*8-SUM(INDIRECT(ADDRESS(ROW(R287),AA$240,4)):INDIRECT(ADDRESS(ROW(R287),AB$240,4)))</f>
        <v>0</v>
      </c>
      <c r="AC215" s="287">
        <f t="shared" ca="1" si="421"/>
        <v>0</v>
      </c>
      <c r="AD215" s="286">
        <f ca="1">IF($AB$240=45,0,SUM(INDIRECT(ADDRESS(ROW(U178),AD$240,4)):INDIRECT(ADDRESS(ROW(U178),AE$240,4)))-40-SUM(INDIRECT(ADDRESS(ROW(U251),AD$240,4)):INDIRECT(ADDRESS(ROW(U251),AE$240,4)),INDIRECT(ADDRESS(ROW(U287),AD$240,4)):INDIRECT(ADDRESS(ROW(U287),AE$240,4))))</f>
        <v>0</v>
      </c>
      <c r="AE215" s="286">
        <f ca="1">IF($AB$240=45,0,SUMIFS(INDIRECT(ADDRESS(ROW(U178),AD$240,4)):INDIRECT(ADDRESS(ROW(U178),AE$240,4)),INDIRECT(ADDRESS(ROW(U178),AD$240,4)):INDIRECT(ADDRESS(ROW(U178),AE$240,4)),"&gt;8")-COUNTIFS(INDIRECT(ADDRESS(ROW(U178),AD$240,4)):INDIRECT(ADDRESS(ROW(U178),AE$240,4)),"&gt;8")*8-SUM(INDIRECT(ADDRESS(ROW(U287),AD$240,4)):INDIRECT(ADDRESS(ROW(U287),AE$240,4))))</f>
        <v>0</v>
      </c>
      <c r="AF215" s="287">
        <f t="shared" ca="1" si="422"/>
        <v>0</v>
      </c>
      <c r="AG215" s="2"/>
      <c r="AH215" s="286">
        <f t="shared" ca="1" si="423"/>
        <v>0</v>
      </c>
      <c r="AI215" s="2"/>
      <c r="AJ215" s="2"/>
      <c r="BA215" s="30"/>
      <c r="BD215" s="30"/>
      <c r="BE215" s="30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</row>
    <row r="216" spans="8:78" ht="15" hidden="1" customHeight="1">
      <c r="H216" s="30"/>
      <c r="I216" s="30"/>
      <c r="J216" s="30"/>
      <c r="K216" s="30"/>
      <c r="M216" s="31"/>
      <c r="N216" s="285" t="str">
        <f t="shared" si="416"/>
        <v>직원7</v>
      </c>
      <c r="O216" s="286">
        <f ca="1">SUM(INDIRECT(ADDRESS(ROW(F179),O$240,4)):INDIRECT(ADDRESS(ROW(F179),P$240,4)))-40-SUM(INDIRECT(ADDRESS(ROW(F252),O$240,4)):INDIRECT(ADDRESS(ROW(F252),P$240,4)),INDIRECT(ADDRESS(ROW(F288),O$240,4)):INDIRECT(ADDRESS(ROW(F288),P$240,4)))</f>
        <v>-40</v>
      </c>
      <c r="P216" s="286">
        <f ca="1">SUMIFS(INDIRECT(ADDRESS(ROW(F179),O$240,4)):INDIRECT(ADDRESS(ROW(F179),P$240,4)),INDIRECT(ADDRESS(ROW(F179),O$240,4)):INDIRECT(ADDRESS(ROW(F179),P$240,4)),"&gt;8")-COUNTIFS(INDIRECT(ADDRESS(ROW(F179),O$240,4)):INDIRECT(ADDRESS(ROW(F179),P$240,4)),"&gt;8")*8-SUM(INDIRECT(ADDRESS(ROW(F288),O$240,4)):INDIRECT(ADDRESS(ROW(F288),P$240,4)))</f>
        <v>0</v>
      </c>
      <c r="Q216" s="287">
        <f t="shared" ca="1" si="417"/>
        <v>0</v>
      </c>
      <c r="R216" s="286">
        <f ca="1">SUM(INDIRECT(ADDRESS(ROW(I179),R$240,4)):INDIRECT(ADDRESS(ROW(I179),S$240,4)))-40-SUM(INDIRECT(ADDRESS(ROW(I252),R$240,4)):INDIRECT(ADDRESS(ROW(I252),S$240,4)),INDIRECT(ADDRESS(ROW(I288),R$240,4)):INDIRECT(ADDRESS(ROW(I288),S$240,4)))</f>
        <v>-40</v>
      </c>
      <c r="S216" s="286">
        <f ca="1">SUMIFS(INDIRECT(ADDRESS(ROW(I179),R$240,4)):INDIRECT(ADDRESS(ROW(I179),S$240,4)),INDIRECT(ADDRESS(ROW(I179),R$240,4)):INDIRECT(ADDRESS(ROW(I179),S$240,4)),"&gt;8")-COUNTIFS(INDIRECT(ADDRESS(ROW(I179),R$240,4)):INDIRECT(ADDRESS(ROW(I179),S$240,4)),"&gt;8")*8-SUM(INDIRECT(ADDRESS(ROW(I288),R$240,4)):INDIRECT(ADDRESS(ROW(I288),S$240,4)))</f>
        <v>0</v>
      </c>
      <c r="T216" s="287">
        <f t="shared" ca="1" si="418"/>
        <v>0</v>
      </c>
      <c r="U216" s="286">
        <f ca="1">SUM(INDIRECT(ADDRESS(ROW(L179),U$240,4)):INDIRECT(ADDRESS(ROW(L179),V$240,4)))-40-SUM(INDIRECT(ADDRESS(ROW(L252),U$240,4)):INDIRECT(ADDRESS(ROW(L252),V$240,4)),INDIRECT(ADDRESS(ROW(L288),U$240,4)):INDIRECT(ADDRESS(ROW(L288),V$240,4)))</f>
        <v>-40</v>
      </c>
      <c r="V216" s="286">
        <f ca="1">SUMIFS(INDIRECT(ADDRESS(ROW(L179),U$240,4)):INDIRECT(ADDRESS(ROW(L179),V$240,4)),INDIRECT(ADDRESS(ROW(L179),U$240,4)):INDIRECT(ADDRESS(ROW(L179),V$240,4)),"&gt;8")-COUNTIFS(INDIRECT(ADDRESS(ROW(L179),U$240,4)):INDIRECT(ADDRESS(ROW(L179),V$240,4)),"&gt;8")*8-SUM(INDIRECT(ADDRESS(ROW(L288),U$240,4)):INDIRECT(ADDRESS(ROW(L288),V$240,4)))</f>
        <v>0</v>
      </c>
      <c r="W216" s="287">
        <f t="shared" ca="1" si="419"/>
        <v>0</v>
      </c>
      <c r="X216" s="286">
        <f ca="1">SUM(INDIRECT(ADDRESS(ROW(O179),X$240,4)):INDIRECT(ADDRESS(ROW(O179),Y$240,4)))-40-SUM(INDIRECT(ADDRESS(ROW(O252),X$240,4)):INDIRECT(ADDRESS(ROW(O252),Y$240,4)),INDIRECT(ADDRESS(ROW(O288),X$240,4)):INDIRECT(ADDRESS(ROW(O288),Y$240,4)))</f>
        <v>-40</v>
      </c>
      <c r="Y216" s="286">
        <f ca="1">SUMIFS(INDIRECT(ADDRESS(ROW(O179),X$240,4)):INDIRECT(ADDRESS(ROW(O179),Y$240,4)),INDIRECT(ADDRESS(ROW(O179),X$240,4)):INDIRECT(ADDRESS(ROW(O179),Y$240,4)),"&gt;8")-COUNTIFS(INDIRECT(ADDRESS(ROW(O179),X$240,4)):INDIRECT(ADDRESS(ROW(O179),Y$240,4)),"&gt;8")*8-SUM(INDIRECT(ADDRESS(ROW(O288),X$240,4)):INDIRECT(ADDRESS(ROW(O288),Y$240,4)))</f>
        <v>0</v>
      </c>
      <c r="Z216" s="287">
        <f t="shared" ca="1" si="420"/>
        <v>0</v>
      </c>
      <c r="AA216" s="286">
        <f ca="1">SUM(INDIRECT(ADDRESS(ROW(R179),AA$240,4)):INDIRECT(ADDRESS(ROW(R179),AB$240,4)))-40-SUM(INDIRECT(ADDRESS(ROW(R252),AA$240,4)):INDIRECT(ADDRESS(ROW(R252),AB$240,4)),INDIRECT(ADDRESS(ROW(R288),AA$240,4)):INDIRECT(ADDRESS(ROW(R288),AB$240,4)))</f>
        <v>-40</v>
      </c>
      <c r="AB216" s="286">
        <f ca="1">SUMIFS(INDIRECT(ADDRESS(ROW(R179),AA$240,4)):INDIRECT(ADDRESS(ROW(R179),AB$240,4)),INDIRECT(ADDRESS(ROW(R179),AA$240,4)):INDIRECT(ADDRESS(ROW(R179),AB$240,4)),"&gt;8")-COUNTIFS(INDIRECT(ADDRESS(ROW(R179),AA$240,4)):INDIRECT(ADDRESS(ROW(R179),AB$240,4)),"&gt;8")*8-SUM(INDIRECT(ADDRESS(ROW(R288),AA$240,4)):INDIRECT(ADDRESS(ROW(R288),AB$240,4)))</f>
        <v>0</v>
      </c>
      <c r="AC216" s="287">
        <f t="shared" ca="1" si="421"/>
        <v>0</v>
      </c>
      <c r="AD216" s="286">
        <f ca="1">IF($AB$240=45,0,SUM(INDIRECT(ADDRESS(ROW(U179),AD$240,4)):INDIRECT(ADDRESS(ROW(U179),AE$240,4)))-40-SUM(INDIRECT(ADDRESS(ROW(U252),AD$240,4)):INDIRECT(ADDRESS(ROW(U252),AE$240,4)),INDIRECT(ADDRESS(ROW(U288),AD$240,4)):INDIRECT(ADDRESS(ROW(U288),AE$240,4))))</f>
        <v>0</v>
      </c>
      <c r="AE216" s="286">
        <f ca="1">IF($AB$240=45,0,SUMIFS(INDIRECT(ADDRESS(ROW(U179),AD$240,4)):INDIRECT(ADDRESS(ROW(U179),AE$240,4)),INDIRECT(ADDRESS(ROW(U179),AD$240,4)):INDIRECT(ADDRESS(ROW(U179),AE$240,4)),"&gt;8")-COUNTIFS(INDIRECT(ADDRESS(ROW(U179),AD$240,4)):INDIRECT(ADDRESS(ROW(U179),AE$240,4)),"&gt;8")*8-SUM(INDIRECT(ADDRESS(ROW(U288),AD$240,4)):INDIRECT(ADDRESS(ROW(U288),AE$240,4))))</f>
        <v>0</v>
      </c>
      <c r="AF216" s="287">
        <f t="shared" ca="1" si="422"/>
        <v>0</v>
      </c>
      <c r="AG216" s="2"/>
      <c r="AH216" s="286">
        <f t="shared" ca="1" si="423"/>
        <v>0</v>
      </c>
      <c r="AI216" s="2"/>
      <c r="AJ216" s="2"/>
      <c r="BA216" s="30"/>
      <c r="BD216" s="30"/>
      <c r="BE216" s="30"/>
      <c r="BF216" s="30"/>
      <c r="BG216" s="34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8:78" ht="15" hidden="1" customHeight="1">
      <c r="H217" s="30"/>
      <c r="I217" s="30"/>
      <c r="J217" s="30"/>
      <c r="K217" s="30"/>
      <c r="M217" s="31"/>
      <c r="N217" s="285" t="str">
        <f t="shared" si="416"/>
        <v>직원8</v>
      </c>
      <c r="O217" s="286">
        <f ca="1">SUM(INDIRECT(ADDRESS(ROW(F180),O$240,4)):INDIRECT(ADDRESS(ROW(F180),P$240,4)))-40-SUM(INDIRECT(ADDRESS(ROW(F253),O$240,4)):INDIRECT(ADDRESS(ROW(F253),P$240,4)),INDIRECT(ADDRESS(ROW(F289),O$240,4)):INDIRECT(ADDRESS(ROW(F289),P$240,4)))</f>
        <v>-40</v>
      </c>
      <c r="P217" s="286">
        <f ca="1">SUMIFS(INDIRECT(ADDRESS(ROW(F180),O$240,4)):INDIRECT(ADDRESS(ROW(F180),P$240,4)),INDIRECT(ADDRESS(ROW(F180),O$240,4)):INDIRECT(ADDRESS(ROW(F180),P$240,4)),"&gt;8")-COUNTIFS(INDIRECT(ADDRESS(ROW(F180),O$240,4)):INDIRECT(ADDRESS(ROW(F180),P$240,4)),"&gt;8")*8-SUM(INDIRECT(ADDRESS(ROW(F289),O$240,4)):INDIRECT(ADDRESS(ROW(F289),P$240,4)))</f>
        <v>0</v>
      </c>
      <c r="Q217" s="287">
        <f t="shared" ca="1" si="417"/>
        <v>0</v>
      </c>
      <c r="R217" s="286">
        <f ca="1">SUM(INDIRECT(ADDRESS(ROW(I180),R$240,4)):INDIRECT(ADDRESS(ROW(I180),S$240,4)))-40-SUM(INDIRECT(ADDRESS(ROW(I253),R$240,4)):INDIRECT(ADDRESS(ROW(I253),S$240,4)),INDIRECT(ADDRESS(ROW(I289),R$240,4)):INDIRECT(ADDRESS(ROW(I289),S$240,4)))</f>
        <v>-40</v>
      </c>
      <c r="S217" s="286">
        <f ca="1">SUMIFS(INDIRECT(ADDRESS(ROW(I180),R$240,4)):INDIRECT(ADDRESS(ROW(I180),S$240,4)),INDIRECT(ADDRESS(ROW(I180),R$240,4)):INDIRECT(ADDRESS(ROW(I180),S$240,4)),"&gt;8")-COUNTIFS(INDIRECT(ADDRESS(ROW(I180),R$240,4)):INDIRECT(ADDRESS(ROW(I180),S$240,4)),"&gt;8")*8-SUM(INDIRECT(ADDRESS(ROW(I289),R$240,4)):INDIRECT(ADDRESS(ROW(I289),S$240,4)))</f>
        <v>0</v>
      </c>
      <c r="T217" s="287">
        <f t="shared" ca="1" si="418"/>
        <v>0</v>
      </c>
      <c r="U217" s="286">
        <f ca="1">SUM(INDIRECT(ADDRESS(ROW(L180),U$240,4)):INDIRECT(ADDRESS(ROW(L180),V$240,4)))-40-SUM(INDIRECT(ADDRESS(ROW(L253),U$240,4)):INDIRECT(ADDRESS(ROW(L253),V$240,4)),INDIRECT(ADDRESS(ROW(L289),U$240,4)):INDIRECT(ADDRESS(ROW(L289),V$240,4)))</f>
        <v>-40</v>
      </c>
      <c r="V217" s="286">
        <f ca="1">SUMIFS(INDIRECT(ADDRESS(ROW(L180),U$240,4)):INDIRECT(ADDRESS(ROW(L180),V$240,4)),INDIRECT(ADDRESS(ROW(L180),U$240,4)):INDIRECT(ADDRESS(ROW(L180),V$240,4)),"&gt;8")-COUNTIFS(INDIRECT(ADDRESS(ROW(L180),U$240,4)):INDIRECT(ADDRESS(ROW(L180),V$240,4)),"&gt;8")*8-SUM(INDIRECT(ADDRESS(ROW(L289),U$240,4)):INDIRECT(ADDRESS(ROW(L289),V$240,4)))</f>
        <v>0</v>
      </c>
      <c r="W217" s="287">
        <f t="shared" ca="1" si="419"/>
        <v>0</v>
      </c>
      <c r="X217" s="286">
        <f ca="1">SUM(INDIRECT(ADDRESS(ROW(O180),X$240,4)):INDIRECT(ADDRESS(ROW(O180),Y$240,4)))-40-SUM(INDIRECT(ADDRESS(ROW(O253),X$240,4)):INDIRECT(ADDRESS(ROW(O253),Y$240,4)),INDIRECT(ADDRESS(ROW(O289),X$240,4)):INDIRECT(ADDRESS(ROW(O289),Y$240,4)))</f>
        <v>-40</v>
      </c>
      <c r="Y217" s="286">
        <f ca="1">SUMIFS(INDIRECT(ADDRESS(ROW(O180),X$240,4)):INDIRECT(ADDRESS(ROW(O180),Y$240,4)),INDIRECT(ADDRESS(ROW(O180),X$240,4)):INDIRECT(ADDRESS(ROW(O180),Y$240,4)),"&gt;8")-COUNTIFS(INDIRECT(ADDRESS(ROW(O180),X$240,4)):INDIRECT(ADDRESS(ROW(O180),Y$240,4)),"&gt;8")*8-SUM(INDIRECT(ADDRESS(ROW(O289),X$240,4)):INDIRECT(ADDRESS(ROW(O289),Y$240,4)))</f>
        <v>0</v>
      </c>
      <c r="Z217" s="287">
        <f t="shared" ca="1" si="420"/>
        <v>0</v>
      </c>
      <c r="AA217" s="286">
        <f ca="1">SUM(INDIRECT(ADDRESS(ROW(R180),AA$240,4)):INDIRECT(ADDRESS(ROW(R180),AB$240,4)))-40-SUM(INDIRECT(ADDRESS(ROW(R253),AA$240,4)):INDIRECT(ADDRESS(ROW(R253),AB$240,4)),INDIRECT(ADDRESS(ROW(R289),AA$240,4)):INDIRECT(ADDRESS(ROW(R289),AB$240,4)))</f>
        <v>-40</v>
      </c>
      <c r="AB217" s="286">
        <f ca="1">SUMIFS(INDIRECT(ADDRESS(ROW(R180),AA$240,4)):INDIRECT(ADDRESS(ROW(R180),AB$240,4)),INDIRECT(ADDRESS(ROW(R180),AA$240,4)):INDIRECT(ADDRESS(ROW(R180),AB$240,4)),"&gt;8")-COUNTIFS(INDIRECT(ADDRESS(ROW(R180),AA$240,4)):INDIRECT(ADDRESS(ROW(R180),AB$240,4)),"&gt;8")*8-SUM(INDIRECT(ADDRESS(ROW(R289),AA$240,4)):INDIRECT(ADDRESS(ROW(R289),AB$240,4)))</f>
        <v>0</v>
      </c>
      <c r="AC217" s="287">
        <f t="shared" ca="1" si="421"/>
        <v>0</v>
      </c>
      <c r="AD217" s="286">
        <f ca="1">IF($AB$240=45,0,SUM(INDIRECT(ADDRESS(ROW(U180),AD$240,4)):INDIRECT(ADDRESS(ROW(U180),AE$240,4)))-40-SUM(INDIRECT(ADDRESS(ROW(U253),AD$240,4)):INDIRECT(ADDRESS(ROW(U253),AE$240,4)),INDIRECT(ADDRESS(ROW(U289),AD$240,4)):INDIRECT(ADDRESS(ROW(U289),AE$240,4))))</f>
        <v>0</v>
      </c>
      <c r="AE217" s="286">
        <f ca="1">IF($AB$240=45,0,SUMIFS(INDIRECT(ADDRESS(ROW(U180),AD$240,4)):INDIRECT(ADDRESS(ROW(U180),AE$240,4)),INDIRECT(ADDRESS(ROW(U180),AD$240,4)):INDIRECT(ADDRESS(ROW(U180),AE$240,4)),"&gt;8")-COUNTIFS(INDIRECT(ADDRESS(ROW(U180),AD$240,4)):INDIRECT(ADDRESS(ROW(U180),AE$240,4)),"&gt;8")*8-SUM(INDIRECT(ADDRESS(ROW(U289),AD$240,4)):INDIRECT(ADDRESS(ROW(U289),AE$240,4))))</f>
        <v>0</v>
      </c>
      <c r="AF217" s="287">
        <f t="shared" ca="1" si="422"/>
        <v>0</v>
      </c>
      <c r="AG217" s="2"/>
      <c r="AH217" s="286">
        <f t="shared" ca="1" si="423"/>
        <v>0</v>
      </c>
      <c r="AI217" s="2"/>
      <c r="AJ217" s="2"/>
      <c r="BA217" s="30"/>
      <c r="BD217" s="30"/>
      <c r="BE217" s="30"/>
      <c r="BF217" s="30"/>
      <c r="BG217" s="34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8:78" ht="15" hidden="1" customHeight="1">
      <c r="H218" s="30"/>
      <c r="I218" s="30"/>
      <c r="J218" s="30"/>
      <c r="K218" s="30"/>
      <c r="M218" s="31"/>
      <c r="N218" s="285" t="str">
        <f t="shared" si="416"/>
        <v>직원9</v>
      </c>
      <c r="O218" s="286">
        <f ca="1">SUM(INDIRECT(ADDRESS(ROW(F181),O$240,4)):INDIRECT(ADDRESS(ROW(F181),P$240,4)))-40-SUM(INDIRECT(ADDRESS(ROW(F254),O$240,4)):INDIRECT(ADDRESS(ROW(F254),P$240,4)),INDIRECT(ADDRESS(ROW(F290),O$240,4)):INDIRECT(ADDRESS(ROW(F290),P$240,4)))</f>
        <v>-40</v>
      </c>
      <c r="P218" s="286">
        <f ca="1">SUMIFS(INDIRECT(ADDRESS(ROW(F181),O$240,4)):INDIRECT(ADDRESS(ROW(F181),P$240,4)),INDIRECT(ADDRESS(ROW(F181),O$240,4)):INDIRECT(ADDRESS(ROW(F181),P$240,4)),"&gt;8")-COUNTIFS(INDIRECT(ADDRESS(ROW(F181),O$240,4)):INDIRECT(ADDRESS(ROW(F181),P$240,4)),"&gt;8")*8-SUM(INDIRECT(ADDRESS(ROW(F290),O$240,4)):INDIRECT(ADDRESS(ROW(F290),P$240,4)))</f>
        <v>0</v>
      </c>
      <c r="Q218" s="287">
        <f t="shared" ca="1" si="417"/>
        <v>0</v>
      </c>
      <c r="R218" s="286">
        <f ca="1">SUM(INDIRECT(ADDRESS(ROW(I181),R$240,4)):INDIRECT(ADDRESS(ROW(I181),S$240,4)))-40-SUM(INDIRECT(ADDRESS(ROW(I254),R$240,4)):INDIRECT(ADDRESS(ROW(I254),S$240,4)),INDIRECT(ADDRESS(ROW(I290),R$240,4)):INDIRECT(ADDRESS(ROW(I290),S$240,4)))</f>
        <v>-40</v>
      </c>
      <c r="S218" s="286">
        <f ca="1">SUMIFS(INDIRECT(ADDRESS(ROW(I181),R$240,4)):INDIRECT(ADDRESS(ROW(I181),S$240,4)),INDIRECT(ADDRESS(ROW(I181),R$240,4)):INDIRECT(ADDRESS(ROW(I181),S$240,4)),"&gt;8")-COUNTIFS(INDIRECT(ADDRESS(ROW(I181),R$240,4)):INDIRECT(ADDRESS(ROW(I181),S$240,4)),"&gt;8")*8-SUM(INDIRECT(ADDRESS(ROW(I290),R$240,4)):INDIRECT(ADDRESS(ROW(I290),S$240,4)))</f>
        <v>0</v>
      </c>
      <c r="T218" s="287">
        <f t="shared" ca="1" si="418"/>
        <v>0</v>
      </c>
      <c r="U218" s="286">
        <f ca="1">SUM(INDIRECT(ADDRESS(ROW(L181),U$240,4)):INDIRECT(ADDRESS(ROW(L181),V$240,4)))-40-SUM(INDIRECT(ADDRESS(ROW(L254),U$240,4)):INDIRECT(ADDRESS(ROW(L254),V$240,4)),INDIRECT(ADDRESS(ROW(L290),U$240,4)):INDIRECT(ADDRESS(ROW(L290),V$240,4)))</f>
        <v>-40</v>
      </c>
      <c r="V218" s="286">
        <f ca="1">SUMIFS(INDIRECT(ADDRESS(ROW(L181),U$240,4)):INDIRECT(ADDRESS(ROW(L181),V$240,4)),INDIRECT(ADDRESS(ROW(L181),U$240,4)):INDIRECT(ADDRESS(ROW(L181),V$240,4)),"&gt;8")-COUNTIFS(INDIRECT(ADDRESS(ROW(L181),U$240,4)):INDIRECT(ADDRESS(ROW(L181),V$240,4)),"&gt;8")*8-SUM(INDIRECT(ADDRESS(ROW(L290),U$240,4)):INDIRECT(ADDRESS(ROW(L290),V$240,4)))</f>
        <v>0</v>
      </c>
      <c r="W218" s="287">
        <f t="shared" ca="1" si="419"/>
        <v>0</v>
      </c>
      <c r="X218" s="286">
        <f ca="1">SUM(INDIRECT(ADDRESS(ROW(O181),X$240,4)):INDIRECT(ADDRESS(ROW(O181),Y$240,4)))-40-SUM(INDIRECT(ADDRESS(ROW(O254),X$240,4)):INDIRECT(ADDRESS(ROW(O254),Y$240,4)),INDIRECT(ADDRESS(ROW(O290),X$240,4)):INDIRECT(ADDRESS(ROW(O290),Y$240,4)))</f>
        <v>-40</v>
      </c>
      <c r="Y218" s="286">
        <f ca="1">SUMIFS(INDIRECT(ADDRESS(ROW(O181),X$240,4)):INDIRECT(ADDRESS(ROW(O181),Y$240,4)),INDIRECT(ADDRESS(ROW(O181),X$240,4)):INDIRECT(ADDRESS(ROW(O181),Y$240,4)),"&gt;8")-COUNTIFS(INDIRECT(ADDRESS(ROW(O181),X$240,4)):INDIRECT(ADDRESS(ROW(O181),Y$240,4)),"&gt;8")*8-SUM(INDIRECT(ADDRESS(ROW(O290),X$240,4)):INDIRECT(ADDRESS(ROW(O290),Y$240,4)))</f>
        <v>0</v>
      </c>
      <c r="Z218" s="287">
        <f t="shared" ca="1" si="420"/>
        <v>0</v>
      </c>
      <c r="AA218" s="286">
        <f ca="1">SUM(INDIRECT(ADDRESS(ROW(R181),AA$240,4)):INDIRECT(ADDRESS(ROW(R181),AB$240,4)))-40-SUM(INDIRECT(ADDRESS(ROW(R254),AA$240,4)):INDIRECT(ADDRESS(ROW(R254),AB$240,4)),INDIRECT(ADDRESS(ROW(R290),AA$240,4)):INDIRECT(ADDRESS(ROW(R290),AB$240,4)))</f>
        <v>-40</v>
      </c>
      <c r="AB218" s="286">
        <f ca="1">SUMIFS(INDIRECT(ADDRESS(ROW(R181),AA$240,4)):INDIRECT(ADDRESS(ROW(R181),AB$240,4)),INDIRECT(ADDRESS(ROW(R181),AA$240,4)):INDIRECT(ADDRESS(ROW(R181),AB$240,4)),"&gt;8")-COUNTIFS(INDIRECT(ADDRESS(ROW(R181),AA$240,4)):INDIRECT(ADDRESS(ROW(R181),AB$240,4)),"&gt;8")*8-SUM(INDIRECT(ADDRESS(ROW(R290),AA$240,4)):INDIRECT(ADDRESS(ROW(R290),AB$240,4)))</f>
        <v>0</v>
      </c>
      <c r="AC218" s="287">
        <f t="shared" ca="1" si="421"/>
        <v>0</v>
      </c>
      <c r="AD218" s="286">
        <f ca="1">IF($AB$240=45,0,SUM(INDIRECT(ADDRESS(ROW(U181),AD$240,4)):INDIRECT(ADDRESS(ROW(U181),AE$240,4)))-40-SUM(INDIRECT(ADDRESS(ROW(U254),AD$240,4)):INDIRECT(ADDRESS(ROW(U254),AE$240,4)),INDIRECT(ADDRESS(ROW(U290),AD$240,4)):INDIRECT(ADDRESS(ROW(U290),AE$240,4))))</f>
        <v>0</v>
      </c>
      <c r="AE218" s="286">
        <f ca="1">IF($AB$240=45,0,SUMIFS(INDIRECT(ADDRESS(ROW(U181),AD$240,4)):INDIRECT(ADDRESS(ROW(U181),AE$240,4)),INDIRECT(ADDRESS(ROW(U181),AD$240,4)):INDIRECT(ADDRESS(ROW(U181),AE$240,4)),"&gt;8")-COUNTIFS(INDIRECT(ADDRESS(ROW(U181),AD$240,4)):INDIRECT(ADDRESS(ROW(U181),AE$240,4)),"&gt;8")*8-SUM(INDIRECT(ADDRESS(ROW(U290),AD$240,4)):INDIRECT(ADDRESS(ROW(U290),AE$240,4))))</f>
        <v>0</v>
      </c>
      <c r="AF218" s="287">
        <f t="shared" ca="1" si="422"/>
        <v>0</v>
      </c>
      <c r="AG218" s="2"/>
      <c r="AH218" s="286">
        <f t="shared" ca="1" si="423"/>
        <v>0</v>
      </c>
      <c r="AI218" s="2"/>
      <c r="AJ218" s="2"/>
      <c r="BA218" s="30"/>
      <c r="BD218" s="30"/>
      <c r="BE218" s="30"/>
      <c r="BF218" s="30"/>
      <c r="BG218" s="34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8:78" ht="15" hidden="1" customHeight="1">
      <c r="H219" s="30"/>
      <c r="I219" s="30"/>
      <c r="J219" s="30"/>
      <c r="K219" s="30"/>
      <c r="M219" s="31"/>
      <c r="N219" s="285" t="str">
        <f t="shared" si="416"/>
        <v>직원10</v>
      </c>
      <c r="O219" s="286">
        <f ca="1">SUM(INDIRECT(ADDRESS(ROW(F182),O$240,4)):INDIRECT(ADDRESS(ROW(F182),P$240,4)))-40-SUM(INDIRECT(ADDRESS(ROW(F255),O$240,4)):INDIRECT(ADDRESS(ROW(F255),P$240,4)),INDIRECT(ADDRESS(ROW(F291),O$240,4)):INDIRECT(ADDRESS(ROW(F291),P$240,4)))</f>
        <v>-40</v>
      </c>
      <c r="P219" s="286">
        <f ca="1">SUMIFS(INDIRECT(ADDRESS(ROW(F182),O$240,4)):INDIRECT(ADDRESS(ROW(F182),P$240,4)),INDIRECT(ADDRESS(ROW(F182),O$240,4)):INDIRECT(ADDRESS(ROW(F182),P$240,4)),"&gt;8")-COUNTIFS(INDIRECT(ADDRESS(ROW(F182),O$240,4)):INDIRECT(ADDRESS(ROW(F182),P$240,4)),"&gt;8")*8-SUM(INDIRECT(ADDRESS(ROW(F291),O$240,4)):INDIRECT(ADDRESS(ROW(F291),P$240,4)))</f>
        <v>0</v>
      </c>
      <c r="Q219" s="287">
        <f t="shared" ca="1" si="417"/>
        <v>0</v>
      </c>
      <c r="R219" s="286">
        <f ca="1">SUM(INDIRECT(ADDRESS(ROW(I182),R$240,4)):INDIRECT(ADDRESS(ROW(I182),S$240,4)))-40-SUM(INDIRECT(ADDRESS(ROW(I255),R$240,4)):INDIRECT(ADDRESS(ROW(I255),S$240,4)),INDIRECT(ADDRESS(ROW(I291),R$240,4)):INDIRECT(ADDRESS(ROW(I291),S$240,4)))</f>
        <v>-40</v>
      </c>
      <c r="S219" s="286">
        <f ca="1">SUMIFS(INDIRECT(ADDRESS(ROW(I182),R$240,4)):INDIRECT(ADDRESS(ROW(I182),S$240,4)),INDIRECT(ADDRESS(ROW(I182),R$240,4)):INDIRECT(ADDRESS(ROW(I182),S$240,4)),"&gt;8")-COUNTIFS(INDIRECT(ADDRESS(ROW(I182),R$240,4)):INDIRECT(ADDRESS(ROW(I182),S$240,4)),"&gt;8")*8-SUM(INDIRECT(ADDRESS(ROW(I291),R$240,4)):INDIRECT(ADDRESS(ROW(I291),S$240,4)))</f>
        <v>0</v>
      </c>
      <c r="T219" s="287">
        <f t="shared" ca="1" si="418"/>
        <v>0</v>
      </c>
      <c r="U219" s="286">
        <f ca="1">SUM(INDIRECT(ADDRESS(ROW(L182),U$240,4)):INDIRECT(ADDRESS(ROW(L182),V$240,4)))-40-SUM(INDIRECT(ADDRESS(ROW(L255),U$240,4)):INDIRECT(ADDRESS(ROW(L255),V$240,4)),INDIRECT(ADDRESS(ROW(L291),U$240,4)):INDIRECT(ADDRESS(ROW(L291),V$240,4)))</f>
        <v>-40</v>
      </c>
      <c r="V219" s="286">
        <f ca="1">SUMIFS(INDIRECT(ADDRESS(ROW(L182),U$240,4)):INDIRECT(ADDRESS(ROW(L182),V$240,4)),INDIRECT(ADDRESS(ROW(L182),U$240,4)):INDIRECT(ADDRESS(ROW(L182),V$240,4)),"&gt;8")-COUNTIFS(INDIRECT(ADDRESS(ROW(L182),U$240,4)):INDIRECT(ADDRESS(ROW(L182),V$240,4)),"&gt;8")*8-SUM(INDIRECT(ADDRESS(ROW(L291),U$240,4)):INDIRECT(ADDRESS(ROW(L291),V$240,4)))</f>
        <v>0</v>
      </c>
      <c r="W219" s="287">
        <f t="shared" ca="1" si="419"/>
        <v>0</v>
      </c>
      <c r="X219" s="286">
        <f ca="1">SUM(INDIRECT(ADDRESS(ROW(O182),X$240,4)):INDIRECT(ADDRESS(ROW(O182),Y$240,4)))-40-SUM(INDIRECT(ADDRESS(ROW(O255),X$240,4)):INDIRECT(ADDRESS(ROW(O255),Y$240,4)),INDIRECT(ADDRESS(ROW(O291),X$240,4)):INDIRECT(ADDRESS(ROW(O291),Y$240,4)))</f>
        <v>-40</v>
      </c>
      <c r="Y219" s="286">
        <f ca="1">SUMIFS(INDIRECT(ADDRESS(ROW(O182),X$240,4)):INDIRECT(ADDRESS(ROW(O182),Y$240,4)),INDIRECT(ADDRESS(ROW(O182),X$240,4)):INDIRECT(ADDRESS(ROW(O182),Y$240,4)),"&gt;8")-COUNTIFS(INDIRECT(ADDRESS(ROW(O182),X$240,4)):INDIRECT(ADDRESS(ROW(O182),Y$240,4)),"&gt;8")*8-SUM(INDIRECT(ADDRESS(ROW(O291),X$240,4)):INDIRECT(ADDRESS(ROW(O291),Y$240,4)))</f>
        <v>0</v>
      </c>
      <c r="Z219" s="287">
        <f t="shared" ca="1" si="420"/>
        <v>0</v>
      </c>
      <c r="AA219" s="286">
        <f ca="1">SUM(INDIRECT(ADDRESS(ROW(R182),AA$240,4)):INDIRECT(ADDRESS(ROW(R182),AB$240,4)))-40-SUM(INDIRECT(ADDRESS(ROW(R255),AA$240,4)):INDIRECT(ADDRESS(ROW(R255),AB$240,4)),INDIRECT(ADDRESS(ROW(R291),AA$240,4)):INDIRECT(ADDRESS(ROW(R291),AB$240,4)))</f>
        <v>-40</v>
      </c>
      <c r="AB219" s="286">
        <f ca="1">SUMIFS(INDIRECT(ADDRESS(ROW(R182),AA$240,4)):INDIRECT(ADDRESS(ROW(R182),AB$240,4)),INDIRECT(ADDRESS(ROW(R182),AA$240,4)):INDIRECT(ADDRESS(ROW(R182),AB$240,4)),"&gt;8")-COUNTIFS(INDIRECT(ADDRESS(ROW(R182),AA$240,4)):INDIRECT(ADDRESS(ROW(R182),AB$240,4)),"&gt;8")*8-SUM(INDIRECT(ADDRESS(ROW(R291),AA$240,4)):INDIRECT(ADDRESS(ROW(R291),AB$240,4)))</f>
        <v>0</v>
      </c>
      <c r="AC219" s="287">
        <f t="shared" ca="1" si="421"/>
        <v>0</v>
      </c>
      <c r="AD219" s="286">
        <f ca="1">IF($AB$240=45,0,SUM(INDIRECT(ADDRESS(ROW(U182),AD$240,4)):INDIRECT(ADDRESS(ROW(U182),AE$240,4)))-40-SUM(INDIRECT(ADDRESS(ROW(U255),AD$240,4)):INDIRECT(ADDRESS(ROW(U255),AE$240,4)),INDIRECT(ADDRESS(ROW(U291),AD$240,4)):INDIRECT(ADDRESS(ROW(U291),AE$240,4))))</f>
        <v>0</v>
      </c>
      <c r="AE219" s="286">
        <f ca="1">IF($AB$240=45,0,SUMIFS(INDIRECT(ADDRESS(ROW(U182),AD$240,4)):INDIRECT(ADDRESS(ROW(U182),AE$240,4)),INDIRECT(ADDRESS(ROW(U182),AD$240,4)):INDIRECT(ADDRESS(ROW(U182),AE$240,4)),"&gt;8")-COUNTIFS(INDIRECT(ADDRESS(ROW(U182),AD$240,4)):INDIRECT(ADDRESS(ROW(U182),AE$240,4)),"&gt;8")*8-SUM(INDIRECT(ADDRESS(ROW(U291),AD$240,4)):INDIRECT(ADDRESS(ROW(U291),AE$240,4))))</f>
        <v>0</v>
      </c>
      <c r="AF219" s="287">
        <f t="shared" ca="1" si="422"/>
        <v>0</v>
      </c>
      <c r="AG219" s="2"/>
      <c r="AH219" s="286">
        <f t="shared" ca="1" si="423"/>
        <v>0</v>
      </c>
      <c r="AI219" s="2"/>
      <c r="AJ219" s="2"/>
      <c r="BA219" s="30"/>
      <c r="BD219" s="30"/>
      <c r="BE219" s="30"/>
      <c r="BF219" s="30"/>
      <c r="BG219" s="34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8:78" ht="15" hidden="1" customHeight="1">
      <c r="H220" s="30"/>
      <c r="I220" s="30"/>
      <c r="J220" s="30"/>
      <c r="K220" s="30"/>
      <c r="M220" s="31"/>
      <c r="N220" s="285" t="str">
        <f t="shared" si="416"/>
        <v>직원11</v>
      </c>
      <c r="O220" s="286">
        <f ca="1">SUM(INDIRECT(ADDRESS(ROW(F183),O$240,4)):INDIRECT(ADDRESS(ROW(F183),P$240,4)))-40-SUM(INDIRECT(ADDRESS(ROW(F256),O$240,4)):INDIRECT(ADDRESS(ROW(F256),P$240,4)),INDIRECT(ADDRESS(ROW(F292),O$240,4)):INDIRECT(ADDRESS(ROW(F292),P$240,4)))</f>
        <v>-40</v>
      </c>
      <c r="P220" s="286">
        <f ca="1">SUMIFS(INDIRECT(ADDRESS(ROW(F183),O$240,4)):INDIRECT(ADDRESS(ROW(F183),P$240,4)),INDIRECT(ADDRESS(ROW(F183),O$240,4)):INDIRECT(ADDRESS(ROW(F183),P$240,4)),"&gt;8")-COUNTIFS(INDIRECT(ADDRESS(ROW(F183),O$240,4)):INDIRECT(ADDRESS(ROW(F183),P$240,4)),"&gt;8")*8-SUM(INDIRECT(ADDRESS(ROW(F292),O$240,4)):INDIRECT(ADDRESS(ROW(F292),P$240,4)))</f>
        <v>0</v>
      </c>
      <c r="Q220" s="287">
        <f t="shared" ca="1" si="417"/>
        <v>0</v>
      </c>
      <c r="R220" s="286">
        <f ca="1">SUM(INDIRECT(ADDRESS(ROW(I183),R$240,4)):INDIRECT(ADDRESS(ROW(I183),S$240,4)))-40-SUM(INDIRECT(ADDRESS(ROW(I256),R$240,4)):INDIRECT(ADDRESS(ROW(I256),S$240,4)),INDIRECT(ADDRESS(ROW(I292),R$240,4)):INDIRECT(ADDRESS(ROW(I292),S$240,4)))</f>
        <v>-40</v>
      </c>
      <c r="S220" s="286">
        <f ca="1">SUMIFS(INDIRECT(ADDRESS(ROW(I183),R$240,4)):INDIRECT(ADDRESS(ROW(I183),S$240,4)),INDIRECT(ADDRESS(ROW(I183),R$240,4)):INDIRECT(ADDRESS(ROW(I183),S$240,4)),"&gt;8")-COUNTIFS(INDIRECT(ADDRESS(ROW(I183),R$240,4)):INDIRECT(ADDRESS(ROW(I183),S$240,4)),"&gt;8")*8-SUM(INDIRECT(ADDRESS(ROW(I292),R$240,4)):INDIRECT(ADDRESS(ROW(I292),S$240,4)))</f>
        <v>0</v>
      </c>
      <c r="T220" s="287">
        <f t="shared" ca="1" si="418"/>
        <v>0</v>
      </c>
      <c r="U220" s="286">
        <f ca="1">SUM(INDIRECT(ADDRESS(ROW(L183),U$240,4)):INDIRECT(ADDRESS(ROW(L183),V$240,4)))-40-SUM(INDIRECT(ADDRESS(ROW(L256),U$240,4)):INDIRECT(ADDRESS(ROW(L256),V$240,4)),INDIRECT(ADDRESS(ROW(L292),U$240,4)):INDIRECT(ADDRESS(ROW(L292),V$240,4)))</f>
        <v>-40</v>
      </c>
      <c r="V220" s="286">
        <f ca="1">SUMIFS(INDIRECT(ADDRESS(ROW(L183),U$240,4)):INDIRECT(ADDRESS(ROW(L183),V$240,4)),INDIRECT(ADDRESS(ROW(L183),U$240,4)):INDIRECT(ADDRESS(ROW(L183),V$240,4)),"&gt;8")-COUNTIFS(INDIRECT(ADDRESS(ROW(L183),U$240,4)):INDIRECT(ADDRESS(ROW(L183),V$240,4)),"&gt;8")*8-SUM(INDIRECT(ADDRESS(ROW(L292),U$240,4)):INDIRECT(ADDRESS(ROW(L292),V$240,4)))</f>
        <v>0</v>
      </c>
      <c r="W220" s="287">
        <f t="shared" ca="1" si="419"/>
        <v>0</v>
      </c>
      <c r="X220" s="286">
        <f ca="1">SUM(INDIRECT(ADDRESS(ROW(O183),X$240,4)):INDIRECT(ADDRESS(ROW(O183),Y$240,4)))-40-SUM(INDIRECT(ADDRESS(ROW(O256),X$240,4)):INDIRECT(ADDRESS(ROW(O256),Y$240,4)),INDIRECT(ADDRESS(ROW(O292),X$240,4)):INDIRECT(ADDRESS(ROW(O292),Y$240,4)))</f>
        <v>-40</v>
      </c>
      <c r="Y220" s="286">
        <f ca="1">SUMIFS(INDIRECT(ADDRESS(ROW(O183),X$240,4)):INDIRECT(ADDRESS(ROW(O183),Y$240,4)),INDIRECT(ADDRESS(ROW(O183),X$240,4)):INDIRECT(ADDRESS(ROW(O183),Y$240,4)),"&gt;8")-COUNTIFS(INDIRECT(ADDRESS(ROW(O183),X$240,4)):INDIRECT(ADDRESS(ROW(O183),Y$240,4)),"&gt;8")*8-SUM(INDIRECT(ADDRESS(ROW(O292),X$240,4)):INDIRECT(ADDRESS(ROW(O292),Y$240,4)))</f>
        <v>0</v>
      </c>
      <c r="Z220" s="287">
        <f t="shared" ca="1" si="420"/>
        <v>0</v>
      </c>
      <c r="AA220" s="286">
        <f ca="1">SUM(INDIRECT(ADDRESS(ROW(R183),AA$240,4)):INDIRECT(ADDRESS(ROW(R183),AB$240,4)))-40-SUM(INDIRECT(ADDRESS(ROW(R256),AA$240,4)):INDIRECT(ADDRESS(ROW(R256),AB$240,4)),INDIRECT(ADDRESS(ROW(R292),AA$240,4)):INDIRECT(ADDRESS(ROW(R292),AB$240,4)))</f>
        <v>-40</v>
      </c>
      <c r="AB220" s="286">
        <f ca="1">SUMIFS(INDIRECT(ADDRESS(ROW(R183),AA$240,4)):INDIRECT(ADDRESS(ROW(R183),AB$240,4)),INDIRECT(ADDRESS(ROW(R183),AA$240,4)):INDIRECT(ADDRESS(ROW(R183),AB$240,4)),"&gt;8")-COUNTIFS(INDIRECT(ADDRESS(ROW(R183),AA$240,4)):INDIRECT(ADDRESS(ROW(R183),AB$240,4)),"&gt;8")*8-SUM(INDIRECT(ADDRESS(ROW(R292),AA$240,4)):INDIRECT(ADDRESS(ROW(R292),AB$240,4)))</f>
        <v>0</v>
      </c>
      <c r="AC220" s="287">
        <f t="shared" ca="1" si="421"/>
        <v>0</v>
      </c>
      <c r="AD220" s="286">
        <f ca="1">IF($AB$240=45,0,SUM(INDIRECT(ADDRESS(ROW(U183),AD$240,4)):INDIRECT(ADDRESS(ROW(U183),AE$240,4)))-40-SUM(INDIRECT(ADDRESS(ROW(U256),AD$240,4)):INDIRECT(ADDRESS(ROW(U256),AE$240,4)),INDIRECT(ADDRESS(ROW(U292),AD$240,4)):INDIRECT(ADDRESS(ROW(U292),AE$240,4))))</f>
        <v>0</v>
      </c>
      <c r="AE220" s="286">
        <f ca="1">IF($AB$240=45,0,SUMIFS(INDIRECT(ADDRESS(ROW(U183),AD$240,4)):INDIRECT(ADDRESS(ROW(U183),AE$240,4)),INDIRECT(ADDRESS(ROW(U183),AD$240,4)):INDIRECT(ADDRESS(ROW(U183),AE$240,4)),"&gt;8")-COUNTIFS(INDIRECT(ADDRESS(ROW(U183),AD$240,4)):INDIRECT(ADDRESS(ROW(U183),AE$240,4)),"&gt;8")*8-SUM(INDIRECT(ADDRESS(ROW(U292),AD$240,4)):INDIRECT(ADDRESS(ROW(U292),AE$240,4))))</f>
        <v>0</v>
      </c>
      <c r="AF220" s="287">
        <f t="shared" ca="1" si="422"/>
        <v>0</v>
      </c>
      <c r="AG220" s="2"/>
      <c r="AH220" s="286">
        <f t="shared" ca="1" si="423"/>
        <v>0</v>
      </c>
      <c r="AI220" s="2"/>
      <c r="AJ220" s="2"/>
      <c r="BA220" s="30"/>
      <c r="BD220" s="30"/>
      <c r="BE220" s="30"/>
      <c r="BF220" s="30"/>
      <c r="BG220" s="34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8:78" ht="15" hidden="1" customHeight="1">
      <c r="H221" s="30"/>
      <c r="I221" s="30"/>
      <c r="J221" s="30"/>
      <c r="K221" s="30"/>
      <c r="M221" s="31"/>
      <c r="N221" s="285" t="str">
        <f t="shared" si="416"/>
        <v>직원12</v>
      </c>
      <c r="O221" s="286">
        <f ca="1">SUM(INDIRECT(ADDRESS(ROW(F184),O$240,4)):INDIRECT(ADDRESS(ROW(F184),P$240,4)))-40-SUM(INDIRECT(ADDRESS(ROW(F257),O$240,4)):INDIRECT(ADDRESS(ROW(F257),P$240,4)),INDIRECT(ADDRESS(ROW(F293),O$240,4)):INDIRECT(ADDRESS(ROW(F293),P$240,4)))</f>
        <v>-40</v>
      </c>
      <c r="P221" s="286">
        <f ca="1">SUMIFS(INDIRECT(ADDRESS(ROW(F184),O$240,4)):INDIRECT(ADDRESS(ROW(F184),P$240,4)),INDIRECT(ADDRESS(ROW(F184),O$240,4)):INDIRECT(ADDRESS(ROW(F184),P$240,4)),"&gt;8")-COUNTIFS(INDIRECT(ADDRESS(ROW(F184),O$240,4)):INDIRECT(ADDRESS(ROW(F184),P$240,4)),"&gt;8")*8-SUM(INDIRECT(ADDRESS(ROW(F293),O$240,4)):INDIRECT(ADDRESS(ROW(F293),P$240,4)))</f>
        <v>0</v>
      </c>
      <c r="Q221" s="287">
        <f t="shared" ca="1" si="417"/>
        <v>0</v>
      </c>
      <c r="R221" s="286">
        <f ca="1">SUM(INDIRECT(ADDRESS(ROW(I184),R$240,4)):INDIRECT(ADDRESS(ROW(I184),S$240,4)))-40-SUM(INDIRECT(ADDRESS(ROW(I257),R$240,4)):INDIRECT(ADDRESS(ROW(I257),S$240,4)),INDIRECT(ADDRESS(ROW(I293),R$240,4)):INDIRECT(ADDRESS(ROW(I293),S$240,4)))</f>
        <v>-40</v>
      </c>
      <c r="S221" s="286">
        <f ca="1">SUMIFS(INDIRECT(ADDRESS(ROW(I184),R$240,4)):INDIRECT(ADDRESS(ROW(I184),S$240,4)),INDIRECT(ADDRESS(ROW(I184),R$240,4)):INDIRECT(ADDRESS(ROW(I184),S$240,4)),"&gt;8")-COUNTIFS(INDIRECT(ADDRESS(ROW(I184),R$240,4)):INDIRECT(ADDRESS(ROW(I184),S$240,4)),"&gt;8")*8-SUM(INDIRECT(ADDRESS(ROW(I293),R$240,4)):INDIRECT(ADDRESS(ROW(I293),S$240,4)))</f>
        <v>0</v>
      </c>
      <c r="T221" s="287">
        <f t="shared" ca="1" si="418"/>
        <v>0</v>
      </c>
      <c r="U221" s="286">
        <f ca="1">SUM(INDIRECT(ADDRESS(ROW(L184),U$240,4)):INDIRECT(ADDRESS(ROW(L184),V$240,4)))-40-SUM(INDIRECT(ADDRESS(ROW(L257),U$240,4)):INDIRECT(ADDRESS(ROW(L257),V$240,4)),INDIRECT(ADDRESS(ROW(L293),U$240,4)):INDIRECT(ADDRESS(ROW(L293),V$240,4)))</f>
        <v>-40</v>
      </c>
      <c r="V221" s="286">
        <f ca="1">SUMIFS(INDIRECT(ADDRESS(ROW(L184),U$240,4)):INDIRECT(ADDRESS(ROW(L184),V$240,4)),INDIRECT(ADDRESS(ROW(L184),U$240,4)):INDIRECT(ADDRESS(ROW(L184),V$240,4)),"&gt;8")-COUNTIFS(INDIRECT(ADDRESS(ROW(L184),U$240,4)):INDIRECT(ADDRESS(ROW(L184),V$240,4)),"&gt;8")*8-SUM(INDIRECT(ADDRESS(ROW(L293),U$240,4)):INDIRECT(ADDRESS(ROW(L293),V$240,4)))</f>
        <v>0</v>
      </c>
      <c r="W221" s="287">
        <f t="shared" ca="1" si="419"/>
        <v>0</v>
      </c>
      <c r="X221" s="286">
        <f ca="1">SUM(INDIRECT(ADDRESS(ROW(O184),X$240,4)):INDIRECT(ADDRESS(ROW(O184),Y$240,4)))-40-SUM(INDIRECT(ADDRESS(ROW(O257),X$240,4)):INDIRECT(ADDRESS(ROW(O257),Y$240,4)),INDIRECT(ADDRESS(ROW(O293),X$240,4)):INDIRECT(ADDRESS(ROW(O293),Y$240,4)))</f>
        <v>-40</v>
      </c>
      <c r="Y221" s="286">
        <f ca="1">SUMIFS(INDIRECT(ADDRESS(ROW(O184),X$240,4)):INDIRECT(ADDRESS(ROW(O184),Y$240,4)),INDIRECT(ADDRESS(ROW(O184),X$240,4)):INDIRECT(ADDRESS(ROW(O184),Y$240,4)),"&gt;8")-COUNTIFS(INDIRECT(ADDRESS(ROW(O184),X$240,4)):INDIRECT(ADDRESS(ROW(O184),Y$240,4)),"&gt;8")*8-SUM(INDIRECT(ADDRESS(ROW(O293),X$240,4)):INDIRECT(ADDRESS(ROW(O293),Y$240,4)))</f>
        <v>0</v>
      </c>
      <c r="Z221" s="287">
        <f t="shared" ca="1" si="420"/>
        <v>0</v>
      </c>
      <c r="AA221" s="286">
        <f ca="1">SUM(INDIRECT(ADDRESS(ROW(R184),AA$240,4)):INDIRECT(ADDRESS(ROW(R184),AB$240,4)))-40-SUM(INDIRECT(ADDRESS(ROW(R257),AA$240,4)):INDIRECT(ADDRESS(ROW(R257),AB$240,4)),INDIRECT(ADDRESS(ROW(R293),AA$240,4)):INDIRECT(ADDRESS(ROW(R293),AB$240,4)))</f>
        <v>-40</v>
      </c>
      <c r="AB221" s="286">
        <f ca="1">SUMIFS(INDIRECT(ADDRESS(ROW(R184),AA$240,4)):INDIRECT(ADDRESS(ROW(R184),AB$240,4)),INDIRECT(ADDRESS(ROW(R184),AA$240,4)):INDIRECT(ADDRESS(ROW(R184),AB$240,4)),"&gt;8")-COUNTIFS(INDIRECT(ADDRESS(ROW(R184),AA$240,4)):INDIRECT(ADDRESS(ROW(R184),AB$240,4)),"&gt;8")*8-SUM(INDIRECT(ADDRESS(ROW(R293),AA$240,4)):INDIRECT(ADDRESS(ROW(R293),AB$240,4)))</f>
        <v>0</v>
      </c>
      <c r="AC221" s="287">
        <f t="shared" ca="1" si="421"/>
        <v>0</v>
      </c>
      <c r="AD221" s="286">
        <f ca="1">IF($AB$240=45,0,SUM(INDIRECT(ADDRESS(ROW(U184),AD$240,4)):INDIRECT(ADDRESS(ROW(U184),AE$240,4)))-40-SUM(INDIRECT(ADDRESS(ROW(U257),AD$240,4)):INDIRECT(ADDRESS(ROW(U257),AE$240,4)),INDIRECT(ADDRESS(ROW(U293),AD$240,4)):INDIRECT(ADDRESS(ROW(U293),AE$240,4))))</f>
        <v>0</v>
      </c>
      <c r="AE221" s="286">
        <f ca="1">IF($AB$240=45,0,SUMIFS(INDIRECT(ADDRESS(ROW(U184),AD$240,4)):INDIRECT(ADDRESS(ROW(U184),AE$240,4)),INDIRECT(ADDRESS(ROW(U184),AD$240,4)):INDIRECT(ADDRESS(ROW(U184),AE$240,4)),"&gt;8")-COUNTIFS(INDIRECT(ADDRESS(ROW(U184),AD$240,4)):INDIRECT(ADDRESS(ROW(U184),AE$240,4)),"&gt;8")*8-SUM(INDIRECT(ADDRESS(ROW(U293),AD$240,4)):INDIRECT(ADDRESS(ROW(U293),AE$240,4))))</f>
        <v>0</v>
      </c>
      <c r="AF221" s="287">
        <f t="shared" ca="1" si="422"/>
        <v>0</v>
      </c>
      <c r="AG221" s="2"/>
      <c r="AH221" s="286">
        <f t="shared" ca="1" si="423"/>
        <v>0</v>
      </c>
      <c r="AI221" s="2"/>
      <c r="AJ221" s="2"/>
      <c r="BA221" s="30"/>
      <c r="BD221" s="30"/>
      <c r="BE221" s="30"/>
      <c r="BF221" s="30"/>
      <c r="BG221" s="34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8:78" ht="15" hidden="1" customHeight="1">
      <c r="H222" s="30"/>
      <c r="I222" s="30"/>
      <c r="J222" s="30"/>
      <c r="K222" s="30"/>
      <c r="M222" s="31"/>
      <c r="N222" s="285" t="str">
        <f t="shared" si="416"/>
        <v>직원13</v>
      </c>
      <c r="O222" s="286">
        <f ca="1">SUM(INDIRECT(ADDRESS(ROW(F185),O$240,4)):INDIRECT(ADDRESS(ROW(F185),P$240,4)))-40-SUM(INDIRECT(ADDRESS(ROW(F258),O$240,4)):INDIRECT(ADDRESS(ROW(F258),P$240,4)),INDIRECT(ADDRESS(ROW(F294),O$240,4)):INDIRECT(ADDRESS(ROW(F294),P$240,4)))</f>
        <v>-40</v>
      </c>
      <c r="P222" s="286">
        <f ca="1">SUMIFS(INDIRECT(ADDRESS(ROW(F185),O$240,4)):INDIRECT(ADDRESS(ROW(F185),P$240,4)),INDIRECT(ADDRESS(ROW(F185),O$240,4)):INDIRECT(ADDRESS(ROW(F185),P$240,4)),"&gt;8")-COUNTIFS(INDIRECT(ADDRESS(ROW(F185),O$240,4)):INDIRECT(ADDRESS(ROW(F185),P$240,4)),"&gt;8")*8-SUM(INDIRECT(ADDRESS(ROW(F294),O$240,4)):INDIRECT(ADDRESS(ROW(F294),P$240,4)))</f>
        <v>0</v>
      </c>
      <c r="Q222" s="287">
        <f t="shared" ca="1" si="417"/>
        <v>0</v>
      </c>
      <c r="R222" s="286">
        <f ca="1">SUM(INDIRECT(ADDRESS(ROW(I185),R$240,4)):INDIRECT(ADDRESS(ROW(I185),S$240,4)))-40-SUM(INDIRECT(ADDRESS(ROW(I258),R$240,4)):INDIRECT(ADDRESS(ROW(I258),S$240,4)),INDIRECT(ADDRESS(ROW(I294),R$240,4)):INDIRECT(ADDRESS(ROW(I294),S$240,4)))</f>
        <v>-40</v>
      </c>
      <c r="S222" s="286">
        <f ca="1">SUMIFS(INDIRECT(ADDRESS(ROW(I185),R$240,4)):INDIRECT(ADDRESS(ROW(I185),S$240,4)),INDIRECT(ADDRESS(ROW(I185),R$240,4)):INDIRECT(ADDRESS(ROW(I185),S$240,4)),"&gt;8")-COUNTIFS(INDIRECT(ADDRESS(ROW(I185),R$240,4)):INDIRECT(ADDRESS(ROW(I185),S$240,4)),"&gt;8")*8-SUM(INDIRECT(ADDRESS(ROW(I294),R$240,4)):INDIRECT(ADDRESS(ROW(I294),S$240,4)))</f>
        <v>0</v>
      </c>
      <c r="T222" s="287">
        <f t="shared" ca="1" si="418"/>
        <v>0</v>
      </c>
      <c r="U222" s="286">
        <f ca="1">SUM(INDIRECT(ADDRESS(ROW(L185),U$240,4)):INDIRECT(ADDRESS(ROW(L185),V$240,4)))-40-SUM(INDIRECT(ADDRESS(ROW(L258),U$240,4)):INDIRECT(ADDRESS(ROW(L258),V$240,4)),INDIRECT(ADDRESS(ROW(L294),U$240,4)):INDIRECT(ADDRESS(ROW(L294),V$240,4)))</f>
        <v>-40</v>
      </c>
      <c r="V222" s="286">
        <f ca="1">SUMIFS(INDIRECT(ADDRESS(ROW(L185),U$240,4)):INDIRECT(ADDRESS(ROW(L185),V$240,4)),INDIRECT(ADDRESS(ROW(L185),U$240,4)):INDIRECT(ADDRESS(ROW(L185),V$240,4)),"&gt;8")-COUNTIFS(INDIRECT(ADDRESS(ROW(L185),U$240,4)):INDIRECT(ADDRESS(ROW(L185),V$240,4)),"&gt;8")*8-SUM(INDIRECT(ADDRESS(ROW(L294),U$240,4)):INDIRECT(ADDRESS(ROW(L294),V$240,4)))</f>
        <v>0</v>
      </c>
      <c r="W222" s="287">
        <f t="shared" ca="1" si="419"/>
        <v>0</v>
      </c>
      <c r="X222" s="286">
        <f ca="1">SUM(INDIRECT(ADDRESS(ROW(O185),X$240,4)):INDIRECT(ADDRESS(ROW(O185),Y$240,4)))-40-SUM(INDIRECT(ADDRESS(ROW(O258),X$240,4)):INDIRECT(ADDRESS(ROW(O258),Y$240,4)),INDIRECT(ADDRESS(ROW(O294),X$240,4)):INDIRECT(ADDRESS(ROW(O294),Y$240,4)))</f>
        <v>-40</v>
      </c>
      <c r="Y222" s="286">
        <f ca="1">SUMIFS(INDIRECT(ADDRESS(ROW(O185),X$240,4)):INDIRECT(ADDRESS(ROW(O185),Y$240,4)),INDIRECT(ADDRESS(ROW(O185),X$240,4)):INDIRECT(ADDRESS(ROW(O185),Y$240,4)),"&gt;8")-COUNTIFS(INDIRECT(ADDRESS(ROW(O185),X$240,4)):INDIRECT(ADDRESS(ROW(O185),Y$240,4)),"&gt;8")*8-SUM(INDIRECT(ADDRESS(ROW(O294),X$240,4)):INDIRECT(ADDRESS(ROW(O294),Y$240,4)))</f>
        <v>0</v>
      </c>
      <c r="Z222" s="287">
        <f t="shared" ca="1" si="420"/>
        <v>0</v>
      </c>
      <c r="AA222" s="286">
        <f ca="1">SUM(INDIRECT(ADDRESS(ROW(R185),AA$240,4)):INDIRECT(ADDRESS(ROW(R185),AB$240,4)))-40-SUM(INDIRECT(ADDRESS(ROW(R258),AA$240,4)):INDIRECT(ADDRESS(ROW(R258),AB$240,4)),INDIRECT(ADDRESS(ROW(R294),AA$240,4)):INDIRECT(ADDRESS(ROW(R294),AB$240,4)))</f>
        <v>-40</v>
      </c>
      <c r="AB222" s="286">
        <f ca="1">SUMIFS(INDIRECT(ADDRESS(ROW(R185),AA$240,4)):INDIRECT(ADDRESS(ROW(R185),AB$240,4)),INDIRECT(ADDRESS(ROW(R185),AA$240,4)):INDIRECT(ADDRESS(ROW(R185),AB$240,4)),"&gt;8")-COUNTIFS(INDIRECT(ADDRESS(ROW(R185),AA$240,4)):INDIRECT(ADDRESS(ROW(R185),AB$240,4)),"&gt;8")*8-SUM(INDIRECT(ADDRESS(ROW(R294),AA$240,4)):INDIRECT(ADDRESS(ROW(R294),AB$240,4)))</f>
        <v>0</v>
      </c>
      <c r="AC222" s="287">
        <f t="shared" ca="1" si="421"/>
        <v>0</v>
      </c>
      <c r="AD222" s="286">
        <f ca="1">IF($AB$240=45,0,SUM(INDIRECT(ADDRESS(ROW(U185),AD$240,4)):INDIRECT(ADDRESS(ROW(U185),AE$240,4)))-40-SUM(INDIRECT(ADDRESS(ROW(U258),AD$240,4)):INDIRECT(ADDRESS(ROW(U258),AE$240,4)),INDIRECT(ADDRESS(ROW(U294),AD$240,4)):INDIRECT(ADDRESS(ROW(U294),AE$240,4))))</f>
        <v>0</v>
      </c>
      <c r="AE222" s="286">
        <f ca="1">IF($AB$240=45,0,SUMIFS(INDIRECT(ADDRESS(ROW(U185),AD$240,4)):INDIRECT(ADDRESS(ROW(U185),AE$240,4)),INDIRECT(ADDRESS(ROW(U185),AD$240,4)):INDIRECT(ADDRESS(ROW(U185),AE$240,4)),"&gt;8")-COUNTIFS(INDIRECT(ADDRESS(ROW(U185),AD$240,4)):INDIRECT(ADDRESS(ROW(U185),AE$240,4)),"&gt;8")*8-SUM(INDIRECT(ADDRESS(ROW(U294),AD$240,4)):INDIRECT(ADDRESS(ROW(U294),AE$240,4))))</f>
        <v>0</v>
      </c>
      <c r="AF222" s="287">
        <f t="shared" ca="1" si="422"/>
        <v>0</v>
      </c>
      <c r="AG222" s="2"/>
      <c r="AH222" s="286">
        <f t="shared" ca="1" si="423"/>
        <v>0</v>
      </c>
      <c r="AI222" s="2"/>
      <c r="AJ222" s="2"/>
      <c r="BA222" s="30"/>
      <c r="BD222" s="30"/>
      <c r="BE222" s="30"/>
      <c r="BF222" s="30"/>
      <c r="BG222" s="34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8:78" ht="15" hidden="1" customHeight="1">
      <c r="H223" s="30"/>
      <c r="I223" s="30"/>
      <c r="J223" s="30"/>
      <c r="K223" s="30"/>
      <c r="M223" s="31"/>
      <c r="N223" s="285" t="str">
        <f t="shared" si="416"/>
        <v>직원14</v>
      </c>
      <c r="O223" s="286">
        <f ca="1">SUM(INDIRECT(ADDRESS(ROW(F186),O$240,4)):INDIRECT(ADDRESS(ROW(F186),P$240,4)))-40-SUM(INDIRECT(ADDRESS(ROW(F259),O$240,4)):INDIRECT(ADDRESS(ROW(F259),P$240,4)),INDIRECT(ADDRESS(ROW(F295),O$240,4)):INDIRECT(ADDRESS(ROW(F295),P$240,4)))</f>
        <v>-40</v>
      </c>
      <c r="P223" s="286">
        <f ca="1">SUMIFS(INDIRECT(ADDRESS(ROW(F186),O$240,4)):INDIRECT(ADDRESS(ROW(F186),P$240,4)),INDIRECT(ADDRESS(ROW(F186),O$240,4)):INDIRECT(ADDRESS(ROW(F186),P$240,4)),"&gt;8")-COUNTIFS(INDIRECT(ADDRESS(ROW(F186),O$240,4)):INDIRECT(ADDRESS(ROW(F186),P$240,4)),"&gt;8")*8-SUM(INDIRECT(ADDRESS(ROW(F295),O$240,4)):INDIRECT(ADDRESS(ROW(F295),P$240,4)))</f>
        <v>0</v>
      </c>
      <c r="Q223" s="287">
        <f t="shared" ca="1" si="417"/>
        <v>0</v>
      </c>
      <c r="R223" s="286">
        <f ca="1">SUM(INDIRECT(ADDRESS(ROW(I186),R$240,4)):INDIRECT(ADDRESS(ROW(I186),S$240,4)))-40-SUM(INDIRECT(ADDRESS(ROW(I259),R$240,4)):INDIRECT(ADDRESS(ROW(I259),S$240,4)),INDIRECT(ADDRESS(ROW(I295),R$240,4)):INDIRECT(ADDRESS(ROW(I295),S$240,4)))</f>
        <v>-40</v>
      </c>
      <c r="S223" s="286">
        <f ca="1">SUMIFS(INDIRECT(ADDRESS(ROW(I186),R$240,4)):INDIRECT(ADDRESS(ROW(I186),S$240,4)),INDIRECT(ADDRESS(ROW(I186),R$240,4)):INDIRECT(ADDRESS(ROW(I186),S$240,4)),"&gt;8")-COUNTIFS(INDIRECT(ADDRESS(ROW(I186),R$240,4)):INDIRECT(ADDRESS(ROW(I186),S$240,4)),"&gt;8")*8-SUM(INDIRECT(ADDRESS(ROW(I295),R$240,4)):INDIRECT(ADDRESS(ROW(I295),S$240,4)))</f>
        <v>0</v>
      </c>
      <c r="T223" s="287">
        <f t="shared" ca="1" si="418"/>
        <v>0</v>
      </c>
      <c r="U223" s="286">
        <f ca="1">SUM(INDIRECT(ADDRESS(ROW(L186),U$240,4)):INDIRECT(ADDRESS(ROW(L186),V$240,4)))-40-SUM(INDIRECT(ADDRESS(ROW(L259),U$240,4)):INDIRECT(ADDRESS(ROW(L259),V$240,4)),INDIRECT(ADDRESS(ROW(L295),U$240,4)):INDIRECT(ADDRESS(ROW(L295),V$240,4)))</f>
        <v>-40</v>
      </c>
      <c r="V223" s="286">
        <f ca="1">SUMIFS(INDIRECT(ADDRESS(ROW(L186),U$240,4)):INDIRECT(ADDRESS(ROW(L186),V$240,4)),INDIRECT(ADDRESS(ROW(L186),U$240,4)):INDIRECT(ADDRESS(ROW(L186),V$240,4)),"&gt;8")-COUNTIFS(INDIRECT(ADDRESS(ROW(L186),U$240,4)):INDIRECT(ADDRESS(ROW(L186),V$240,4)),"&gt;8")*8-SUM(INDIRECT(ADDRESS(ROW(L295),U$240,4)):INDIRECT(ADDRESS(ROW(L295),V$240,4)))</f>
        <v>0</v>
      </c>
      <c r="W223" s="287">
        <f t="shared" ca="1" si="419"/>
        <v>0</v>
      </c>
      <c r="X223" s="286">
        <f ca="1">SUM(INDIRECT(ADDRESS(ROW(O186),X$240,4)):INDIRECT(ADDRESS(ROW(O186),Y$240,4)))-40-SUM(INDIRECT(ADDRESS(ROW(O259),X$240,4)):INDIRECT(ADDRESS(ROW(O259),Y$240,4)),INDIRECT(ADDRESS(ROW(O295),X$240,4)):INDIRECT(ADDRESS(ROW(O295),Y$240,4)))</f>
        <v>-40</v>
      </c>
      <c r="Y223" s="286">
        <f ca="1">SUMIFS(INDIRECT(ADDRESS(ROW(O186),X$240,4)):INDIRECT(ADDRESS(ROW(O186),Y$240,4)),INDIRECT(ADDRESS(ROW(O186),X$240,4)):INDIRECT(ADDRESS(ROW(O186),Y$240,4)),"&gt;8")-COUNTIFS(INDIRECT(ADDRESS(ROW(O186),X$240,4)):INDIRECT(ADDRESS(ROW(O186),Y$240,4)),"&gt;8")*8-SUM(INDIRECT(ADDRESS(ROW(O295),X$240,4)):INDIRECT(ADDRESS(ROW(O295),Y$240,4)))</f>
        <v>0</v>
      </c>
      <c r="Z223" s="287">
        <f t="shared" ca="1" si="420"/>
        <v>0</v>
      </c>
      <c r="AA223" s="286">
        <f ca="1">SUM(INDIRECT(ADDRESS(ROW(R186),AA$240,4)):INDIRECT(ADDRESS(ROW(R186),AB$240,4)))-40-SUM(INDIRECT(ADDRESS(ROW(R259),AA$240,4)):INDIRECT(ADDRESS(ROW(R259),AB$240,4)),INDIRECT(ADDRESS(ROW(R295),AA$240,4)):INDIRECT(ADDRESS(ROW(R295),AB$240,4)))</f>
        <v>-40</v>
      </c>
      <c r="AB223" s="286">
        <f ca="1">SUMIFS(INDIRECT(ADDRESS(ROW(R186),AA$240,4)):INDIRECT(ADDRESS(ROW(R186),AB$240,4)),INDIRECT(ADDRESS(ROW(R186),AA$240,4)):INDIRECT(ADDRESS(ROW(R186),AB$240,4)),"&gt;8")-COUNTIFS(INDIRECT(ADDRESS(ROW(R186),AA$240,4)):INDIRECT(ADDRESS(ROW(R186),AB$240,4)),"&gt;8")*8-SUM(INDIRECT(ADDRESS(ROW(R295),AA$240,4)):INDIRECT(ADDRESS(ROW(R295),AB$240,4)))</f>
        <v>0</v>
      </c>
      <c r="AC223" s="287">
        <f t="shared" ca="1" si="421"/>
        <v>0</v>
      </c>
      <c r="AD223" s="286">
        <f ca="1">IF($AB$240=45,0,SUM(INDIRECT(ADDRESS(ROW(U186),AD$240,4)):INDIRECT(ADDRESS(ROW(U186),AE$240,4)))-40-SUM(INDIRECT(ADDRESS(ROW(U259),AD$240,4)):INDIRECT(ADDRESS(ROW(U259),AE$240,4)),INDIRECT(ADDRESS(ROW(U295),AD$240,4)):INDIRECT(ADDRESS(ROW(U295),AE$240,4))))</f>
        <v>0</v>
      </c>
      <c r="AE223" s="286">
        <f ca="1">IF($AB$240=45,0,SUMIFS(INDIRECT(ADDRESS(ROW(U186),AD$240,4)):INDIRECT(ADDRESS(ROW(U186),AE$240,4)),INDIRECT(ADDRESS(ROW(U186),AD$240,4)):INDIRECT(ADDRESS(ROW(U186),AE$240,4)),"&gt;8")-COUNTIFS(INDIRECT(ADDRESS(ROW(U186),AD$240,4)):INDIRECT(ADDRESS(ROW(U186),AE$240,4)),"&gt;8")*8-SUM(INDIRECT(ADDRESS(ROW(U295),AD$240,4)):INDIRECT(ADDRESS(ROW(U295),AE$240,4))))</f>
        <v>0</v>
      </c>
      <c r="AF223" s="287">
        <f t="shared" ca="1" si="422"/>
        <v>0</v>
      </c>
      <c r="AG223" s="2"/>
      <c r="AH223" s="286">
        <f t="shared" ca="1" si="423"/>
        <v>0</v>
      </c>
      <c r="AI223" s="2"/>
      <c r="AJ223" s="2"/>
      <c r="BA223" s="30"/>
      <c r="BD223" s="30"/>
      <c r="BE223" s="30"/>
      <c r="BF223" s="30"/>
      <c r="BG223" s="34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8:78" ht="15" hidden="1" customHeight="1">
      <c r="H224" s="30"/>
      <c r="I224" s="30"/>
      <c r="J224" s="30"/>
      <c r="K224" s="30"/>
      <c r="M224" s="31"/>
      <c r="N224" s="288" t="str">
        <f t="shared" si="416"/>
        <v>직원15</v>
      </c>
      <c r="O224" s="289">
        <f ca="1">SUM(INDIRECT(ADDRESS(ROW(F187),O$240,4)):INDIRECT(ADDRESS(ROW(F187),P$240,4)))-40-SUM(INDIRECT(ADDRESS(ROW(F260),O$240,4)):INDIRECT(ADDRESS(ROW(F260),P$240,4)),INDIRECT(ADDRESS(ROW(F296),O$240,4)):INDIRECT(ADDRESS(ROW(F296),P$240,4)))</f>
        <v>-40</v>
      </c>
      <c r="P224" s="289">
        <f ca="1">SUMIFS(INDIRECT(ADDRESS(ROW(F187),O$240,4)):INDIRECT(ADDRESS(ROW(F187),P$240,4)),INDIRECT(ADDRESS(ROW(F187),O$240,4)):INDIRECT(ADDRESS(ROW(F187),P$240,4)),"&gt;8")-COUNTIFS(INDIRECT(ADDRESS(ROW(F187),O$240,4)):INDIRECT(ADDRESS(ROW(F187),P$240,4)),"&gt;8")*8-SUM(INDIRECT(ADDRESS(ROW(F296),O$240,4)):INDIRECT(ADDRESS(ROW(F296),P$240,4)))</f>
        <v>0</v>
      </c>
      <c r="Q224" s="290">
        <f t="shared" ca="1" si="417"/>
        <v>0</v>
      </c>
      <c r="R224" s="289">
        <f ca="1">SUM(INDIRECT(ADDRESS(ROW(I187),R$240,4)):INDIRECT(ADDRESS(ROW(I187),S$240,4)))-40-SUM(INDIRECT(ADDRESS(ROW(I260),R$240,4)):INDIRECT(ADDRESS(ROW(I260),S$240,4)),INDIRECT(ADDRESS(ROW(I296),R$240,4)):INDIRECT(ADDRESS(ROW(I296),S$240,4)))</f>
        <v>-40</v>
      </c>
      <c r="S224" s="289">
        <f ca="1">SUMIFS(INDIRECT(ADDRESS(ROW(I187),R$240,4)):INDIRECT(ADDRESS(ROW(I187),S$240,4)),INDIRECT(ADDRESS(ROW(I187),R$240,4)):INDIRECT(ADDRESS(ROW(I187),S$240,4)),"&gt;8")-COUNTIFS(INDIRECT(ADDRESS(ROW(I187),R$240,4)):INDIRECT(ADDRESS(ROW(I187),S$240,4)),"&gt;8")*8-SUM(INDIRECT(ADDRESS(ROW(I296),R$240,4)):INDIRECT(ADDRESS(ROW(I296),S$240,4)))</f>
        <v>0</v>
      </c>
      <c r="T224" s="290">
        <f t="shared" ca="1" si="418"/>
        <v>0</v>
      </c>
      <c r="U224" s="289">
        <f ca="1">SUM(INDIRECT(ADDRESS(ROW(L187),U$240,4)):INDIRECT(ADDRESS(ROW(L187),V$240,4)))-40-SUM(INDIRECT(ADDRESS(ROW(L260),U$240,4)):INDIRECT(ADDRESS(ROW(L260),V$240,4)),INDIRECT(ADDRESS(ROW(L296),U$240,4)):INDIRECT(ADDRESS(ROW(L296),V$240,4)))</f>
        <v>-40</v>
      </c>
      <c r="V224" s="289">
        <f ca="1">SUMIFS(INDIRECT(ADDRESS(ROW(L187),U$240,4)):INDIRECT(ADDRESS(ROW(L187),V$240,4)),INDIRECT(ADDRESS(ROW(L187),U$240,4)):INDIRECT(ADDRESS(ROW(L187),V$240,4)),"&gt;8")-COUNTIFS(INDIRECT(ADDRESS(ROW(L187),U$240,4)):INDIRECT(ADDRESS(ROW(L187),V$240,4)),"&gt;8")*8-SUM(INDIRECT(ADDRESS(ROW(L296),U$240,4)):INDIRECT(ADDRESS(ROW(L296),V$240,4)))</f>
        <v>0</v>
      </c>
      <c r="W224" s="290">
        <f t="shared" ca="1" si="419"/>
        <v>0</v>
      </c>
      <c r="X224" s="289">
        <f ca="1">SUM(INDIRECT(ADDRESS(ROW(O187),X$240,4)):INDIRECT(ADDRESS(ROW(O187),Y$240,4)))-40-SUM(INDIRECT(ADDRESS(ROW(O260),X$240,4)):INDIRECT(ADDRESS(ROW(O260),Y$240,4)),INDIRECT(ADDRESS(ROW(O296),X$240,4)):INDIRECT(ADDRESS(ROW(O296),Y$240,4)))</f>
        <v>-40</v>
      </c>
      <c r="Y224" s="289">
        <f ca="1">SUMIFS(INDIRECT(ADDRESS(ROW(O187),X$240,4)):INDIRECT(ADDRESS(ROW(O187),Y$240,4)),INDIRECT(ADDRESS(ROW(O187),X$240,4)):INDIRECT(ADDRESS(ROW(O187),Y$240,4)),"&gt;8")-COUNTIFS(INDIRECT(ADDRESS(ROW(O187),X$240,4)):INDIRECT(ADDRESS(ROW(O187),Y$240,4)),"&gt;8")*8-SUM(INDIRECT(ADDRESS(ROW(O296),X$240,4)):INDIRECT(ADDRESS(ROW(O296),Y$240,4)))</f>
        <v>0</v>
      </c>
      <c r="Z224" s="290">
        <f t="shared" ca="1" si="420"/>
        <v>0</v>
      </c>
      <c r="AA224" s="289">
        <f ca="1">SUM(INDIRECT(ADDRESS(ROW(R187),AA$240,4)):INDIRECT(ADDRESS(ROW(R187),AB$240,4)))-40-SUM(INDIRECT(ADDRESS(ROW(R260),AA$240,4)):INDIRECT(ADDRESS(ROW(R260),AB$240,4)),INDIRECT(ADDRESS(ROW(R296),AA$240,4)):INDIRECT(ADDRESS(ROW(R296),AB$240,4)))</f>
        <v>-40</v>
      </c>
      <c r="AB224" s="289">
        <f ca="1">SUMIFS(INDIRECT(ADDRESS(ROW(R187),AA$240,4)):INDIRECT(ADDRESS(ROW(R187),AB$240,4)),INDIRECT(ADDRESS(ROW(R187),AA$240,4)):INDIRECT(ADDRESS(ROW(R187),AB$240,4)),"&gt;8")-COUNTIFS(INDIRECT(ADDRESS(ROW(R187),AA$240,4)):INDIRECT(ADDRESS(ROW(R187),AB$240,4)),"&gt;8")*8-SUM(INDIRECT(ADDRESS(ROW(R296),AA$240,4)):INDIRECT(ADDRESS(ROW(R296),AB$240,4)))</f>
        <v>0</v>
      </c>
      <c r="AC224" s="290">
        <f t="shared" ca="1" si="421"/>
        <v>0</v>
      </c>
      <c r="AD224" s="289">
        <f ca="1">IF($AB$240=45,0,SUM(INDIRECT(ADDRESS(ROW(U187),AD$240,4)):INDIRECT(ADDRESS(ROW(U187),AE$240,4)))-40-SUM(INDIRECT(ADDRESS(ROW(U260),AD$240,4)):INDIRECT(ADDRESS(ROW(U260),AE$240,4)),INDIRECT(ADDRESS(ROW(U296),AD$240,4)):INDIRECT(ADDRESS(ROW(U296),AE$240,4))))</f>
        <v>0</v>
      </c>
      <c r="AE224" s="289">
        <f ca="1">IF($AB$240=45,0,SUMIFS(INDIRECT(ADDRESS(ROW(U187),AD$240,4)):INDIRECT(ADDRESS(ROW(U187),AE$240,4)),INDIRECT(ADDRESS(ROW(U187),AD$240,4)):INDIRECT(ADDRESS(ROW(U187),AE$240,4)),"&gt;8")-COUNTIFS(INDIRECT(ADDRESS(ROW(U187),AD$240,4)):INDIRECT(ADDRESS(ROW(U187),AE$240,4)),"&gt;8")*8-SUM(INDIRECT(ADDRESS(ROW(U296),AD$240,4)):INDIRECT(ADDRESS(ROW(U296),AE$240,4))))</f>
        <v>0</v>
      </c>
      <c r="AF224" s="290">
        <f t="shared" ca="1" si="422"/>
        <v>0</v>
      </c>
      <c r="AG224" s="2"/>
      <c r="AH224" s="289">
        <f t="shared" ca="1" si="423"/>
        <v>0</v>
      </c>
      <c r="AI224" s="2"/>
      <c r="AJ224" s="2"/>
      <c r="BA224" s="30"/>
      <c r="BD224" s="30"/>
      <c r="BE224" s="30"/>
      <c r="BF224" s="30"/>
      <c r="BG224" s="34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8:78" ht="15" hidden="1" customHeight="1">
      <c r="H225" s="30"/>
      <c r="I225" s="30"/>
      <c r="J225" s="30"/>
      <c r="K225" s="30"/>
      <c r="M225" s="31"/>
      <c r="N225" s="282" t="str">
        <f t="shared" si="416"/>
        <v>직원16</v>
      </c>
      <c r="O225" s="283">
        <f ca="1">SUM(INDIRECT(ADDRESS(ROW(F188),O$240,4)):INDIRECT(ADDRESS(ROW(F188),P$240,4)))-40-SUM(INDIRECT(ADDRESS(ROW(F276),O$240,4)):INDIRECT(ADDRESS(ROW(F276),P$240,4)),INDIRECT(ADDRESS(ROW(F312),O$240,4)):INDIRECT(ADDRESS(ROW(F312),P$240,4)))</f>
        <v>-40</v>
      </c>
      <c r="P225" s="283">
        <f ca="1">SUMIFS(INDIRECT(ADDRESS(ROW(F188),O$240,4)):INDIRECT(ADDRESS(ROW(F188),P$240,4)),INDIRECT(ADDRESS(ROW(F188),O$240,4)):INDIRECT(ADDRESS(ROW(F188),P$240,4)),"&gt;8")-COUNTIFS(INDIRECT(ADDRESS(ROW(F188),O$240,4)):INDIRECT(ADDRESS(ROW(F188),P$240,4)),"&gt;8")*8-SUM(INDIRECT(ADDRESS(ROW(F312),O$240,4)):INDIRECT(ADDRESS(ROW(F312),P$240,4)))</f>
        <v>0</v>
      </c>
      <c r="Q225" s="284">
        <f t="shared" ref="Q225:Q239" ca="1" si="424">MAX(O225:P225)</f>
        <v>0</v>
      </c>
      <c r="R225" s="283">
        <f ca="1">SUM(INDIRECT(ADDRESS(ROW(I188),R$240,4)):INDIRECT(ADDRESS(ROW(I188),S$240,4)))-40-SUM(INDIRECT(ADDRESS(ROW(I276),R$240,4)):INDIRECT(ADDRESS(ROW(I276),S$240,4)),INDIRECT(ADDRESS(ROW(I312),R$240,4)):INDIRECT(ADDRESS(ROW(I312),S$240,4)))</f>
        <v>-40</v>
      </c>
      <c r="S225" s="283">
        <f ca="1">SUMIFS(INDIRECT(ADDRESS(ROW(I188),R$240,4)):INDIRECT(ADDRESS(ROW(I188),S$240,4)),INDIRECT(ADDRESS(ROW(I188),R$240,4)):INDIRECT(ADDRESS(ROW(I188),S$240,4)),"&gt;8")-COUNTIFS(INDIRECT(ADDRESS(ROW(I188),R$240,4)):INDIRECT(ADDRESS(ROW(I188),S$240,4)),"&gt;8")*8-SUM(INDIRECT(ADDRESS(ROW(I312),R$240,4)):INDIRECT(ADDRESS(ROW(I312),S$240,4)))</f>
        <v>0</v>
      </c>
      <c r="T225" s="284">
        <f t="shared" ref="T225:T239" ca="1" si="425">MAX(R225:S225)</f>
        <v>0</v>
      </c>
      <c r="U225" s="283">
        <f ca="1">SUM(INDIRECT(ADDRESS(ROW(L188),U$240,4)):INDIRECT(ADDRESS(ROW(L188),V$240,4)))-40-SUM(INDIRECT(ADDRESS(ROW(L276),U$240,4)):INDIRECT(ADDRESS(ROW(L276),V$240,4)),INDIRECT(ADDRESS(ROW(L312),U$240,4)):INDIRECT(ADDRESS(ROW(L312),V$240,4)))</f>
        <v>-40</v>
      </c>
      <c r="V225" s="283">
        <f ca="1">SUMIFS(INDIRECT(ADDRESS(ROW(L188),U$240,4)):INDIRECT(ADDRESS(ROW(L188),V$240,4)),INDIRECT(ADDRESS(ROW(L188),U$240,4)):INDIRECT(ADDRESS(ROW(L188),V$240,4)),"&gt;8")-COUNTIFS(INDIRECT(ADDRESS(ROW(L188),U$240,4)):INDIRECT(ADDRESS(ROW(L188),V$240,4)),"&gt;8")*8-SUM(INDIRECT(ADDRESS(ROW(L312),U$240,4)):INDIRECT(ADDRESS(ROW(L312),V$240,4)))</f>
        <v>0</v>
      </c>
      <c r="W225" s="284">
        <f t="shared" ref="W225:W239" ca="1" si="426">MAX(U225:V225)</f>
        <v>0</v>
      </c>
      <c r="X225" s="283">
        <f ca="1">SUM(INDIRECT(ADDRESS(ROW(O188),X$240,4)):INDIRECT(ADDRESS(ROW(O188),Y$240,4)))-40-SUM(INDIRECT(ADDRESS(ROW(O276),X$240,4)):INDIRECT(ADDRESS(ROW(O276),Y$240,4)),INDIRECT(ADDRESS(ROW(O312),X$240,4)):INDIRECT(ADDRESS(ROW(O312),Y$240,4)))</f>
        <v>-40</v>
      </c>
      <c r="Y225" s="283">
        <f ca="1">SUMIFS(INDIRECT(ADDRESS(ROW(O188),X$240,4)):INDIRECT(ADDRESS(ROW(O188),Y$240,4)),INDIRECT(ADDRESS(ROW(O188),X$240,4)):INDIRECT(ADDRESS(ROW(O188),Y$240,4)),"&gt;8")-COUNTIFS(INDIRECT(ADDRESS(ROW(O188),X$240,4)):INDIRECT(ADDRESS(ROW(O188),Y$240,4)),"&gt;8")*8-SUM(INDIRECT(ADDRESS(ROW(O312),X$240,4)):INDIRECT(ADDRESS(ROW(O312),Y$240,4)))</f>
        <v>0</v>
      </c>
      <c r="Z225" s="284">
        <f t="shared" ref="Z225:Z239" ca="1" si="427">MAX(X225:Y225)</f>
        <v>0</v>
      </c>
      <c r="AA225" s="283">
        <f ca="1">SUM(INDIRECT(ADDRESS(ROW(R188),AA$240,4)):INDIRECT(ADDRESS(ROW(R188),AB$240,4)))-40-SUM(INDIRECT(ADDRESS(ROW(R276),AA$240,4)):INDIRECT(ADDRESS(ROW(R276),AB$240,4)),INDIRECT(ADDRESS(ROW(R312),AA$240,4)):INDIRECT(ADDRESS(ROW(R312),AB$240,4)))</f>
        <v>-40</v>
      </c>
      <c r="AB225" s="283">
        <f ca="1">SUMIFS(INDIRECT(ADDRESS(ROW(R188),AA$240,4)):INDIRECT(ADDRESS(ROW(R188),AB$240,4)),INDIRECT(ADDRESS(ROW(R188),AA$240,4)):INDIRECT(ADDRESS(ROW(R188),AB$240,4)),"&gt;8")-COUNTIFS(INDIRECT(ADDRESS(ROW(R188),AA$240,4)):INDIRECT(ADDRESS(ROW(R188),AB$240,4)),"&gt;8")*8-SUM(INDIRECT(ADDRESS(ROW(R312),AA$240,4)):INDIRECT(ADDRESS(ROW(R312),AB$240,4)))</f>
        <v>0</v>
      </c>
      <c r="AC225" s="284">
        <f t="shared" ref="AC225:AC239" ca="1" si="428">MAX(AA225:AB225)</f>
        <v>0</v>
      </c>
      <c r="AD225" s="283">
        <f ca="1">IF($AB$240=45,0,SUM(INDIRECT(ADDRESS(ROW(U188),AD$240,4)):INDIRECT(ADDRESS(ROW(U188),AE$240,4)))-40-SUM(INDIRECT(ADDRESS(ROW(U276),AD$240,4)):INDIRECT(ADDRESS(ROW(U276),AE$240,4)),INDIRECT(ADDRESS(ROW(U312),AD$240,4)):INDIRECT(ADDRESS(ROW(U312),AE$240,4))))</f>
        <v>0</v>
      </c>
      <c r="AE225" s="283">
        <f ca="1">IF($AB$240=45,0,SUMIFS(INDIRECT(ADDRESS(ROW(U188),AD$240,4)):INDIRECT(ADDRESS(ROW(U188),AE$240,4)),INDIRECT(ADDRESS(ROW(U188),AD$240,4)):INDIRECT(ADDRESS(ROW(U188),AE$240,4)),"&gt;8")-COUNTIFS(INDIRECT(ADDRESS(ROW(U188),AD$240,4)):INDIRECT(ADDRESS(ROW(U188),AE$240,4)),"&gt;8")*8-SUM(INDIRECT(ADDRESS(ROW(U312),AD$240,4)):INDIRECT(ADDRESS(ROW(U312),AE$240,4))))</f>
        <v>0</v>
      </c>
      <c r="AF225" s="284">
        <f t="shared" ref="AF225:AF239" ca="1" si="429">MAX(AD225:AE225)</f>
        <v>0</v>
      </c>
      <c r="AG225" s="2"/>
      <c r="AH225" s="283">
        <f t="shared" ref="AH225:AH239" ca="1" si="430">SUM(Q225,T225,W225,Z225,AC225,AF225)</f>
        <v>0</v>
      </c>
      <c r="AI225" s="2"/>
      <c r="AJ225" s="2"/>
      <c r="BA225" s="30"/>
      <c r="BD225" s="30"/>
      <c r="BE225" s="30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</row>
    <row r="226" spans="8:78" ht="15" hidden="1" customHeight="1">
      <c r="H226" s="30"/>
      <c r="I226" s="30"/>
      <c r="J226" s="30"/>
      <c r="K226" s="30"/>
      <c r="M226" s="31"/>
      <c r="N226" s="285" t="str">
        <f t="shared" si="416"/>
        <v>직원17</v>
      </c>
      <c r="O226" s="286">
        <f ca="1">SUM(INDIRECT(ADDRESS(ROW(F189),O$240,4)):INDIRECT(ADDRESS(ROW(F189),P$240,4)))-40-SUM(INDIRECT(ADDRESS(ROW(F277),O$240,4)):INDIRECT(ADDRESS(ROW(F277),P$240,4)),INDIRECT(ADDRESS(ROW(F313),O$240,4)):INDIRECT(ADDRESS(ROW(F313),P$240,4)))</f>
        <v>-40</v>
      </c>
      <c r="P226" s="286">
        <f ca="1">SUMIFS(INDIRECT(ADDRESS(ROW(F189),O$240,4)):INDIRECT(ADDRESS(ROW(F189),P$240,4)),INDIRECT(ADDRESS(ROW(F189),O$240,4)):INDIRECT(ADDRESS(ROW(F189),P$240,4)),"&gt;8")-COUNTIFS(INDIRECT(ADDRESS(ROW(F189),O$240,4)):INDIRECT(ADDRESS(ROW(F189),P$240,4)),"&gt;8")*8-SUM(INDIRECT(ADDRESS(ROW(F313),O$240,4)):INDIRECT(ADDRESS(ROW(F313),P$240,4)))</f>
        <v>0</v>
      </c>
      <c r="Q226" s="287">
        <f t="shared" ca="1" si="424"/>
        <v>0</v>
      </c>
      <c r="R226" s="286">
        <f ca="1">SUM(INDIRECT(ADDRESS(ROW(I189),R$240,4)):INDIRECT(ADDRESS(ROW(I189),S$240,4)))-40-SUM(INDIRECT(ADDRESS(ROW(I277),R$240,4)):INDIRECT(ADDRESS(ROW(I277),S$240,4)),INDIRECT(ADDRESS(ROW(I313),R$240,4)):INDIRECT(ADDRESS(ROW(I313),S$240,4)))</f>
        <v>-40</v>
      </c>
      <c r="S226" s="286">
        <f ca="1">SUMIFS(INDIRECT(ADDRESS(ROW(I189),R$240,4)):INDIRECT(ADDRESS(ROW(I189),S$240,4)),INDIRECT(ADDRESS(ROW(I189),R$240,4)):INDIRECT(ADDRESS(ROW(I189),S$240,4)),"&gt;8")-COUNTIFS(INDIRECT(ADDRESS(ROW(I189),R$240,4)):INDIRECT(ADDRESS(ROW(I189),S$240,4)),"&gt;8")*8-SUM(INDIRECT(ADDRESS(ROW(I313),R$240,4)):INDIRECT(ADDRESS(ROW(I313),S$240,4)))</f>
        <v>0</v>
      </c>
      <c r="T226" s="287">
        <f t="shared" ca="1" si="425"/>
        <v>0</v>
      </c>
      <c r="U226" s="286">
        <f ca="1">SUM(INDIRECT(ADDRESS(ROW(L189),U$240,4)):INDIRECT(ADDRESS(ROW(L189),V$240,4)))-40-SUM(INDIRECT(ADDRESS(ROW(L277),U$240,4)):INDIRECT(ADDRESS(ROW(L277),V$240,4)),INDIRECT(ADDRESS(ROW(L313),U$240,4)):INDIRECT(ADDRESS(ROW(L313),V$240,4)))</f>
        <v>-40</v>
      </c>
      <c r="V226" s="286">
        <f ca="1">SUMIFS(INDIRECT(ADDRESS(ROW(L189),U$240,4)):INDIRECT(ADDRESS(ROW(L189),V$240,4)),INDIRECT(ADDRESS(ROW(L189),U$240,4)):INDIRECT(ADDRESS(ROW(L189),V$240,4)),"&gt;8")-COUNTIFS(INDIRECT(ADDRESS(ROW(L189),U$240,4)):INDIRECT(ADDRESS(ROW(L189),V$240,4)),"&gt;8")*8-SUM(INDIRECT(ADDRESS(ROW(L313),U$240,4)):INDIRECT(ADDRESS(ROW(L313),V$240,4)))</f>
        <v>0</v>
      </c>
      <c r="W226" s="287">
        <f t="shared" ca="1" si="426"/>
        <v>0</v>
      </c>
      <c r="X226" s="286">
        <f ca="1">SUM(INDIRECT(ADDRESS(ROW(O189),X$240,4)):INDIRECT(ADDRESS(ROW(O189),Y$240,4)))-40-SUM(INDIRECT(ADDRESS(ROW(O277),X$240,4)):INDIRECT(ADDRESS(ROW(O277),Y$240,4)),INDIRECT(ADDRESS(ROW(O313),X$240,4)):INDIRECT(ADDRESS(ROW(O313),Y$240,4)))</f>
        <v>-40</v>
      </c>
      <c r="Y226" s="286">
        <f ca="1">SUMIFS(INDIRECT(ADDRESS(ROW(O189),X$240,4)):INDIRECT(ADDRESS(ROW(O189),Y$240,4)),INDIRECT(ADDRESS(ROW(O189),X$240,4)):INDIRECT(ADDRESS(ROW(O189),Y$240,4)),"&gt;8")-COUNTIFS(INDIRECT(ADDRESS(ROW(O189),X$240,4)):INDIRECT(ADDRESS(ROW(O189),Y$240,4)),"&gt;8")*8-SUM(INDIRECT(ADDRESS(ROW(O313),X$240,4)):INDIRECT(ADDRESS(ROW(O313),Y$240,4)))</f>
        <v>0</v>
      </c>
      <c r="Z226" s="287">
        <f t="shared" ca="1" si="427"/>
        <v>0</v>
      </c>
      <c r="AA226" s="286">
        <f ca="1">SUM(INDIRECT(ADDRESS(ROW(R189),AA$240,4)):INDIRECT(ADDRESS(ROW(R189),AB$240,4)))-40-SUM(INDIRECT(ADDRESS(ROW(R277),AA$240,4)):INDIRECT(ADDRESS(ROW(R277),AB$240,4)),INDIRECT(ADDRESS(ROW(R313),AA$240,4)):INDIRECT(ADDRESS(ROW(R313),AB$240,4)))</f>
        <v>-40</v>
      </c>
      <c r="AB226" s="286">
        <f ca="1">SUMIFS(INDIRECT(ADDRESS(ROW(R189),AA$240,4)):INDIRECT(ADDRESS(ROW(R189),AB$240,4)),INDIRECT(ADDRESS(ROW(R189),AA$240,4)):INDIRECT(ADDRESS(ROW(R189),AB$240,4)),"&gt;8")-COUNTIFS(INDIRECT(ADDRESS(ROW(R189),AA$240,4)):INDIRECT(ADDRESS(ROW(R189),AB$240,4)),"&gt;8")*8-SUM(INDIRECT(ADDRESS(ROW(R313),AA$240,4)):INDIRECT(ADDRESS(ROW(R313),AB$240,4)))</f>
        <v>0</v>
      </c>
      <c r="AC226" s="287">
        <f t="shared" ca="1" si="428"/>
        <v>0</v>
      </c>
      <c r="AD226" s="286">
        <f ca="1">IF($AB$240=45,0,SUM(INDIRECT(ADDRESS(ROW(U189),AD$240,4)):INDIRECT(ADDRESS(ROW(U189),AE$240,4)))-40-SUM(INDIRECT(ADDRESS(ROW(U277),AD$240,4)):INDIRECT(ADDRESS(ROW(U277),AE$240,4)),INDIRECT(ADDRESS(ROW(U313),AD$240,4)):INDIRECT(ADDRESS(ROW(U313),AE$240,4))))</f>
        <v>0</v>
      </c>
      <c r="AE226" s="286">
        <f ca="1">IF($AB$240=45,0,SUMIFS(INDIRECT(ADDRESS(ROW(U189),AD$240,4)):INDIRECT(ADDRESS(ROW(U189),AE$240,4)),INDIRECT(ADDRESS(ROW(U189),AD$240,4)):INDIRECT(ADDRESS(ROW(U189),AE$240,4)),"&gt;8")-COUNTIFS(INDIRECT(ADDRESS(ROW(U189),AD$240,4)):INDIRECT(ADDRESS(ROW(U189),AE$240,4)),"&gt;8")*8-SUM(INDIRECT(ADDRESS(ROW(U313),AD$240,4)):INDIRECT(ADDRESS(ROW(U313),AE$240,4))))</f>
        <v>0</v>
      </c>
      <c r="AF226" s="287">
        <f t="shared" ca="1" si="429"/>
        <v>0</v>
      </c>
      <c r="AG226" s="2"/>
      <c r="AH226" s="286">
        <f t="shared" ca="1" si="430"/>
        <v>0</v>
      </c>
      <c r="AI226" s="2"/>
      <c r="AJ226" s="2"/>
      <c r="BA226" s="30"/>
      <c r="BD226" s="30"/>
      <c r="BE226" s="30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</row>
    <row r="227" spans="8:78" ht="15" hidden="1" customHeight="1">
      <c r="H227" s="30"/>
      <c r="I227" s="30"/>
      <c r="J227" s="30"/>
      <c r="K227" s="30"/>
      <c r="M227" s="31"/>
      <c r="N227" s="285" t="str">
        <f t="shared" si="416"/>
        <v>직원18</v>
      </c>
      <c r="O227" s="286">
        <f ca="1">SUM(INDIRECT(ADDRESS(ROW(F190),O$240,4)):INDIRECT(ADDRESS(ROW(F190),P$240,4)))-40-SUM(INDIRECT(ADDRESS(ROW(F278),O$240,4)):INDIRECT(ADDRESS(ROW(F278),P$240,4)),INDIRECT(ADDRESS(ROW(F314),O$240,4)):INDIRECT(ADDRESS(ROW(F314),P$240,4)))</f>
        <v>-40</v>
      </c>
      <c r="P227" s="286">
        <f ca="1">SUMIFS(INDIRECT(ADDRESS(ROW(F190),O$240,4)):INDIRECT(ADDRESS(ROW(F190),P$240,4)),INDIRECT(ADDRESS(ROW(F190),O$240,4)):INDIRECT(ADDRESS(ROW(F190),P$240,4)),"&gt;8")-COUNTIFS(INDIRECT(ADDRESS(ROW(F190),O$240,4)):INDIRECT(ADDRESS(ROW(F190),P$240,4)),"&gt;8")*8-SUM(INDIRECT(ADDRESS(ROW(F314),O$240,4)):INDIRECT(ADDRESS(ROW(F314),P$240,4)))</f>
        <v>0</v>
      </c>
      <c r="Q227" s="287">
        <f t="shared" ca="1" si="424"/>
        <v>0</v>
      </c>
      <c r="R227" s="286">
        <f ca="1">SUM(INDIRECT(ADDRESS(ROW(I190),R$240,4)):INDIRECT(ADDRESS(ROW(I190),S$240,4)))-40-SUM(INDIRECT(ADDRESS(ROW(I278),R$240,4)):INDIRECT(ADDRESS(ROW(I278),S$240,4)),INDIRECT(ADDRESS(ROW(I314),R$240,4)):INDIRECT(ADDRESS(ROW(I314),S$240,4)))</f>
        <v>-40</v>
      </c>
      <c r="S227" s="286">
        <f ca="1">SUMIFS(INDIRECT(ADDRESS(ROW(I190),R$240,4)):INDIRECT(ADDRESS(ROW(I190),S$240,4)),INDIRECT(ADDRESS(ROW(I190),R$240,4)):INDIRECT(ADDRESS(ROW(I190),S$240,4)),"&gt;8")-COUNTIFS(INDIRECT(ADDRESS(ROW(I190),R$240,4)):INDIRECT(ADDRESS(ROW(I190),S$240,4)),"&gt;8")*8-SUM(INDIRECT(ADDRESS(ROW(I314),R$240,4)):INDIRECT(ADDRESS(ROW(I314),S$240,4)))</f>
        <v>0</v>
      </c>
      <c r="T227" s="287">
        <f t="shared" ca="1" si="425"/>
        <v>0</v>
      </c>
      <c r="U227" s="286">
        <f ca="1">SUM(INDIRECT(ADDRESS(ROW(L190),U$240,4)):INDIRECT(ADDRESS(ROW(L190),V$240,4)))-40-SUM(INDIRECT(ADDRESS(ROW(L278),U$240,4)):INDIRECT(ADDRESS(ROW(L278),V$240,4)),INDIRECT(ADDRESS(ROW(L314),U$240,4)):INDIRECT(ADDRESS(ROW(L314),V$240,4)))</f>
        <v>-40</v>
      </c>
      <c r="V227" s="286">
        <f ca="1">SUMIFS(INDIRECT(ADDRESS(ROW(L190),U$240,4)):INDIRECT(ADDRESS(ROW(L190),V$240,4)),INDIRECT(ADDRESS(ROW(L190),U$240,4)):INDIRECT(ADDRESS(ROW(L190),V$240,4)),"&gt;8")-COUNTIFS(INDIRECT(ADDRESS(ROW(L190),U$240,4)):INDIRECT(ADDRESS(ROW(L190),V$240,4)),"&gt;8")*8-SUM(INDIRECT(ADDRESS(ROW(L314),U$240,4)):INDIRECT(ADDRESS(ROW(L314),V$240,4)))</f>
        <v>0</v>
      </c>
      <c r="W227" s="287">
        <f t="shared" ca="1" si="426"/>
        <v>0</v>
      </c>
      <c r="X227" s="286">
        <f ca="1">SUM(INDIRECT(ADDRESS(ROW(O190),X$240,4)):INDIRECT(ADDRESS(ROW(O190),Y$240,4)))-40-SUM(INDIRECT(ADDRESS(ROW(O278),X$240,4)):INDIRECT(ADDRESS(ROW(O278),Y$240,4)),INDIRECT(ADDRESS(ROW(O314),X$240,4)):INDIRECT(ADDRESS(ROW(O314),Y$240,4)))</f>
        <v>-40</v>
      </c>
      <c r="Y227" s="286">
        <f ca="1">SUMIFS(INDIRECT(ADDRESS(ROW(O190),X$240,4)):INDIRECT(ADDRESS(ROW(O190),Y$240,4)),INDIRECT(ADDRESS(ROW(O190),X$240,4)):INDIRECT(ADDRESS(ROW(O190),Y$240,4)),"&gt;8")-COUNTIFS(INDIRECT(ADDRESS(ROW(O190),X$240,4)):INDIRECT(ADDRESS(ROW(O190),Y$240,4)),"&gt;8")*8-SUM(INDIRECT(ADDRESS(ROW(O314),X$240,4)):INDIRECT(ADDRESS(ROW(O314),Y$240,4)))</f>
        <v>0</v>
      </c>
      <c r="Z227" s="287">
        <f t="shared" ca="1" si="427"/>
        <v>0</v>
      </c>
      <c r="AA227" s="286">
        <f ca="1">SUM(INDIRECT(ADDRESS(ROW(R190),AA$240,4)):INDIRECT(ADDRESS(ROW(R190),AB$240,4)))-40-SUM(INDIRECT(ADDRESS(ROW(R278),AA$240,4)):INDIRECT(ADDRESS(ROW(R278),AB$240,4)),INDIRECT(ADDRESS(ROW(R314),AA$240,4)):INDIRECT(ADDRESS(ROW(R314),AB$240,4)))</f>
        <v>-40</v>
      </c>
      <c r="AB227" s="286">
        <f ca="1">SUMIFS(INDIRECT(ADDRESS(ROW(R190),AA$240,4)):INDIRECT(ADDRESS(ROW(R190),AB$240,4)),INDIRECT(ADDRESS(ROW(R190),AA$240,4)):INDIRECT(ADDRESS(ROW(R190),AB$240,4)),"&gt;8")-COUNTIFS(INDIRECT(ADDRESS(ROW(R190),AA$240,4)):INDIRECT(ADDRESS(ROW(R190),AB$240,4)),"&gt;8")*8-SUM(INDIRECT(ADDRESS(ROW(R314),AA$240,4)):INDIRECT(ADDRESS(ROW(R314),AB$240,4)))</f>
        <v>0</v>
      </c>
      <c r="AC227" s="287">
        <f t="shared" ca="1" si="428"/>
        <v>0</v>
      </c>
      <c r="AD227" s="286">
        <f ca="1">IF($AB$240=45,0,SUM(INDIRECT(ADDRESS(ROW(U190),AD$240,4)):INDIRECT(ADDRESS(ROW(U190),AE$240,4)))-40-SUM(INDIRECT(ADDRESS(ROW(U278),AD$240,4)):INDIRECT(ADDRESS(ROW(U278),AE$240,4)),INDIRECT(ADDRESS(ROW(U314),AD$240,4)):INDIRECT(ADDRESS(ROW(U314),AE$240,4))))</f>
        <v>0</v>
      </c>
      <c r="AE227" s="286">
        <f ca="1">IF($AB$240=45,0,SUMIFS(INDIRECT(ADDRESS(ROW(U190),AD$240,4)):INDIRECT(ADDRESS(ROW(U190),AE$240,4)),INDIRECT(ADDRESS(ROW(U190),AD$240,4)):INDIRECT(ADDRESS(ROW(U190),AE$240,4)),"&gt;8")-COUNTIFS(INDIRECT(ADDRESS(ROW(U190),AD$240,4)):INDIRECT(ADDRESS(ROW(U190),AE$240,4)),"&gt;8")*8-SUM(INDIRECT(ADDRESS(ROW(U314),AD$240,4)):INDIRECT(ADDRESS(ROW(U314),AE$240,4))))</f>
        <v>0</v>
      </c>
      <c r="AF227" s="287">
        <f t="shared" ca="1" si="429"/>
        <v>0</v>
      </c>
      <c r="AG227" s="2"/>
      <c r="AH227" s="286">
        <f t="shared" ca="1" si="430"/>
        <v>0</v>
      </c>
      <c r="AI227" s="2"/>
      <c r="AJ227" s="2"/>
      <c r="BA227" s="30"/>
      <c r="BD227" s="30"/>
      <c r="BE227" s="30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</row>
    <row r="228" spans="8:78" ht="15" hidden="1" customHeight="1">
      <c r="H228" s="30"/>
      <c r="I228" s="30"/>
      <c r="J228" s="30"/>
      <c r="K228" s="30"/>
      <c r="M228" s="31"/>
      <c r="N228" s="285" t="str">
        <f t="shared" si="416"/>
        <v>직원19</v>
      </c>
      <c r="O228" s="286">
        <f ca="1">SUM(INDIRECT(ADDRESS(ROW(F191),O$240,4)):INDIRECT(ADDRESS(ROW(F191),P$240,4)))-40-SUM(INDIRECT(ADDRESS(ROW(F279),O$240,4)):INDIRECT(ADDRESS(ROW(F279),P$240,4)),INDIRECT(ADDRESS(ROW(F315),O$240,4)):INDIRECT(ADDRESS(ROW(F315),P$240,4)))</f>
        <v>-40</v>
      </c>
      <c r="P228" s="286">
        <f ca="1">SUMIFS(INDIRECT(ADDRESS(ROW(F191),O$240,4)):INDIRECT(ADDRESS(ROW(F191),P$240,4)),INDIRECT(ADDRESS(ROW(F191),O$240,4)):INDIRECT(ADDRESS(ROW(F191),P$240,4)),"&gt;8")-COUNTIFS(INDIRECT(ADDRESS(ROW(F191),O$240,4)):INDIRECT(ADDRESS(ROW(F191),P$240,4)),"&gt;8")*8-SUM(INDIRECT(ADDRESS(ROW(F315),O$240,4)):INDIRECT(ADDRESS(ROW(F315),P$240,4)))</f>
        <v>0</v>
      </c>
      <c r="Q228" s="287">
        <f t="shared" ca="1" si="424"/>
        <v>0</v>
      </c>
      <c r="R228" s="286">
        <f ca="1">SUM(INDIRECT(ADDRESS(ROW(I191),R$240,4)):INDIRECT(ADDRESS(ROW(I191),S$240,4)))-40-SUM(INDIRECT(ADDRESS(ROW(I279),R$240,4)):INDIRECT(ADDRESS(ROW(I279),S$240,4)),INDIRECT(ADDRESS(ROW(I315),R$240,4)):INDIRECT(ADDRESS(ROW(I315),S$240,4)))</f>
        <v>-40</v>
      </c>
      <c r="S228" s="286">
        <f ca="1">SUMIFS(INDIRECT(ADDRESS(ROW(I191),R$240,4)):INDIRECT(ADDRESS(ROW(I191),S$240,4)),INDIRECT(ADDRESS(ROW(I191),R$240,4)):INDIRECT(ADDRESS(ROW(I191),S$240,4)),"&gt;8")-COUNTIFS(INDIRECT(ADDRESS(ROW(I191),R$240,4)):INDIRECT(ADDRESS(ROW(I191),S$240,4)),"&gt;8")*8-SUM(INDIRECT(ADDRESS(ROW(I315),R$240,4)):INDIRECT(ADDRESS(ROW(I315),S$240,4)))</f>
        <v>0</v>
      </c>
      <c r="T228" s="287">
        <f t="shared" ca="1" si="425"/>
        <v>0</v>
      </c>
      <c r="U228" s="286">
        <f ca="1">SUM(INDIRECT(ADDRESS(ROW(L191),U$240,4)):INDIRECT(ADDRESS(ROW(L191),V$240,4)))-40-SUM(INDIRECT(ADDRESS(ROW(L279),U$240,4)):INDIRECT(ADDRESS(ROW(L279),V$240,4)),INDIRECT(ADDRESS(ROW(L315),U$240,4)):INDIRECT(ADDRESS(ROW(L315),V$240,4)))</f>
        <v>-40</v>
      </c>
      <c r="V228" s="286">
        <f ca="1">SUMIFS(INDIRECT(ADDRESS(ROW(L191),U$240,4)):INDIRECT(ADDRESS(ROW(L191),V$240,4)),INDIRECT(ADDRESS(ROW(L191),U$240,4)):INDIRECT(ADDRESS(ROW(L191),V$240,4)),"&gt;8")-COUNTIFS(INDIRECT(ADDRESS(ROW(L191),U$240,4)):INDIRECT(ADDRESS(ROW(L191),V$240,4)),"&gt;8")*8-SUM(INDIRECT(ADDRESS(ROW(L315),U$240,4)):INDIRECT(ADDRESS(ROW(L315),V$240,4)))</f>
        <v>0</v>
      </c>
      <c r="W228" s="287">
        <f t="shared" ca="1" si="426"/>
        <v>0</v>
      </c>
      <c r="X228" s="286">
        <f ca="1">SUM(INDIRECT(ADDRESS(ROW(O191),X$240,4)):INDIRECT(ADDRESS(ROW(O191),Y$240,4)))-40-SUM(INDIRECT(ADDRESS(ROW(O279),X$240,4)):INDIRECT(ADDRESS(ROW(O279),Y$240,4)),INDIRECT(ADDRESS(ROW(O315),X$240,4)):INDIRECT(ADDRESS(ROW(O315),Y$240,4)))</f>
        <v>-40</v>
      </c>
      <c r="Y228" s="286">
        <f ca="1">SUMIFS(INDIRECT(ADDRESS(ROW(O191),X$240,4)):INDIRECT(ADDRESS(ROW(O191),Y$240,4)),INDIRECT(ADDRESS(ROW(O191),X$240,4)):INDIRECT(ADDRESS(ROW(O191),Y$240,4)),"&gt;8")-COUNTIFS(INDIRECT(ADDRESS(ROW(O191),X$240,4)):INDIRECT(ADDRESS(ROW(O191),Y$240,4)),"&gt;8")*8-SUM(INDIRECT(ADDRESS(ROW(O315),X$240,4)):INDIRECT(ADDRESS(ROW(O315),Y$240,4)))</f>
        <v>0</v>
      </c>
      <c r="Z228" s="287">
        <f t="shared" ca="1" si="427"/>
        <v>0</v>
      </c>
      <c r="AA228" s="286">
        <f ca="1">SUM(INDIRECT(ADDRESS(ROW(R191),AA$240,4)):INDIRECT(ADDRESS(ROW(R191),AB$240,4)))-40-SUM(INDIRECT(ADDRESS(ROW(R279),AA$240,4)):INDIRECT(ADDRESS(ROW(R279),AB$240,4)),INDIRECT(ADDRESS(ROW(R315),AA$240,4)):INDIRECT(ADDRESS(ROW(R315),AB$240,4)))</f>
        <v>-40</v>
      </c>
      <c r="AB228" s="286">
        <f ca="1">SUMIFS(INDIRECT(ADDRESS(ROW(R191),AA$240,4)):INDIRECT(ADDRESS(ROW(R191),AB$240,4)),INDIRECT(ADDRESS(ROW(R191),AA$240,4)):INDIRECT(ADDRESS(ROW(R191),AB$240,4)),"&gt;8")-COUNTIFS(INDIRECT(ADDRESS(ROW(R191),AA$240,4)):INDIRECT(ADDRESS(ROW(R191),AB$240,4)),"&gt;8")*8-SUM(INDIRECT(ADDRESS(ROW(R315),AA$240,4)):INDIRECT(ADDRESS(ROW(R315),AB$240,4)))</f>
        <v>0</v>
      </c>
      <c r="AC228" s="287">
        <f t="shared" ca="1" si="428"/>
        <v>0</v>
      </c>
      <c r="AD228" s="286">
        <f ca="1">IF($AB$240=45,0,SUM(INDIRECT(ADDRESS(ROW(U191),AD$240,4)):INDIRECT(ADDRESS(ROW(U191),AE$240,4)))-40-SUM(INDIRECT(ADDRESS(ROW(U279),AD$240,4)):INDIRECT(ADDRESS(ROW(U279),AE$240,4)),INDIRECT(ADDRESS(ROW(U315),AD$240,4)):INDIRECT(ADDRESS(ROW(U315),AE$240,4))))</f>
        <v>0</v>
      </c>
      <c r="AE228" s="286">
        <f ca="1">IF($AB$240=45,0,SUMIFS(INDIRECT(ADDRESS(ROW(U191),AD$240,4)):INDIRECT(ADDRESS(ROW(U191),AE$240,4)),INDIRECT(ADDRESS(ROW(U191),AD$240,4)):INDIRECT(ADDRESS(ROW(U191),AE$240,4)),"&gt;8")-COUNTIFS(INDIRECT(ADDRESS(ROW(U191),AD$240,4)):INDIRECT(ADDRESS(ROW(U191),AE$240,4)),"&gt;8")*8-SUM(INDIRECT(ADDRESS(ROW(U315),AD$240,4)):INDIRECT(ADDRESS(ROW(U315),AE$240,4))))</f>
        <v>0</v>
      </c>
      <c r="AF228" s="287">
        <f t="shared" ca="1" si="429"/>
        <v>0</v>
      </c>
      <c r="AG228" s="2"/>
      <c r="AH228" s="286">
        <f t="shared" ca="1" si="430"/>
        <v>0</v>
      </c>
      <c r="AI228" s="2"/>
      <c r="AJ228" s="2"/>
      <c r="BA228" s="30"/>
      <c r="BD228" s="30"/>
      <c r="BE228" s="30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</row>
    <row r="229" spans="8:78" ht="15" hidden="1" customHeight="1">
      <c r="H229" s="30"/>
      <c r="I229" s="30"/>
      <c r="J229" s="30"/>
      <c r="K229" s="30"/>
      <c r="M229" s="31"/>
      <c r="N229" s="285" t="str">
        <f t="shared" si="416"/>
        <v>직원20</v>
      </c>
      <c r="O229" s="286">
        <f ca="1">SUM(INDIRECT(ADDRESS(ROW(F192),O$240,4)):INDIRECT(ADDRESS(ROW(F192),P$240,4)))-40-SUM(INDIRECT(ADDRESS(ROW(F280),O$240,4)):INDIRECT(ADDRESS(ROW(F280),P$240,4)),INDIRECT(ADDRESS(ROW(F316),O$240,4)):INDIRECT(ADDRESS(ROW(F316),P$240,4)))</f>
        <v>-133177</v>
      </c>
      <c r="P229" s="286">
        <f ca="1">SUMIFS(INDIRECT(ADDRESS(ROW(F192),O$240,4)):INDIRECT(ADDRESS(ROW(F192),P$240,4)),INDIRECT(ADDRESS(ROW(F192),O$240,4)):INDIRECT(ADDRESS(ROW(F192),P$240,4)),"&gt;8")-COUNTIFS(INDIRECT(ADDRESS(ROW(F192),O$240,4)):INDIRECT(ADDRESS(ROW(F192),P$240,4)),"&gt;8")*8-SUM(INDIRECT(ADDRESS(ROW(F316),O$240,4)):INDIRECT(ADDRESS(ROW(F316),P$240,4)))</f>
        <v>0</v>
      </c>
      <c r="Q229" s="287">
        <f t="shared" ca="1" si="424"/>
        <v>0</v>
      </c>
      <c r="R229" s="286">
        <f ca="1">SUM(INDIRECT(ADDRESS(ROW(I192),R$240,4)):INDIRECT(ADDRESS(ROW(I192),S$240,4)))-40-SUM(INDIRECT(ADDRESS(ROW(I280),R$240,4)):INDIRECT(ADDRESS(ROW(I280),S$240,4)),INDIRECT(ADDRESS(ROW(I316),R$240,4)):INDIRECT(ADDRESS(ROW(I316),S$240,4)))</f>
        <v>-310728</v>
      </c>
      <c r="S229" s="286">
        <f ca="1">SUMIFS(INDIRECT(ADDRESS(ROW(I192),R$240,4)):INDIRECT(ADDRESS(ROW(I192),S$240,4)),INDIRECT(ADDRESS(ROW(I192),R$240,4)):INDIRECT(ADDRESS(ROW(I192),S$240,4)),"&gt;8")-COUNTIFS(INDIRECT(ADDRESS(ROW(I192),R$240,4)):INDIRECT(ADDRESS(ROW(I192),S$240,4)),"&gt;8")*8-SUM(INDIRECT(ADDRESS(ROW(I316),R$240,4)):INDIRECT(ADDRESS(ROW(I316),S$240,4)))</f>
        <v>0</v>
      </c>
      <c r="T229" s="287">
        <f t="shared" ca="1" si="425"/>
        <v>0</v>
      </c>
      <c r="U229" s="286">
        <f ca="1">SUM(INDIRECT(ADDRESS(ROW(L192),U$240,4)):INDIRECT(ADDRESS(ROW(L192),V$240,4)))-40-SUM(INDIRECT(ADDRESS(ROW(L280),U$240,4)):INDIRECT(ADDRESS(ROW(L280),V$240,4)),INDIRECT(ADDRESS(ROW(L316),U$240,4)):INDIRECT(ADDRESS(ROW(L316),V$240,4)))</f>
        <v>-310777</v>
      </c>
      <c r="V229" s="286">
        <f ca="1">SUMIFS(INDIRECT(ADDRESS(ROW(L192),U$240,4)):INDIRECT(ADDRESS(ROW(L192),V$240,4)),INDIRECT(ADDRESS(ROW(L192),U$240,4)):INDIRECT(ADDRESS(ROW(L192),V$240,4)),"&gt;8")-COUNTIFS(INDIRECT(ADDRESS(ROW(L192),U$240,4)):INDIRECT(ADDRESS(ROW(L192),V$240,4)),"&gt;8")*8-SUM(INDIRECT(ADDRESS(ROW(L316),U$240,4)):INDIRECT(ADDRESS(ROW(L316),V$240,4)))</f>
        <v>0</v>
      </c>
      <c r="W229" s="287">
        <f t="shared" ca="1" si="426"/>
        <v>0</v>
      </c>
      <c r="X229" s="286">
        <f ca="1">SUM(INDIRECT(ADDRESS(ROW(O192),X$240,4)):INDIRECT(ADDRESS(ROW(O192),Y$240,4)))-40-SUM(INDIRECT(ADDRESS(ROW(O280),X$240,4)):INDIRECT(ADDRESS(ROW(O280),Y$240,4)),INDIRECT(ADDRESS(ROW(O316),X$240,4)):INDIRECT(ADDRESS(ROW(O316),Y$240,4)))</f>
        <v>-310826</v>
      </c>
      <c r="Y229" s="286">
        <f ca="1">SUMIFS(INDIRECT(ADDRESS(ROW(O192),X$240,4)):INDIRECT(ADDRESS(ROW(O192),Y$240,4)),INDIRECT(ADDRESS(ROW(O192),X$240,4)):INDIRECT(ADDRESS(ROW(O192),Y$240,4)),"&gt;8")-COUNTIFS(INDIRECT(ADDRESS(ROW(O192),X$240,4)):INDIRECT(ADDRESS(ROW(O192),Y$240,4)),"&gt;8")*8-SUM(INDIRECT(ADDRESS(ROW(O316),X$240,4)):INDIRECT(ADDRESS(ROW(O316),Y$240,4)))</f>
        <v>0</v>
      </c>
      <c r="Z229" s="287">
        <f t="shared" ca="1" si="427"/>
        <v>0</v>
      </c>
      <c r="AA229" s="286">
        <f ca="1">SUM(INDIRECT(ADDRESS(ROW(R192),AA$240,4)):INDIRECT(ADDRESS(ROW(R192),AB$240,4)))-40-SUM(INDIRECT(ADDRESS(ROW(R280),AA$240,4)):INDIRECT(ADDRESS(ROW(R280),AB$240,4)),INDIRECT(ADDRESS(ROW(R316),AA$240,4)):INDIRECT(ADDRESS(ROW(R316),AB$240,4)))</f>
        <v>-310875</v>
      </c>
      <c r="AB229" s="286">
        <f ca="1">SUMIFS(INDIRECT(ADDRESS(ROW(R192),AA$240,4)):INDIRECT(ADDRESS(ROW(R192),AB$240,4)),INDIRECT(ADDRESS(ROW(R192),AA$240,4)):INDIRECT(ADDRESS(ROW(R192),AB$240,4)),"&gt;8")-COUNTIFS(INDIRECT(ADDRESS(ROW(R192),AA$240,4)):INDIRECT(ADDRESS(ROW(R192),AB$240,4)),"&gt;8")*8-SUM(INDIRECT(ADDRESS(ROW(R316),AA$240,4)):INDIRECT(ADDRESS(ROW(R316),AB$240,4)))</f>
        <v>0</v>
      </c>
      <c r="AC229" s="287">
        <f t="shared" ca="1" si="428"/>
        <v>0</v>
      </c>
      <c r="AD229" s="286">
        <f ca="1">IF($AB$240=45,0,SUM(INDIRECT(ADDRESS(ROW(U192),AD$240,4)):INDIRECT(ADDRESS(ROW(U192),AE$240,4)))-40-SUM(INDIRECT(ADDRESS(ROW(U280),AD$240,4)):INDIRECT(ADDRESS(ROW(U280),AE$240,4)),INDIRECT(ADDRESS(ROW(U316),AD$240,4)):INDIRECT(ADDRESS(ROW(U316),AE$240,4))))</f>
        <v>0</v>
      </c>
      <c r="AE229" s="286">
        <f ca="1">IF($AB$240=45,0,SUMIFS(INDIRECT(ADDRESS(ROW(U192),AD$240,4)):INDIRECT(ADDRESS(ROW(U192),AE$240,4)),INDIRECT(ADDRESS(ROW(U192),AD$240,4)):INDIRECT(ADDRESS(ROW(U192),AE$240,4)),"&gt;8")-COUNTIFS(INDIRECT(ADDRESS(ROW(U192),AD$240,4)):INDIRECT(ADDRESS(ROW(U192),AE$240,4)),"&gt;8")*8-SUM(INDIRECT(ADDRESS(ROW(U316),AD$240,4)):INDIRECT(ADDRESS(ROW(U316),AE$240,4))))</f>
        <v>0</v>
      </c>
      <c r="AF229" s="287">
        <f t="shared" ca="1" si="429"/>
        <v>0</v>
      </c>
      <c r="AG229" s="2"/>
      <c r="AH229" s="286">
        <f t="shared" ca="1" si="430"/>
        <v>0</v>
      </c>
      <c r="AI229" s="2"/>
      <c r="AJ229" s="2"/>
      <c r="BA229" s="30"/>
      <c r="BD229" s="30"/>
      <c r="BE229" s="30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</row>
    <row r="230" spans="8:78" ht="15" hidden="1" customHeight="1">
      <c r="H230" s="30"/>
      <c r="I230" s="30"/>
      <c r="J230" s="30"/>
      <c r="K230" s="30"/>
      <c r="M230" s="31"/>
      <c r="N230" s="285" t="str">
        <f t="shared" si="416"/>
        <v>직원21</v>
      </c>
      <c r="O230" s="286">
        <f ca="1">SUM(INDIRECT(ADDRESS(ROW(F193),O$240,4)):INDIRECT(ADDRESS(ROW(F193),P$240,4)))-40-SUM(INDIRECT(ADDRESS(ROW(F281),O$240,4)):INDIRECT(ADDRESS(ROW(F281),P$240,4)),INDIRECT(ADDRESS(ROW(F317),O$240,4)):INDIRECT(ADDRESS(ROW(F317),P$240,4)))</f>
        <v>-40</v>
      </c>
      <c r="P230" s="286">
        <f ca="1">SUMIFS(INDIRECT(ADDRESS(ROW(F193),O$240,4)):INDIRECT(ADDRESS(ROW(F193),P$240,4)),INDIRECT(ADDRESS(ROW(F193),O$240,4)):INDIRECT(ADDRESS(ROW(F193),P$240,4)),"&gt;8")-COUNTIFS(INDIRECT(ADDRESS(ROW(F193),O$240,4)):INDIRECT(ADDRESS(ROW(F193),P$240,4)),"&gt;8")*8-SUM(INDIRECT(ADDRESS(ROW(F317),O$240,4)):INDIRECT(ADDRESS(ROW(F317),P$240,4)))</f>
        <v>0</v>
      </c>
      <c r="Q230" s="287">
        <f t="shared" ca="1" si="424"/>
        <v>0</v>
      </c>
      <c r="R230" s="286">
        <f ca="1">SUM(INDIRECT(ADDRESS(ROW(I193),R$240,4)):INDIRECT(ADDRESS(ROW(I193),S$240,4)))-40-SUM(INDIRECT(ADDRESS(ROW(I281),R$240,4)):INDIRECT(ADDRESS(ROW(I281),S$240,4)),INDIRECT(ADDRESS(ROW(I317),R$240,4)):INDIRECT(ADDRESS(ROW(I317),S$240,4)))</f>
        <v>-40</v>
      </c>
      <c r="S230" s="286">
        <f ca="1">SUMIFS(INDIRECT(ADDRESS(ROW(I193),R$240,4)):INDIRECT(ADDRESS(ROW(I193),S$240,4)),INDIRECT(ADDRESS(ROW(I193),R$240,4)):INDIRECT(ADDRESS(ROW(I193),S$240,4)),"&gt;8")-COUNTIFS(INDIRECT(ADDRESS(ROW(I193),R$240,4)):INDIRECT(ADDRESS(ROW(I193),S$240,4)),"&gt;8")*8-SUM(INDIRECT(ADDRESS(ROW(I317),R$240,4)):INDIRECT(ADDRESS(ROW(I317),S$240,4)))</f>
        <v>0</v>
      </c>
      <c r="T230" s="287">
        <f t="shared" ca="1" si="425"/>
        <v>0</v>
      </c>
      <c r="U230" s="286">
        <f ca="1">SUM(INDIRECT(ADDRESS(ROW(L193),U$240,4)):INDIRECT(ADDRESS(ROW(L193),V$240,4)))-40-SUM(INDIRECT(ADDRESS(ROW(L281),U$240,4)):INDIRECT(ADDRESS(ROW(L281),V$240,4)),INDIRECT(ADDRESS(ROW(L317),U$240,4)):INDIRECT(ADDRESS(ROW(L317),V$240,4)))</f>
        <v>-40</v>
      </c>
      <c r="V230" s="286">
        <f ca="1">SUMIFS(INDIRECT(ADDRESS(ROW(L193),U$240,4)):INDIRECT(ADDRESS(ROW(L193),V$240,4)),INDIRECT(ADDRESS(ROW(L193),U$240,4)):INDIRECT(ADDRESS(ROW(L193),V$240,4)),"&gt;8")-COUNTIFS(INDIRECT(ADDRESS(ROW(L193),U$240,4)):INDIRECT(ADDRESS(ROW(L193),V$240,4)),"&gt;8")*8-SUM(INDIRECT(ADDRESS(ROW(L317),U$240,4)):INDIRECT(ADDRESS(ROW(L317),V$240,4)))</f>
        <v>0</v>
      </c>
      <c r="W230" s="287">
        <f t="shared" ca="1" si="426"/>
        <v>0</v>
      </c>
      <c r="X230" s="286">
        <f ca="1">SUM(INDIRECT(ADDRESS(ROW(O193),X$240,4)):INDIRECT(ADDRESS(ROW(O193),Y$240,4)))-40-SUM(INDIRECT(ADDRESS(ROW(O281),X$240,4)):INDIRECT(ADDRESS(ROW(O281),Y$240,4)),INDIRECT(ADDRESS(ROW(O317),X$240,4)):INDIRECT(ADDRESS(ROW(O317),Y$240,4)))</f>
        <v>-40</v>
      </c>
      <c r="Y230" s="286">
        <f ca="1">SUMIFS(INDIRECT(ADDRESS(ROW(O193),X$240,4)):INDIRECT(ADDRESS(ROW(O193),Y$240,4)),INDIRECT(ADDRESS(ROW(O193),X$240,4)):INDIRECT(ADDRESS(ROW(O193),Y$240,4)),"&gt;8")-COUNTIFS(INDIRECT(ADDRESS(ROW(O193),X$240,4)):INDIRECT(ADDRESS(ROW(O193),Y$240,4)),"&gt;8")*8-SUM(INDIRECT(ADDRESS(ROW(O317),X$240,4)):INDIRECT(ADDRESS(ROW(O317),Y$240,4)))</f>
        <v>0</v>
      </c>
      <c r="Z230" s="287">
        <f t="shared" ca="1" si="427"/>
        <v>0</v>
      </c>
      <c r="AA230" s="286">
        <f ca="1">SUM(INDIRECT(ADDRESS(ROW(R193),AA$240,4)):INDIRECT(ADDRESS(ROW(R193),AB$240,4)))-40-SUM(INDIRECT(ADDRESS(ROW(R281),AA$240,4)):INDIRECT(ADDRESS(ROW(R281),AB$240,4)),INDIRECT(ADDRESS(ROW(R317),AA$240,4)):INDIRECT(ADDRESS(ROW(R317),AB$240,4)))</f>
        <v>-40</v>
      </c>
      <c r="AB230" s="286">
        <f ca="1">SUMIFS(INDIRECT(ADDRESS(ROW(R193),AA$240,4)):INDIRECT(ADDRESS(ROW(R193),AB$240,4)),INDIRECT(ADDRESS(ROW(R193),AA$240,4)):INDIRECT(ADDRESS(ROW(R193),AB$240,4)),"&gt;8")-COUNTIFS(INDIRECT(ADDRESS(ROW(R193),AA$240,4)):INDIRECT(ADDRESS(ROW(R193),AB$240,4)),"&gt;8")*8-SUM(INDIRECT(ADDRESS(ROW(R317),AA$240,4)):INDIRECT(ADDRESS(ROW(R317),AB$240,4)))</f>
        <v>0</v>
      </c>
      <c r="AC230" s="287">
        <f t="shared" ca="1" si="428"/>
        <v>0</v>
      </c>
      <c r="AD230" s="286">
        <f ca="1">IF($AB$240=45,0,SUM(INDIRECT(ADDRESS(ROW(U193),AD$240,4)):INDIRECT(ADDRESS(ROW(U193),AE$240,4)))-40-SUM(INDIRECT(ADDRESS(ROW(U281),AD$240,4)):INDIRECT(ADDRESS(ROW(U281),AE$240,4)),INDIRECT(ADDRESS(ROW(U317),AD$240,4)):INDIRECT(ADDRESS(ROW(U317),AE$240,4))))</f>
        <v>0</v>
      </c>
      <c r="AE230" s="286">
        <f ca="1">IF($AB$240=45,0,SUMIFS(INDIRECT(ADDRESS(ROW(U193),AD$240,4)):INDIRECT(ADDRESS(ROW(U193),AE$240,4)),INDIRECT(ADDRESS(ROW(U193),AD$240,4)):INDIRECT(ADDRESS(ROW(U193),AE$240,4)),"&gt;8")-COUNTIFS(INDIRECT(ADDRESS(ROW(U193),AD$240,4)):INDIRECT(ADDRESS(ROW(U193),AE$240,4)),"&gt;8")*8-SUM(INDIRECT(ADDRESS(ROW(U317),AD$240,4)):INDIRECT(ADDRESS(ROW(U317),AE$240,4))))</f>
        <v>0</v>
      </c>
      <c r="AF230" s="287">
        <f t="shared" ca="1" si="429"/>
        <v>0</v>
      </c>
      <c r="AG230" s="2"/>
      <c r="AH230" s="286">
        <f t="shared" ca="1" si="430"/>
        <v>0</v>
      </c>
      <c r="AI230" s="2"/>
      <c r="AJ230" s="2"/>
      <c r="BA230" s="30"/>
      <c r="BD230" s="30"/>
      <c r="BE230" s="30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</row>
    <row r="231" spans="8:78" ht="15" hidden="1" customHeight="1">
      <c r="H231" s="30"/>
      <c r="I231" s="30"/>
      <c r="J231" s="30"/>
      <c r="K231" s="30"/>
      <c r="M231" s="31"/>
      <c r="N231" s="285" t="str">
        <f t="shared" si="416"/>
        <v>직원22</v>
      </c>
      <c r="O231" s="286">
        <f ca="1">SUM(INDIRECT(ADDRESS(ROW(F194),O$240,4)):INDIRECT(ADDRESS(ROW(F194),P$240,4)))-40-SUM(INDIRECT(ADDRESS(ROW(F282),O$240,4)):INDIRECT(ADDRESS(ROW(F282),P$240,4)),INDIRECT(ADDRESS(ROW(F318),O$240,4)):INDIRECT(ADDRESS(ROW(F318),P$240,4)))</f>
        <v>-40</v>
      </c>
      <c r="P231" s="286">
        <f ca="1">SUMIFS(INDIRECT(ADDRESS(ROW(F194),O$240,4)):INDIRECT(ADDRESS(ROW(F194),P$240,4)),INDIRECT(ADDRESS(ROW(F194),O$240,4)):INDIRECT(ADDRESS(ROW(F194),P$240,4)),"&gt;8")-COUNTIFS(INDIRECT(ADDRESS(ROW(F194),O$240,4)):INDIRECT(ADDRESS(ROW(F194),P$240,4)),"&gt;8")*8-SUM(INDIRECT(ADDRESS(ROW(F318),O$240,4)):INDIRECT(ADDRESS(ROW(F318),P$240,4)))</f>
        <v>0</v>
      </c>
      <c r="Q231" s="287">
        <f t="shared" ca="1" si="424"/>
        <v>0</v>
      </c>
      <c r="R231" s="286">
        <f ca="1">SUM(INDIRECT(ADDRESS(ROW(I194),R$240,4)):INDIRECT(ADDRESS(ROW(I194),S$240,4)))-40-SUM(INDIRECT(ADDRESS(ROW(I282),R$240,4)):INDIRECT(ADDRESS(ROW(I282),S$240,4)),INDIRECT(ADDRESS(ROW(I318),R$240,4)):INDIRECT(ADDRESS(ROW(I318),S$240,4)))</f>
        <v>-40</v>
      </c>
      <c r="S231" s="286">
        <f ca="1">SUMIFS(INDIRECT(ADDRESS(ROW(I194),R$240,4)):INDIRECT(ADDRESS(ROW(I194),S$240,4)),INDIRECT(ADDRESS(ROW(I194),R$240,4)):INDIRECT(ADDRESS(ROW(I194),S$240,4)),"&gt;8")-COUNTIFS(INDIRECT(ADDRESS(ROW(I194),R$240,4)):INDIRECT(ADDRESS(ROW(I194),S$240,4)),"&gt;8")*8-SUM(INDIRECT(ADDRESS(ROW(I318),R$240,4)):INDIRECT(ADDRESS(ROW(I318),S$240,4)))</f>
        <v>0</v>
      </c>
      <c r="T231" s="287">
        <f t="shared" ca="1" si="425"/>
        <v>0</v>
      </c>
      <c r="U231" s="286">
        <f ca="1">SUM(INDIRECT(ADDRESS(ROW(L194),U$240,4)):INDIRECT(ADDRESS(ROW(L194),V$240,4)))-40-SUM(INDIRECT(ADDRESS(ROW(L282),U$240,4)):INDIRECT(ADDRESS(ROW(L282),V$240,4)),INDIRECT(ADDRESS(ROW(L318),U$240,4)):INDIRECT(ADDRESS(ROW(L318),V$240,4)))</f>
        <v>-40</v>
      </c>
      <c r="V231" s="286">
        <f ca="1">SUMIFS(INDIRECT(ADDRESS(ROW(L194),U$240,4)):INDIRECT(ADDRESS(ROW(L194),V$240,4)),INDIRECT(ADDRESS(ROW(L194),U$240,4)):INDIRECT(ADDRESS(ROW(L194),V$240,4)),"&gt;8")-COUNTIFS(INDIRECT(ADDRESS(ROW(L194),U$240,4)):INDIRECT(ADDRESS(ROW(L194),V$240,4)),"&gt;8")*8-SUM(INDIRECT(ADDRESS(ROW(L318),U$240,4)):INDIRECT(ADDRESS(ROW(L318),V$240,4)))</f>
        <v>0</v>
      </c>
      <c r="W231" s="287">
        <f t="shared" ca="1" si="426"/>
        <v>0</v>
      </c>
      <c r="X231" s="286">
        <f ca="1">SUM(INDIRECT(ADDRESS(ROW(O194),X$240,4)):INDIRECT(ADDRESS(ROW(O194),Y$240,4)))-40-SUM(INDIRECT(ADDRESS(ROW(O282),X$240,4)):INDIRECT(ADDRESS(ROW(O282),Y$240,4)),INDIRECT(ADDRESS(ROW(O318),X$240,4)):INDIRECT(ADDRESS(ROW(O318),Y$240,4)))</f>
        <v>-40</v>
      </c>
      <c r="Y231" s="286">
        <f ca="1">SUMIFS(INDIRECT(ADDRESS(ROW(O194),X$240,4)):INDIRECT(ADDRESS(ROW(O194),Y$240,4)),INDIRECT(ADDRESS(ROW(O194),X$240,4)):INDIRECT(ADDRESS(ROW(O194),Y$240,4)),"&gt;8")-COUNTIFS(INDIRECT(ADDRESS(ROW(O194),X$240,4)):INDIRECT(ADDRESS(ROW(O194),Y$240,4)),"&gt;8")*8-SUM(INDIRECT(ADDRESS(ROW(O318),X$240,4)):INDIRECT(ADDRESS(ROW(O318),Y$240,4)))</f>
        <v>0</v>
      </c>
      <c r="Z231" s="287">
        <f t="shared" ca="1" si="427"/>
        <v>0</v>
      </c>
      <c r="AA231" s="286">
        <f ca="1">SUM(INDIRECT(ADDRESS(ROW(R194),AA$240,4)):INDIRECT(ADDRESS(ROW(R194),AB$240,4)))-40-SUM(INDIRECT(ADDRESS(ROW(R282),AA$240,4)):INDIRECT(ADDRESS(ROW(R282),AB$240,4)),INDIRECT(ADDRESS(ROW(R318),AA$240,4)):INDIRECT(ADDRESS(ROW(R318),AB$240,4)))</f>
        <v>-40</v>
      </c>
      <c r="AB231" s="286">
        <f ca="1">SUMIFS(INDIRECT(ADDRESS(ROW(R194),AA$240,4)):INDIRECT(ADDRESS(ROW(R194),AB$240,4)),INDIRECT(ADDRESS(ROW(R194),AA$240,4)):INDIRECT(ADDRESS(ROW(R194),AB$240,4)),"&gt;8")-COUNTIFS(INDIRECT(ADDRESS(ROW(R194),AA$240,4)):INDIRECT(ADDRESS(ROW(R194),AB$240,4)),"&gt;8")*8-SUM(INDIRECT(ADDRESS(ROW(R318),AA$240,4)):INDIRECT(ADDRESS(ROW(R318),AB$240,4)))</f>
        <v>0</v>
      </c>
      <c r="AC231" s="287">
        <f t="shared" ca="1" si="428"/>
        <v>0</v>
      </c>
      <c r="AD231" s="286">
        <f ca="1">IF($AB$240=45,0,SUM(INDIRECT(ADDRESS(ROW(U194),AD$240,4)):INDIRECT(ADDRESS(ROW(U194),AE$240,4)))-40-SUM(INDIRECT(ADDRESS(ROW(U282),AD$240,4)):INDIRECT(ADDRESS(ROW(U282),AE$240,4)),INDIRECT(ADDRESS(ROW(U318),AD$240,4)):INDIRECT(ADDRESS(ROW(U318),AE$240,4))))</f>
        <v>0</v>
      </c>
      <c r="AE231" s="286">
        <f ca="1">IF($AB$240=45,0,SUMIFS(INDIRECT(ADDRESS(ROW(U194),AD$240,4)):INDIRECT(ADDRESS(ROW(U194),AE$240,4)),INDIRECT(ADDRESS(ROW(U194),AD$240,4)):INDIRECT(ADDRESS(ROW(U194),AE$240,4)),"&gt;8")-COUNTIFS(INDIRECT(ADDRESS(ROW(U194),AD$240,4)):INDIRECT(ADDRESS(ROW(U194),AE$240,4)),"&gt;8")*8-SUM(INDIRECT(ADDRESS(ROW(U318),AD$240,4)):INDIRECT(ADDRESS(ROW(U318),AE$240,4))))</f>
        <v>0</v>
      </c>
      <c r="AF231" s="287">
        <f t="shared" ca="1" si="429"/>
        <v>0</v>
      </c>
      <c r="AG231" s="2"/>
      <c r="AH231" s="286">
        <f t="shared" ca="1" si="430"/>
        <v>0</v>
      </c>
      <c r="AI231" s="2"/>
      <c r="AJ231" s="2"/>
      <c r="BA231" s="30"/>
      <c r="BD231" s="30"/>
      <c r="BE231" s="30"/>
      <c r="BF231" s="30"/>
      <c r="BG231" s="34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8:78" ht="15" hidden="1" customHeight="1">
      <c r="H232" s="30"/>
      <c r="I232" s="30"/>
      <c r="J232" s="30"/>
      <c r="K232" s="30"/>
      <c r="M232" s="31"/>
      <c r="N232" s="285" t="str">
        <f t="shared" si="416"/>
        <v>직원23</v>
      </c>
      <c r="O232" s="286">
        <f ca="1">SUM(INDIRECT(ADDRESS(ROW(F195),O$240,4)):INDIRECT(ADDRESS(ROW(F195),P$240,4)))-40-SUM(INDIRECT(ADDRESS(ROW(F283),O$240,4)):INDIRECT(ADDRESS(ROW(F283),P$240,4)),INDIRECT(ADDRESS(ROW(F319),O$240,4)):INDIRECT(ADDRESS(ROW(F319),P$240,4)))</f>
        <v>-40</v>
      </c>
      <c r="P232" s="286">
        <f ca="1">SUMIFS(INDIRECT(ADDRESS(ROW(F195),O$240,4)):INDIRECT(ADDRESS(ROW(F195),P$240,4)),INDIRECT(ADDRESS(ROW(F195),O$240,4)):INDIRECT(ADDRESS(ROW(F195),P$240,4)),"&gt;8")-COUNTIFS(INDIRECT(ADDRESS(ROW(F195),O$240,4)):INDIRECT(ADDRESS(ROW(F195),P$240,4)),"&gt;8")*8-SUM(INDIRECT(ADDRESS(ROW(F319),O$240,4)):INDIRECT(ADDRESS(ROW(F319),P$240,4)))</f>
        <v>0</v>
      </c>
      <c r="Q232" s="287">
        <f t="shared" ca="1" si="424"/>
        <v>0</v>
      </c>
      <c r="R232" s="286">
        <f ca="1">SUM(INDIRECT(ADDRESS(ROW(I195),R$240,4)):INDIRECT(ADDRESS(ROW(I195),S$240,4)))-40-SUM(INDIRECT(ADDRESS(ROW(I283),R$240,4)):INDIRECT(ADDRESS(ROW(I283),S$240,4)),INDIRECT(ADDRESS(ROW(I319),R$240,4)):INDIRECT(ADDRESS(ROW(I319),S$240,4)))</f>
        <v>-40</v>
      </c>
      <c r="S232" s="286">
        <f ca="1">SUMIFS(INDIRECT(ADDRESS(ROW(I195),R$240,4)):INDIRECT(ADDRESS(ROW(I195),S$240,4)),INDIRECT(ADDRESS(ROW(I195),R$240,4)):INDIRECT(ADDRESS(ROW(I195),S$240,4)),"&gt;8")-COUNTIFS(INDIRECT(ADDRESS(ROW(I195),R$240,4)):INDIRECT(ADDRESS(ROW(I195),S$240,4)),"&gt;8")*8-SUM(INDIRECT(ADDRESS(ROW(I319),R$240,4)):INDIRECT(ADDRESS(ROW(I319),S$240,4)))</f>
        <v>0</v>
      </c>
      <c r="T232" s="287">
        <f t="shared" ca="1" si="425"/>
        <v>0</v>
      </c>
      <c r="U232" s="286">
        <f ca="1">SUM(INDIRECT(ADDRESS(ROW(L195),U$240,4)):INDIRECT(ADDRESS(ROW(L195),V$240,4)))-40-SUM(INDIRECT(ADDRESS(ROW(L283),U$240,4)):INDIRECT(ADDRESS(ROW(L283),V$240,4)),INDIRECT(ADDRESS(ROW(L319),U$240,4)):INDIRECT(ADDRESS(ROW(L319),V$240,4)))</f>
        <v>-40</v>
      </c>
      <c r="V232" s="286">
        <f ca="1">SUMIFS(INDIRECT(ADDRESS(ROW(L195),U$240,4)):INDIRECT(ADDRESS(ROW(L195),V$240,4)),INDIRECT(ADDRESS(ROW(L195),U$240,4)):INDIRECT(ADDRESS(ROW(L195),V$240,4)),"&gt;8")-COUNTIFS(INDIRECT(ADDRESS(ROW(L195),U$240,4)):INDIRECT(ADDRESS(ROW(L195),V$240,4)),"&gt;8")*8-SUM(INDIRECT(ADDRESS(ROW(L319),U$240,4)):INDIRECT(ADDRESS(ROW(L319),V$240,4)))</f>
        <v>0</v>
      </c>
      <c r="W232" s="287">
        <f t="shared" ca="1" si="426"/>
        <v>0</v>
      </c>
      <c r="X232" s="286">
        <f ca="1">SUM(INDIRECT(ADDRESS(ROW(O195),X$240,4)):INDIRECT(ADDRESS(ROW(O195),Y$240,4)))-40-SUM(INDIRECT(ADDRESS(ROW(O283),X$240,4)):INDIRECT(ADDRESS(ROW(O283),Y$240,4)),INDIRECT(ADDRESS(ROW(O319),X$240,4)):INDIRECT(ADDRESS(ROW(O319),Y$240,4)))</f>
        <v>-40</v>
      </c>
      <c r="Y232" s="286">
        <f ca="1">SUMIFS(INDIRECT(ADDRESS(ROW(O195),X$240,4)):INDIRECT(ADDRESS(ROW(O195),Y$240,4)),INDIRECT(ADDRESS(ROW(O195),X$240,4)):INDIRECT(ADDRESS(ROW(O195),Y$240,4)),"&gt;8")-COUNTIFS(INDIRECT(ADDRESS(ROW(O195),X$240,4)):INDIRECT(ADDRESS(ROW(O195),Y$240,4)),"&gt;8")*8-SUM(INDIRECT(ADDRESS(ROW(O319),X$240,4)):INDIRECT(ADDRESS(ROW(O319),Y$240,4)))</f>
        <v>0</v>
      </c>
      <c r="Z232" s="287">
        <f t="shared" ca="1" si="427"/>
        <v>0</v>
      </c>
      <c r="AA232" s="286">
        <f ca="1">SUM(INDIRECT(ADDRESS(ROW(R195),AA$240,4)):INDIRECT(ADDRESS(ROW(R195),AB$240,4)))-40-SUM(INDIRECT(ADDRESS(ROW(R283),AA$240,4)):INDIRECT(ADDRESS(ROW(R283),AB$240,4)),INDIRECT(ADDRESS(ROW(R319),AA$240,4)):INDIRECT(ADDRESS(ROW(R319),AB$240,4)))</f>
        <v>-40</v>
      </c>
      <c r="AB232" s="286">
        <f ca="1">SUMIFS(INDIRECT(ADDRESS(ROW(R195),AA$240,4)):INDIRECT(ADDRESS(ROW(R195),AB$240,4)),INDIRECT(ADDRESS(ROW(R195),AA$240,4)):INDIRECT(ADDRESS(ROW(R195),AB$240,4)),"&gt;8")-COUNTIFS(INDIRECT(ADDRESS(ROW(R195),AA$240,4)):INDIRECT(ADDRESS(ROW(R195),AB$240,4)),"&gt;8")*8-SUM(INDIRECT(ADDRESS(ROW(R319),AA$240,4)):INDIRECT(ADDRESS(ROW(R319),AB$240,4)))</f>
        <v>0</v>
      </c>
      <c r="AC232" s="287">
        <f t="shared" ca="1" si="428"/>
        <v>0</v>
      </c>
      <c r="AD232" s="286">
        <f ca="1">IF($AB$240=45,0,SUM(INDIRECT(ADDRESS(ROW(U195),AD$240,4)):INDIRECT(ADDRESS(ROW(U195),AE$240,4)))-40-SUM(INDIRECT(ADDRESS(ROW(U283),AD$240,4)):INDIRECT(ADDRESS(ROW(U283),AE$240,4)),INDIRECT(ADDRESS(ROW(U319),AD$240,4)):INDIRECT(ADDRESS(ROW(U319),AE$240,4))))</f>
        <v>0</v>
      </c>
      <c r="AE232" s="286">
        <f ca="1">IF($AB$240=45,0,SUMIFS(INDIRECT(ADDRESS(ROW(U195),AD$240,4)):INDIRECT(ADDRESS(ROW(U195),AE$240,4)),INDIRECT(ADDRESS(ROW(U195),AD$240,4)):INDIRECT(ADDRESS(ROW(U195),AE$240,4)),"&gt;8")-COUNTIFS(INDIRECT(ADDRESS(ROW(U195),AD$240,4)):INDIRECT(ADDRESS(ROW(U195),AE$240,4)),"&gt;8")*8-SUM(INDIRECT(ADDRESS(ROW(U319),AD$240,4)):INDIRECT(ADDRESS(ROW(U319),AE$240,4))))</f>
        <v>0</v>
      </c>
      <c r="AF232" s="287">
        <f t="shared" ca="1" si="429"/>
        <v>0</v>
      </c>
      <c r="AG232" s="2"/>
      <c r="AH232" s="286">
        <f t="shared" ca="1" si="430"/>
        <v>0</v>
      </c>
      <c r="AI232" s="2"/>
      <c r="AJ232" s="2"/>
      <c r="BA232" s="30"/>
      <c r="BD232" s="30"/>
      <c r="BE232" s="30"/>
      <c r="BF232" s="30"/>
      <c r="BG232" s="34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8:78" ht="15" hidden="1" customHeight="1">
      <c r="H233" s="30"/>
      <c r="I233" s="30"/>
      <c r="J233" s="30"/>
      <c r="K233" s="30"/>
      <c r="M233" s="31"/>
      <c r="N233" s="285" t="str">
        <f t="shared" si="416"/>
        <v>직원24</v>
      </c>
      <c r="O233" s="286">
        <f ca="1">SUM(INDIRECT(ADDRESS(ROW(F196),O$240,4)):INDIRECT(ADDRESS(ROW(F196),P$240,4)))-40-SUM(INDIRECT(ADDRESS(ROW(F284),O$240,4)):INDIRECT(ADDRESS(ROW(F284),P$240,4)),INDIRECT(ADDRESS(ROW(F320),O$240,4)):INDIRECT(ADDRESS(ROW(F320),P$240,4)))</f>
        <v>-40</v>
      </c>
      <c r="P233" s="286">
        <f ca="1">SUMIFS(INDIRECT(ADDRESS(ROW(F196),O$240,4)):INDIRECT(ADDRESS(ROW(F196),P$240,4)),INDIRECT(ADDRESS(ROW(F196),O$240,4)):INDIRECT(ADDRESS(ROW(F196),P$240,4)),"&gt;8")-COUNTIFS(INDIRECT(ADDRESS(ROW(F196),O$240,4)):INDIRECT(ADDRESS(ROW(F196),P$240,4)),"&gt;8")*8-SUM(INDIRECT(ADDRESS(ROW(F320),O$240,4)):INDIRECT(ADDRESS(ROW(F320),P$240,4)))</f>
        <v>0</v>
      </c>
      <c r="Q233" s="287">
        <f t="shared" ca="1" si="424"/>
        <v>0</v>
      </c>
      <c r="R233" s="286">
        <f ca="1">SUM(INDIRECT(ADDRESS(ROW(I196),R$240,4)):INDIRECT(ADDRESS(ROW(I196),S$240,4)))-40-SUM(INDIRECT(ADDRESS(ROW(I284),R$240,4)):INDIRECT(ADDRESS(ROW(I284),S$240,4)),INDIRECT(ADDRESS(ROW(I320),R$240,4)):INDIRECT(ADDRESS(ROW(I320),S$240,4)))</f>
        <v>-40</v>
      </c>
      <c r="S233" s="286">
        <f ca="1">SUMIFS(INDIRECT(ADDRESS(ROW(I196),R$240,4)):INDIRECT(ADDRESS(ROW(I196),S$240,4)),INDIRECT(ADDRESS(ROW(I196),R$240,4)):INDIRECT(ADDRESS(ROW(I196),S$240,4)),"&gt;8")-COUNTIFS(INDIRECT(ADDRESS(ROW(I196),R$240,4)):INDIRECT(ADDRESS(ROW(I196),S$240,4)),"&gt;8")*8-SUM(INDIRECT(ADDRESS(ROW(I320),R$240,4)):INDIRECT(ADDRESS(ROW(I320),S$240,4)))</f>
        <v>0</v>
      </c>
      <c r="T233" s="287">
        <f t="shared" ca="1" si="425"/>
        <v>0</v>
      </c>
      <c r="U233" s="286">
        <f ca="1">SUM(INDIRECT(ADDRESS(ROW(L196),U$240,4)):INDIRECT(ADDRESS(ROW(L196),V$240,4)))-40-SUM(INDIRECT(ADDRESS(ROW(L284),U$240,4)):INDIRECT(ADDRESS(ROW(L284),V$240,4)),INDIRECT(ADDRESS(ROW(L320),U$240,4)):INDIRECT(ADDRESS(ROW(L320),V$240,4)))</f>
        <v>-40</v>
      </c>
      <c r="V233" s="286">
        <f ca="1">SUMIFS(INDIRECT(ADDRESS(ROW(L196),U$240,4)):INDIRECT(ADDRESS(ROW(L196),V$240,4)),INDIRECT(ADDRESS(ROW(L196),U$240,4)):INDIRECT(ADDRESS(ROW(L196),V$240,4)),"&gt;8")-COUNTIFS(INDIRECT(ADDRESS(ROW(L196),U$240,4)):INDIRECT(ADDRESS(ROW(L196),V$240,4)),"&gt;8")*8-SUM(INDIRECT(ADDRESS(ROW(L320),U$240,4)):INDIRECT(ADDRESS(ROW(L320),V$240,4)))</f>
        <v>0</v>
      </c>
      <c r="W233" s="287">
        <f t="shared" ca="1" si="426"/>
        <v>0</v>
      </c>
      <c r="X233" s="286">
        <f ca="1">SUM(INDIRECT(ADDRESS(ROW(O196),X$240,4)):INDIRECT(ADDRESS(ROW(O196),Y$240,4)))-40-SUM(INDIRECT(ADDRESS(ROW(O284),X$240,4)):INDIRECT(ADDRESS(ROW(O284),Y$240,4)),INDIRECT(ADDRESS(ROW(O320),X$240,4)):INDIRECT(ADDRESS(ROW(O320),Y$240,4)))</f>
        <v>-40</v>
      </c>
      <c r="Y233" s="286">
        <f ca="1">SUMIFS(INDIRECT(ADDRESS(ROW(O196),X$240,4)):INDIRECT(ADDRESS(ROW(O196),Y$240,4)),INDIRECT(ADDRESS(ROW(O196),X$240,4)):INDIRECT(ADDRESS(ROW(O196),Y$240,4)),"&gt;8")-COUNTIFS(INDIRECT(ADDRESS(ROW(O196),X$240,4)):INDIRECT(ADDRESS(ROW(O196),Y$240,4)),"&gt;8")*8-SUM(INDIRECT(ADDRESS(ROW(O320),X$240,4)):INDIRECT(ADDRESS(ROW(O320),Y$240,4)))</f>
        <v>0</v>
      </c>
      <c r="Z233" s="287">
        <f t="shared" ca="1" si="427"/>
        <v>0</v>
      </c>
      <c r="AA233" s="286">
        <f ca="1">SUM(INDIRECT(ADDRESS(ROW(R196),AA$240,4)):INDIRECT(ADDRESS(ROW(R196),AB$240,4)))-40-SUM(INDIRECT(ADDRESS(ROW(R284),AA$240,4)):INDIRECT(ADDRESS(ROW(R284),AB$240,4)),INDIRECT(ADDRESS(ROW(R320),AA$240,4)):INDIRECT(ADDRESS(ROW(R320),AB$240,4)))</f>
        <v>-40</v>
      </c>
      <c r="AB233" s="286">
        <f ca="1">SUMIFS(INDIRECT(ADDRESS(ROW(R196),AA$240,4)):INDIRECT(ADDRESS(ROW(R196),AB$240,4)),INDIRECT(ADDRESS(ROW(R196),AA$240,4)):INDIRECT(ADDRESS(ROW(R196),AB$240,4)),"&gt;8")-COUNTIFS(INDIRECT(ADDRESS(ROW(R196),AA$240,4)):INDIRECT(ADDRESS(ROW(R196),AB$240,4)),"&gt;8")*8-SUM(INDIRECT(ADDRESS(ROW(R320),AA$240,4)):INDIRECT(ADDRESS(ROW(R320),AB$240,4)))</f>
        <v>0</v>
      </c>
      <c r="AC233" s="287">
        <f t="shared" ca="1" si="428"/>
        <v>0</v>
      </c>
      <c r="AD233" s="286">
        <f ca="1">IF($AB$240=45,0,SUM(INDIRECT(ADDRESS(ROW(U196),AD$240,4)):INDIRECT(ADDRESS(ROW(U196),AE$240,4)))-40-SUM(INDIRECT(ADDRESS(ROW(U284),AD$240,4)):INDIRECT(ADDRESS(ROW(U284),AE$240,4)),INDIRECT(ADDRESS(ROW(U320),AD$240,4)):INDIRECT(ADDRESS(ROW(U320),AE$240,4))))</f>
        <v>0</v>
      </c>
      <c r="AE233" s="286">
        <f ca="1">IF($AB$240=45,0,SUMIFS(INDIRECT(ADDRESS(ROW(U196),AD$240,4)):INDIRECT(ADDRESS(ROW(U196),AE$240,4)),INDIRECT(ADDRESS(ROW(U196),AD$240,4)):INDIRECT(ADDRESS(ROW(U196),AE$240,4)),"&gt;8")-COUNTIFS(INDIRECT(ADDRESS(ROW(U196),AD$240,4)):INDIRECT(ADDRESS(ROW(U196),AE$240,4)),"&gt;8")*8-SUM(INDIRECT(ADDRESS(ROW(U320),AD$240,4)):INDIRECT(ADDRESS(ROW(U320),AE$240,4))))</f>
        <v>0</v>
      </c>
      <c r="AF233" s="287">
        <f t="shared" ca="1" si="429"/>
        <v>0</v>
      </c>
      <c r="AG233" s="2"/>
      <c r="AH233" s="286">
        <f t="shared" ca="1" si="430"/>
        <v>0</v>
      </c>
      <c r="AI233" s="2"/>
      <c r="AJ233" s="2"/>
      <c r="BA233" s="30"/>
      <c r="BD233" s="30"/>
      <c r="BE233" s="30"/>
      <c r="BF233" s="30"/>
      <c r="BG233" s="34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8:78" ht="15" hidden="1" customHeight="1">
      <c r="H234" s="30"/>
      <c r="I234" s="30"/>
      <c r="J234" s="30"/>
      <c r="K234" s="30"/>
      <c r="M234" s="31"/>
      <c r="N234" s="285" t="str">
        <f t="shared" si="416"/>
        <v>직원25</v>
      </c>
      <c r="O234" s="286">
        <f ca="1">SUM(INDIRECT(ADDRESS(ROW(F197),O$240,4)):INDIRECT(ADDRESS(ROW(F197),P$240,4)))-40-SUM(INDIRECT(ADDRESS(ROW(F285),O$240,4)):INDIRECT(ADDRESS(ROW(F285),P$240,4)),INDIRECT(ADDRESS(ROW(F321),O$240,4)):INDIRECT(ADDRESS(ROW(F321),P$240,4)))</f>
        <v>-40</v>
      </c>
      <c r="P234" s="286">
        <f ca="1">SUMIFS(INDIRECT(ADDRESS(ROW(F197),O$240,4)):INDIRECT(ADDRESS(ROW(F197),P$240,4)),INDIRECT(ADDRESS(ROW(F197),O$240,4)):INDIRECT(ADDRESS(ROW(F197),P$240,4)),"&gt;8")-COUNTIFS(INDIRECT(ADDRESS(ROW(F197),O$240,4)):INDIRECT(ADDRESS(ROW(F197),P$240,4)),"&gt;8")*8-SUM(INDIRECT(ADDRESS(ROW(F321),O$240,4)):INDIRECT(ADDRESS(ROW(F321),P$240,4)))</f>
        <v>0</v>
      </c>
      <c r="Q234" s="287">
        <f t="shared" ca="1" si="424"/>
        <v>0</v>
      </c>
      <c r="R234" s="286">
        <f ca="1">SUM(INDIRECT(ADDRESS(ROW(I197),R$240,4)):INDIRECT(ADDRESS(ROW(I197),S$240,4)))-40-SUM(INDIRECT(ADDRESS(ROW(I285),R$240,4)):INDIRECT(ADDRESS(ROW(I285),S$240,4)),INDIRECT(ADDRESS(ROW(I321),R$240,4)):INDIRECT(ADDRESS(ROW(I321),S$240,4)))</f>
        <v>-40</v>
      </c>
      <c r="S234" s="286">
        <f ca="1">SUMIFS(INDIRECT(ADDRESS(ROW(I197),R$240,4)):INDIRECT(ADDRESS(ROW(I197),S$240,4)),INDIRECT(ADDRESS(ROW(I197),R$240,4)):INDIRECT(ADDRESS(ROW(I197),S$240,4)),"&gt;8")-COUNTIFS(INDIRECT(ADDRESS(ROW(I197),R$240,4)):INDIRECT(ADDRESS(ROW(I197),S$240,4)),"&gt;8")*8-SUM(INDIRECT(ADDRESS(ROW(I321),R$240,4)):INDIRECT(ADDRESS(ROW(I321),S$240,4)))</f>
        <v>0</v>
      </c>
      <c r="T234" s="287">
        <f t="shared" ca="1" si="425"/>
        <v>0</v>
      </c>
      <c r="U234" s="286">
        <f ca="1">SUM(INDIRECT(ADDRESS(ROW(L197),U$240,4)):INDIRECT(ADDRESS(ROW(L197),V$240,4)))-40-SUM(INDIRECT(ADDRESS(ROW(L285),U$240,4)):INDIRECT(ADDRESS(ROW(L285),V$240,4)),INDIRECT(ADDRESS(ROW(L321),U$240,4)):INDIRECT(ADDRESS(ROW(L321),V$240,4)))</f>
        <v>-40</v>
      </c>
      <c r="V234" s="286">
        <f ca="1">SUMIFS(INDIRECT(ADDRESS(ROW(L197),U$240,4)):INDIRECT(ADDRESS(ROW(L197),V$240,4)),INDIRECT(ADDRESS(ROW(L197),U$240,4)):INDIRECT(ADDRESS(ROW(L197),V$240,4)),"&gt;8")-COUNTIFS(INDIRECT(ADDRESS(ROW(L197),U$240,4)):INDIRECT(ADDRESS(ROW(L197),V$240,4)),"&gt;8")*8-SUM(INDIRECT(ADDRESS(ROW(L321),U$240,4)):INDIRECT(ADDRESS(ROW(L321),V$240,4)))</f>
        <v>0</v>
      </c>
      <c r="W234" s="287">
        <f t="shared" ca="1" si="426"/>
        <v>0</v>
      </c>
      <c r="X234" s="286">
        <f ca="1">SUM(INDIRECT(ADDRESS(ROW(O197),X$240,4)):INDIRECT(ADDRESS(ROW(O197),Y$240,4)))-40-SUM(INDIRECT(ADDRESS(ROW(O285),X$240,4)):INDIRECT(ADDRESS(ROW(O285),Y$240,4)),INDIRECT(ADDRESS(ROW(O321),X$240,4)):INDIRECT(ADDRESS(ROW(O321),Y$240,4)))</f>
        <v>-40</v>
      </c>
      <c r="Y234" s="286">
        <f ca="1">SUMIFS(INDIRECT(ADDRESS(ROW(O197),X$240,4)):INDIRECT(ADDRESS(ROW(O197),Y$240,4)),INDIRECT(ADDRESS(ROW(O197),X$240,4)):INDIRECT(ADDRESS(ROW(O197),Y$240,4)),"&gt;8")-COUNTIFS(INDIRECT(ADDRESS(ROW(O197),X$240,4)):INDIRECT(ADDRESS(ROW(O197),Y$240,4)),"&gt;8")*8-SUM(INDIRECT(ADDRESS(ROW(O321),X$240,4)):INDIRECT(ADDRESS(ROW(O321),Y$240,4)))</f>
        <v>0</v>
      </c>
      <c r="Z234" s="287">
        <f t="shared" ca="1" si="427"/>
        <v>0</v>
      </c>
      <c r="AA234" s="286">
        <f ca="1">SUM(INDIRECT(ADDRESS(ROW(R197),AA$240,4)):INDIRECT(ADDRESS(ROW(R197),AB$240,4)))-40-SUM(INDIRECT(ADDRESS(ROW(R285),AA$240,4)):INDIRECT(ADDRESS(ROW(R285),AB$240,4)),INDIRECT(ADDRESS(ROW(R321),AA$240,4)):INDIRECT(ADDRESS(ROW(R321),AB$240,4)))</f>
        <v>-40</v>
      </c>
      <c r="AB234" s="286">
        <f ca="1">SUMIFS(INDIRECT(ADDRESS(ROW(R197),AA$240,4)):INDIRECT(ADDRESS(ROW(R197),AB$240,4)),INDIRECT(ADDRESS(ROW(R197),AA$240,4)):INDIRECT(ADDRESS(ROW(R197),AB$240,4)),"&gt;8")-COUNTIFS(INDIRECT(ADDRESS(ROW(R197),AA$240,4)):INDIRECT(ADDRESS(ROW(R197),AB$240,4)),"&gt;8")*8-SUM(INDIRECT(ADDRESS(ROW(R321),AA$240,4)):INDIRECT(ADDRESS(ROW(R321),AB$240,4)))</f>
        <v>0</v>
      </c>
      <c r="AC234" s="287">
        <f t="shared" ca="1" si="428"/>
        <v>0</v>
      </c>
      <c r="AD234" s="286">
        <f ca="1">IF($AB$240=45,0,SUM(INDIRECT(ADDRESS(ROW(U197),AD$240,4)):INDIRECT(ADDRESS(ROW(U197),AE$240,4)))-40-SUM(INDIRECT(ADDRESS(ROW(U285),AD$240,4)):INDIRECT(ADDRESS(ROW(U285),AE$240,4)),INDIRECT(ADDRESS(ROW(U321),AD$240,4)):INDIRECT(ADDRESS(ROW(U321),AE$240,4))))</f>
        <v>0</v>
      </c>
      <c r="AE234" s="286">
        <f ca="1">IF($AB$240=45,0,SUMIFS(INDIRECT(ADDRESS(ROW(U197),AD$240,4)):INDIRECT(ADDRESS(ROW(U197),AE$240,4)),INDIRECT(ADDRESS(ROW(U197),AD$240,4)):INDIRECT(ADDRESS(ROW(U197),AE$240,4)),"&gt;8")-COUNTIFS(INDIRECT(ADDRESS(ROW(U197),AD$240,4)):INDIRECT(ADDRESS(ROW(U197),AE$240,4)),"&gt;8")*8-SUM(INDIRECT(ADDRESS(ROW(U321),AD$240,4)):INDIRECT(ADDRESS(ROW(U321),AE$240,4))))</f>
        <v>0</v>
      </c>
      <c r="AF234" s="287">
        <f t="shared" ca="1" si="429"/>
        <v>0</v>
      </c>
      <c r="AG234" s="2"/>
      <c r="AH234" s="286">
        <f t="shared" ca="1" si="430"/>
        <v>0</v>
      </c>
      <c r="AI234" s="2"/>
      <c r="AJ234" s="2"/>
      <c r="BA234" s="30"/>
      <c r="BD234" s="30"/>
      <c r="BE234" s="30"/>
      <c r="BF234" s="30"/>
      <c r="BG234" s="34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8:78" ht="15" hidden="1" customHeight="1">
      <c r="H235" s="30"/>
      <c r="I235" s="30"/>
      <c r="J235" s="30"/>
      <c r="K235" s="30"/>
      <c r="M235" s="31"/>
      <c r="N235" s="285" t="str">
        <f t="shared" si="416"/>
        <v>직원26</v>
      </c>
      <c r="O235" s="286">
        <f ca="1">SUM(INDIRECT(ADDRESS(ROW(F198),O$240,4)):INDIRECT(ADDRESS(ROW(F198),P$240,4)))-40-SUM(INDIRECT(ADDRESS(ROW(F286),O$240,4)):INDIRECT(ADDRESS(ROW(F286),P$240,4)),INDIRECT(ADDRESS(ROW(F322),O$240,4)):INDIRECT(ADDRESS(ROW(F322),P$240,4)))</f>
        <v>-40</v>
      </c>
      <c r="P235" s="286">
        <f ca="1">SUMIFS(INDIRECT(ADDRESS(ROW(F198),O$240,4)):INDIRECT(ADDRESS(ROW(F198),P$240,4)),INDIRECT(ADDRESS(ROW(F198),O$240,4)):INDIRECT(ADDRESS(ROW(F198),P$240,4)),"&gt;8")-COUNTIFS(INDIRECT(ADDRESS(ROW(F198),O$240,4)):INDIRECT(ADDRESS(ROW(F198),P$240,4)),"&gt;8")*8-SUM(INDIRECT(ADDRESS(ROW(F322),O$240,4)):INDIRECT(ADDRESS(ROW(F322),P$240,4)))</f>
        <v>0</v>
      </c>
      <c r="Q235" s="287">
        <f t="shared" ca="1" si="424"/>
        <v>0</v>
      </c>
      <c r="R235" s="286">
        <f ca="1">SUM(INDIRECT(ADDRESS(ROW(I198),R$240,4)):INDIRECT(ADDRESS(ROW(I198),S$240,4)))-40-SUM(INDIRECT(ADDRESS(ROW(I286),R$240,4)):INDIRECT(ADDRESS(ROW(I286),S$240,4)),INDIRECT(ADDRESS(ROW(I322),R$240,4)):INDIRECT(ADDRESS(ROW(I322),S$240,4)))</f>
        <v>-40</v>
      </c>
      <c r="S235" s="286">
        <f ca="1">SUMIFS(INDIRECT(ADDRESS(ROW(I198),R$240,4)):INDIRECT(ADDRESS(ROW(I198),S$240,4)),INDIRECT(ADDRESS(ROW(I198),R$240,4)):INDIRECT(ADDRESS(ROW(I198),S$240,4)),"&gt;8")-COUNTIFS(INDIRECT(ADDRESS(ROW(I198),R$240,4)):INDIRECT(ADDRESS(ROW(I198),S$240,4)),"&gt;8")*8-SUM(INDIRECT(ADDRESS(ROW(I322),R$240,4)):INDIRECT(ADDRESS(ROW(I322),S$240,4)))</f>
        <v>0</v>
      </c>
      <c r="T235" s="287">
        <f t="shared" ca="1" si="425"/>
        <v>0</v>
      </c>
      <c r="U235" s="286">
        <f ca="1">SUM(INDIRECT(ADDRESS(ROW(L198),U$240,4)):INDIRECT(ADDRESS(ROW(L198),V$240,4)))-40-SUM(INDIRECT(ADDRESS(ROW(L286),U$240,4)):INDIRECT(ADDRESS(ROW(L286),V$240,4)),INDIRECT(ADDRESS(ROW(L322),U$240,4)):INDIRECT(ADDRESS(ROW(L322),V$240,4)))</f>
        <v>-40</v>
      </c>
      <c r="V235" s="286">
        <f ca="1">SUMIFS(INDIRECT(ADDRESS(ROW(L198),U$240,4)):INDIRECT(ADDRESS(ROW(L198),V$240,4)),INDIRECT(ADDRESS(ROW(L198),U$240,4)):INDIRECT(ADDRESS(ROW(L198),V$240,4)),"&gt;8")-COUNTIFS(INDIRECT(ADDRESS(ROW(L198),U$240,4)):INDIRECT(ADDRESS(ROW(L198),V$240,4)),"&gt;8")*8-SUM(INDIRECT(ADDRESS(ROW(L322),U$240,4)):INDIRECT(ADDRESS(ROW(L322),V$240,4)))</f>
        <v>0</v>
      </c>
      <c r="W235" s="287">
        <f t="shared" ca="1" si="426"/>
        <v>0</v>
      </c>
      <c r="X235" s="286">
        <f ca="1">SUM(INDIRECT(ADDRESS(ROW(O198),X$240,4)):INDIRECT(ADDRESS(ROW(O198),Y$240,4)))-40-SUM(INDIRECT(ADDRESS(ROW(O286),X$240,4)):INDIRECT(ADDRESS(ROW(O286),Y$240,4)),INDIRECT(ADDRESS(ROW(O322),X$240,4)):INDIRECT(ADDRESS(ROW(O322),Y$240,4)))</f>
        <v>-40</v>
      </c>
      <c r="Y235" s="286">
        <f ca="1">SUMIFS(INDIRECT(ADDRESS(ROW(O198),X$240,4)):INDIRECT(ADDRESS(ROW(O198),Y$240,4)),INDIRECT(ADDRESS(ROW(O198),X$240,4)):INDIRECT(ADDRESS(ROW(O198),Y$240,4)),"&gt;8")-COUNTIFS(INDIRECT(ADDRESS(ROW(O198),X$240,4)):INDIRECT(ADDRESS(ROW(O198),Y$240,4)),"&gt;8")*8-SUM(INDIRECT(ADDRESS(ROW(O322),X$240,4)):INDIRECT(ADDRESS(ROW(O322),Y$240,4)))</f>
        <v>0</v>
      </c>
      <c r="Z235" s="287">
        <f t="shared" ca="1" si="427"/>
        <v>0</v>
      </c>
      <c r="AA235" s="286">
        <f ca="1">SUM(INDIRECT(ADDRESS(ROW(R198),AA$240,4)):INDIRECT(ADDRESS(ROW(R198),AB$240,4)))-40-SUM(INDIRECT(ADDRESS(ROW(R286),AA$240,4)):INDIRECT(ADDRESS(ROW(R286),AB$240,4)),INDIRECT(ADDRESS(ROW(R322),AA$240,4)):INDIRECT(ADDRESS(ROW(R322),AB$240,4)))</f>
        <v>-40</v>
      </c>
      <c r="AB235" s="286">
        <f ca="1">SUMIFS(INDIRECT(ADDRESS(ROW(R198),AA$240,4)):INDIRECT(ADDRESS(ROW(R198),AB$240,4)),INDIRECT(ADDRESS(ROW(R198),AA$240,4)):INDIRECT(ADDRESS(ROW(R198),AB$240,4)),"&gt;8")-COUNTIFS(INDIRECT(ADDRESS(ROW(R198),AA$240,4)):INDIRECT(ADDRESS(ROW(R198),AB$240,4)),"&gt;8")*8-SUM(INDIRECT(ADDRESS(ROW(R322),AA$240,4)):INDIRECT(ADDRESS(ROW(R322),AB$240,4)))</f>
        <v>0</v>
      </c>
      <c r="AC235" s="287">
        <f t="shared" ca="1" si="428"/>
        <v>0</v>
      </c>
      <c r="AD235" s="286">
        <f ca="1">IF($AB$240=45,0,SUM(INDIRECT(ADDRESS(ROW(U198),AD$240,4)):INDIRECT(ADDRESS(ROW(U198),AE$240,4)))-40-SUM(INDIRECT(ADDRESS(ROW(U286),AD$240,4)):INDIRECT(ADDRESS(ROW(U286),AE$240,4)),INDIRECT(ADDRESS(ROW(U322),AD$240,4)):INDIRECT(ADDRESS(ROW(U322),AE$240,4))))</f>
        <v>0</v>
      </c>
      <c r="AE235" s="286">
        <f ca="1">IF($AB$240=45,0,SUMIFS(INDIRECT(ADDRESS(ROW(U198),AD$240,4)):INDIRECT(ADDRESS(ROW(U198),AE$240,4)),INDIRECT(ADDRESS(ROW(U198),AD$240,4)):INDIRECT(ADDRESS(ROW(U198),AE$240,4)),"&gt;8")-COUNTIFS(INDIRECT(ADDRESS(ROW(U198),AD$240,4)):INDIRECT(ADDRESS(ROW(U198),AE$240,4)),"&gt;8")*8-SUM(INDIRECT(ADDRESS(ROW(U322),AD$240,4)):INDIRECT(ADDRESS(ROW(U322),AE$240,4))))</f>
        <v>0</v>
      </c>
      <c r="AF235" s="287">
        <f t="shared" ca="1" si="429"/>
        <v>0</v>
      </c>
      <c r="AG235" s="2"/>
      <c r="AH235" s="286">
        <f t="shared" ca="1" si="430"/>
        <v>0</v>
      </c>
      <c r="AI235" s="2"/>
      <c r="AJ235" s="2"/>
      <c r="BA235" s="30"/>
      <c r="BD235" s="30"/>
      <c r="BE235" s="30"/>
      <c r="BF235" s="30"/>
      <c r="BG235" s="34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8:78" ht="15" hidden="1" customHeight="1">
      <c r="H236" s="30"/>
      <c r="I236" s="30"/>
      <c r="J236" s="30"/>
      <c r="K236" s="30"/>
      <c r="M236" s="31"/>
      <c r="N236" s="285" t="str">
        <f t="shared" si="416"/>
        <v>직원27</v>
      </c>
      <c r="O236" s="286">
        <f ca="1">SUM(INDIRECT(ADDRESS(ROW(F199),O$240,4)):INDIRECT(ADDRESS(ROW(F199),P$240,4)))-40-SUM(INDIRECT(ADDRESS(ROW(F287),O$240,4)):INDIRECT(ADDRESS(ROW(F287),P$240,4)),INDIRECT(ADDRESS(ROW(F323),O$240,4)):INDIRECT(ADDRESS(ROW(F323),P$240,4)))</f>
        <v>-40</v>
      </c>
      <c r="P236" s="286">
        <f ca="1">SUMIFS(INDIRECT(ADDRESS(ROW(F199),O$240,4)):INDIRECT(ADDRESS(ROW(F199),P$240,4)),INDIRECT(ADDRESS(ROW(F199),O$240,4)):INDIRECT(ADDRESS(ROW(F199),P$240,4)),"&gt;8")-COUNTIFS(INDIRECT(ADDRESS(ROW(F199),O$240,4)):INDIRECT(ADDRESS(ROW(F199),P$240,4)),"&gt;8")*8-SUM(INDIRECT(ADDRESS(ROW(F323),O$240,4)):INDIRECT(ADDRESS(ROW(F323),P$240,4)))</f>
        <v>0</v>
      </c>
      <c r="Q236" s="287">
        <f t="shared" ca="1" si="424"/>
        <v>0</v>
      </c>
      <c r="R236" s="286">
        <f ca="1">SUM(INDIRECT(ADDRESS(ROW(I199),R$240,4)):INDIRECT(ADDRESS(ROW(I199),S$240,4)))-40-SUM(INDIRECT(ADDRESS(ROW(I287),R$240,4)):INDIRECT(ADDRESS(ROW(I287),S$240,4)),INDIRECT(ADDRESS(ROW(I323),R$240,4)):INDIRECT(ADDRESS(ROW(I323),S$240,4)))</f>
        <v>-40</v>
      </c>
      <c r="S236" s="286">
        <f ca="1">SUMIFS(INDIRECT(ADDRESS(ROW(I199),R$240,4)):INDIRECT(ADDRESS(ROW(I199),S$240,4)),INDIRECT(ADDRESS(ROW(I199),R$240,4)):INDIRECT(ADDRESS(ROW(I199),S$240,4)),"&gt;8")-COUNTIFS(INDIRECT(ADDRESS(ROW(I199),R$240,4)):INDIRECT(ADDRESS(ROW(I199),S$240,4)),"&gt;8")*8-SUM(INDIRECT(ADDRESS(ROW(I323),R$240,4)):INDIRECT(ADDRESS(ROW(I323),S$240,4)))</f>
        <v>0</v>
      </c>
      <c r="T236" s="287">
        <f t="shared" ca="1" si="425"/>
        <v>0</v>
      </c>
      <c r="U236" s="286">
        <f ca="1">SUM(INDIRECT(ADDRESS(ROW(L199),U$240,4)):INDIRECT(ADDRESS(ROW(L199),V$240,4)))-40-SUM(INDIRECT(ADDRESS(ROW(L287),U$240,4)):INDIRECT(ADDRESS(ROW(L287),V$240,4)),INDIRECT(ADDRESS(ROW(L323),U$240,4)):INDIRECT(ADDRESS(ROW(L323),V$240,4)))</f>
        <v>-40</v>
      </c>
      <c r="V236" s="286">
        <f ca="1">SUMIFS(INDIRECT(ADDRESS(ROW(L199),U$240,4)):INDIRECT(ADDRESS(ROW(L199),V$240,4)),INDIRECT(ADDRESS(ROW(L199),U$240,4)):INDIRECT(ADDRESS(ROW(L199),V$240,4)),"&gt;8")-COUNTIFS(INDIRECT(ADDRESS(ROW(L199),U$240,4)):INDIRECT(ADDRESS(ROW(L199),V$240,4)),"&gt;8")*8-SUM(INDIRECT(ADDRESS(ROW(L323),U$240,4)):INDIRECT(ADDRESS(ROW(L323),V$240,4)))</f>
        <v>0</v>
      </c>
      <c r="W236" s="287">
        <f t="shared" ca="1" si="426"/>
        <v>0</v>
      </c>
      <c r="X236" s="286">
        <f ca="1">SUM(INDIRECT(ADDRESS(ROW(O199),X$240,4)):INDIRECT(ADDRESS(ROW(O199),Y$240,4)))-40-SUM(INDIRECT(ADDRESS(ROW(O287),X$240,4)):INDIRECT(ADDRESS(ROW(O287),Y$240,4)),INDIRECT(ADDRESS(ROW(O323),X$240,4)):INDIRECT(ADDRESS(ROW(O323),Y$240,4)))</f>
        <v>-40</v>
      </c>
      <c r="Y236" s="286">
        <f ca="1">SUMIFS(INDIRECT(ADDRESS(ROW(O199),X$240,4)):INDIRECT(ADDRESS(ROW(O199),Y$240,4)),INDIRECT(ADDRESS(ROW(O199),X$240,4)):INDIRECT(ADDRESS(ROW(O199),Y$240,4)),"&gt;8")-COUNTIFS(INDIRECT(ADDRESS(ROW(O199),X$240,4)):INDIRECT(ADDRESS(ROW(O199),Y$240,4)),"&gt;8")*8-SUM(INDIRECT(ADDRESS(ROW(O323),X$240,4)):INDIRECT(ADDRESS(ROW(O323),Y$240,4)))</f>
        <v>0</v>
      </c>
      <c r="Z236" s="287">
        <f t="shared" ca="1" si="427"/>
        <v>0</v>
      </c>
      <c r="AA236" s="286">
        <f ca="1">SUM(INDIRECT(ADDRESS(ROW(R199),AA$240,4)):INDIRECT(ADDRESS(ROW(R199),AB$240,4)))-40-SUM(INDIRECT(ADDRESS(ROW(R287),AA$240,4)):INDIRECT(ADDRESS(ROW(R287),AB$240,4)),INDIRECT(ADDRESS(ROW(R323),AA$240,4)):INDIRECT(ADDRESS(ROW(R323),AB$240,4)))</f>
        <v>-40</v>
      </c>
      <c r="AB236" s="286">
        <f ca="1">SUMIFS(INDIRECT(ADDRESS(ROW(R199),AA$240,4)):INDIRECT(ADDRESS(ROW(R199),AB$240,4)),INDIRECT(ADDRESS(ROW(R199),AA$240,4)):INDIRECT(ADDRESS(ROW(R199),AB$240,4)),"&gt;8")-COUNTIFS(INDIRECT(ADDRESS(ROW(R199),AA$240,4)):INDIRECT(ADDRESS(ROW(R199),AB$240,4)),"&gt;8")*8-SUM(INDIRECT(ADDRESS(ROW(R323),AA$240,4)):INDIRECT(ADDRESS(ROW(R323),AB$240,4)))</f>
        <v>0</v>
      </c>
      <c r="AC236" s="287">
        <f t="shared" ca="1" si="428"/>
        <v>0</v>
      </c>
      <c r="AD236" s="286">
        <f ca="1">IF($AB$240=45,0,SUM(INDIRECT(ADDRESS(ROW(U199),AD$240,4)):INDIRECT(ADDRESS(ROW(U199),AE$240,4)))-40-SUM(INDIRECT(ADDRESS(ROW(U287),AD$240,4)):INDIRECT(ADDRESS(ROW(U287),AE$240,4)),INDIRECT(ADDRESS(ROW(U323),AD$240,4)):INDIRECT(ADDRESS(ROW(U323),AE$240,4))))</f>
        <v>0</v>
      </c>
      <c r="AE236" s="286">
        <f ca="1">IF($AB$240=45,0,SUMIFS(INDIRECT(ADDRESS(ROW(U199),AD$240,4)):INDIRECT(ADDRESS(ROW(U199),AE$240,4)),INDIRECT(ADDRESS(ROW(U199),AD$240,4)):INDIRECT(ADDRESS(ROW(U199),AE$240,4)),"&gt;8")-COUNTIFS(INDIRECT(ADDRESS(ROW(U199),AD$240,4)):INDIRECT(ADDRESS(ROW(U199),AE$240,4)),"&gt;8")*8-SUM(INDIRECT(ADDRESS(ROW(U323),AD$240,4)):INDIRECT(ADDRESS(ROW(U323),AE$240,4))))</f>
        <v>0</v>
      </c>
      <c r="AF236" s="287">
        <f t="shared" ca="1" si="429"/>
        <v>0</v>
      </c>
      <c r="AG236" s="2"/>
      <c r="AH236" s="286">
        <f t="shared" ca="1" si="430"/>
        <v>0</v>
      </c>
      <c r="AI236" s="2"/>
      <c r="AJ236" s="2"/>
      <c r="BA236" s="30"/>
      <c r="BD236" s="30"/>
      <c r="BE236" s="30"/>
      <c r="BF236" s="30"/>
      <c r="BG236" s="34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8:78" ht="15" hidden="1" customHeight="1">
      <c r="H237" s="30"/>
      <c r="I237" s="30"/>
      <c r="J237" s="30"/>
      <c r="K237" s="30"/>
      <c r="M237" s="31"/>
      <c r="N237" s="285" t="str">
        <f t="shared" si="416"/>
        <v>직원28</v>
      </c>
      <c r="O237" s="286">
        <f ca="1">SUM(INDIRECT(ADDRESS(ROW(F200),O$240,4)):INDIRECT(ADDRESS(ROW(F200),P$240,4)))-40-SUM(INDIRECT(ADDRESS(ROW(F288),O$240,4)):INDIRECT(ADDRESS(ROW(F288),P$240,4)),INDIRECT(ADDRESS(ROW(F324),O$240,4)):INDIRECT(ADDRESS(ROW(F324),P$240,4)))</f>
        <v>-40</v>
      </c>
      <c r="P237" s="286">
        <f ca="1">SUMIFS(INDIRECT(ADDRESS(ROW(F200),O$240,4)):INDIRECT(ADDRESS(ROW(F200),P$240,4)),INDIRECT(ADDRESS(ROW(F200),O$240,4)):INDIRECT(ADDRESS(ROW(F200),P$240,4)),"&gt;8")-COUNTIFS(INDIRECT(ADDRESS(ROW(F200),O$240,4)):INDIRECT(ADDRESS(ROW(F200),P$240,4)),"&gt;8")*8-SUM(INDIRECT(ADDRESS(ROW(F324),O$240,4)):INDIRECT(ADDRESS(ROW(F324),P$240,4)))</f>
        <v>0</v>
      </c>
      <c r="Q237" s="287">
        <f t="shared" ca="1" si="424"/>
        <v>0</v>
      </c>
      <c r="R237" s="286">
        <f ca="1">SUM(INDIRECT(ADDRESS(ROW(I200),R$240,4)):INDIRECT(ADDRESS(ROW(I200),S$240,4)))-40-SUM(INDIRECT(ADDRESS(ROW(I288),R$240,4)):INDIRECT(ADDRESS(ROW(I288),S$240,4)),INDIRECT(ADDRESS(ROW(I324),R$240,4)):INDIRECT(ADDRESS(ROW(I324),S$240,4)))</f>
        <v>-40</v>
      </c>
      <c r="S237" s="286">
        <f ca="1">SUMIFS(INDIRECT(ADDRESS(ROW(I200),R$240,4)):INDIRECT(ADDRESS(ROW(I200),S$240,4)),INDIRECT(ADDRESS(ROW(I200),R$240,4)):INDIRECT(ADDRESS(ROW(I200),S$240,4)),"&gt;8")-COUNTIFS(INDIRECT(ADDRESS(ROW(I200),R$240,4)):INDIRECT(ADDRESS(ROW(I200),S$240,4)),"&gt;8")*8-SUM(INDIRECT(ADDRESS(ROW(I324),R$240,4)):INDIRECT(ADDRESS(ROW(I324),S$240,4)))</f>
        <v>0</v>
      </c>
      <c r="T237" s="287">
        <f t="shared" ca="1" si="425"/>
        <v>0</v>
      </c>
      <c r="U237" s="286">
        <f ca="1">SUM(INDIRECT(ADDRESS(ROW(L200),U$240,4)):INDIRECT(ADDRESS(ROW(L200),V$240,4)))-40-SUM(INDIRECT(ADDRESS(ROW(L288),U$240,4)):INDIRECT(ADDRESS(ROW(L288),V$240,4)),INDIRECT(ADDRESS(ROW(L324),U$240,4)):INDIRECT(ADDRESS(ROW(L324),V$240,4)))</f>
        <v>-40</v>
      </c>
      <c r="V237" s="286">
        <f ca="1">SUMIFS(INDIRECT(ADDRESS(ROW(L200),U$240,4)):INDIRECT(ADDRESS(ROW(L200),V$240,4)),INDIRECT(ADDRESS(ROW(L200),U$240,4)):INDIRECT(ADDRESS(ROW(L200),V$240,4)),"&gt;8")-COUNTIFS(INDIRECT(ADDRESS(ROW(L200),U$240,4)):INDIRECT(ADDRESS(ROW(L200),V$240,4)),"&gt;8")*8-SUM(INDIRECT(ADDRESS(ROW(L324),U$240,4)):INDIRECT(ADDRESS(ROW(L324),V$240,4)))</f>
        <v>0</v>
      </c>
      <c r="W237" s="287">
        <f t="shared" ca="1" si="426"/>
        <v>0</v>
      </c>
      <c r="X237" s="286">
        <f ca="1">SUM(INDIRECT(ADDRESS(ROW(O200),X$240,4)):INDIRECT(ADDRESS(ROW(O200),Y$240,4)))-40-SUM(INDIRECT(ADDRESS(ROW(O288),X$240,4)):INDIRECT(ADDRESS(ROW(O288),Y$240,4)),INDIRECT(ADDRESS(ROW(O324),X$240,4)):INDIRECT(ADDRESS(ROW(O324),Y$240,4)))</f>
        <v>-40</v>
      </c>
      <c r="Y237" s="286">
        <f ca="1">SUMIFS(INDIRECT(ADDRESS(ROW(O200),X$240,4)):INDIRECT(ADDRESS(ROW(O200),Y$240,4)),INDIRECT(ADDRESS(ROW(O200),X$240,4)):INDIRECT(ADDRESS(ROW(O200),Y$240,4)),"&gt;8")-COUNTIFS(INDIRECT(ADDRESS(ROW(O200),X$240,4)):INDIRECT(ADDRESS(ROW(O200),Y$240,4)),"&gt;8")*8-SUM(INDIRECT(ADDRESS(ROW(O324),X$240,4)):INDIRECT(ADDRESS(ROW(O324),Y$240,4)))</f>
        <v>0</v>
      </c>
      <c r="Z237" s="287">
        <f t="shared" ca="1" si="427"/>
        <v>0</v>
      </c>
      <c r="AA237" s="286">
        <f ca="1">SUM(INDIRECT(ADDRESS(ROW(R200),AA$240,4)):INDIRECT(ADDRESS(ROW(R200),AB$240,4)))-40-SUM(INDIRECT(ADDRESS(ROW(R288),AA$240,4)):INDIRECT(ADDRESS(ROW(R288),AB$240,4)),INDIRECT(ADDRESS(ROW(R324),AA$240,4)):INDIRECT(ADDRESS(ROW(R324),AB$240,4)))</f>
        <v>-40</v>
      </c>
      <c r="AB237" s="286">
        <f ca="1">SUMIFS(INDIRECT(ADDRESS(ROW(R200),AA$240,4)):INDIRECT(ADDRESS(ROW(R200),AB$240,4)),INDIRECT(ADDRESS(ROW(R200),AA$240,4)):INDIRECT(ADDRESS(ROW(R200),AB$240,4)),"&gt;8")-COUNTIFS(INDIRECT(ADDRESS(ROW(R200),AA$240,4)):INDIRECT(ADDRESS(ROW(R200),AB$240,4)),"&gt;8")*8-SUM(INDIRECT(ADDRESS(ROW(R324),AA$240,4)):INDIRECT(ADDRESS(ROW(R324),AB$240,4)))</f>
        <v>0</v>
      </c>
      <c r="AC237" s="287">
        <f t="shared" ca="1" si="428"/>
        <v>0</v>
      </c>
      <c r="AD237" s="286">
        <f ca="1">IF($AB$240=45,0,SUM(INDIRECT(ADDRESS(ROW(U200),AD$240,4)):INDIRECT(ADDRESS(ROW(U200),AE$240,4)))-40-SUM(INDIRECT(ADDRESS(ROW(U288),AD$240,4)):INDIRECT(ADDRESS(ROW(U288),AE$240,4)),INDIRECT(ADDRESS(ROW(U324),AD$240,4)):INDIRECT(ADDRESS(ROW(U324),AE$240,4))))</f>
        <v>0</v>
      </c>
      <c r="AE237" s="286">
        <f ca="1">IF($AB$240=45,0,SUMIFS(INDIRECT(ADDRESS(ROW(U200),AD$240,4)):INDIRECT(ADDRESS(ROW(U200),AE$240,4)),INDIRECT(ADDRESS(ROW(U200),AD$240,4)):INDIRECT(ADDRESS(ROW(U200),AE$240,4)),"&gt;8")-COUNTIFS(INDIRECT(ADDRESS(ROW(U200),AD$240,4)):INDIRECT(ADDRESS(ROW(U200),AE$240,4)),"&gt;8")*8-SUM(INDIRECT(ADDRESS(ROW(U324),AD$240,4)):INDIRECT(ADDRESS(ROW(U324),AE$240,4))))</f>
        <v>0</v>
      </c>
      <c r="AF237" s="287">
        <f t="shared" ca="1" si="429"/>
        <v>0</v>
      </c>
      <c r="AG237" s="2"/>
      <c r="AH237" s="286">
        <f t="shared" ca="1" si="430"/>
        <v>0</v>
      </c>
      <c r="AI237" s="2"/>
      <c r="AJ237" s="2"/>
      <c r="BA237" s="30"/>
      <c r="BD237" s="30"/>
      <c r="BE237" s="30"/>
      <c r="BF237" s="30"/>
      <c r="BG237" s="34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8:78" ht="15" hidden="1" customHeight="1">
      <c r="H238" s="30"/>
      <c r="I238" s="30"/>
      <c r="J238" s="30"/>
      <c r="K238" s="30"/>
      <c r="M238" s="31"/>
      <c r="N238" s="285" t="str">
        <f t="shared" si="416"/>
        <v>직원29</v>
      </c>
      <c r="O238" s="286">
        <f ca="1">SUM(INDIRECT(ADDRESS(ROW(F201),O$240,4)):INDIRECT(ADDRESS(ROW(F201),P$240,4)))-40-SUM(INDIRECT(ADDRESS(ROW(F289),O$240,4)):INDIRECT(ADDRESS(ROW(F289),P$240,4)),INDIRECT(ADDRESS(ROW(F325),O$240,4)):INDIRECT(ADDRESS(ROW(F325),P$240,4)))</f>
        <v>-40</v>
      </c>
      <c r="P238" s="286">
        <f ca="1">SUMIFS(INDIRECT(ADDRESS(ROW(F201),O$240,4)):INDIRECT(ADDRESS(ROW(F201),P$240,4)),INDIRECT(ADDRESS(ROW(F201),O$240,4)):INDIRECT(ADDRESS(ROW(F201),P$240,4)),"&gt;8")-COUNTIFS(INDIRECT(ADDRESS(ROW(F201),O$240,4)):INDIRECT(ADDRESS(ROW(F201),P$240,4)),"&gt;8")*8-SUM(INDIRECT(ADDRESS(ROW(F325),O$240,4)):INDIRECT(ADDRESS(ROW(F325),P$240,4)))</f>
        <v>0</v>
      </c>
      <c r="Q238" s="287">
        <f t="shared" ca="1" si="424"/>
        <v>0</v>
      </c>
      <c r="R238" s="286">
        <f ca="1">SUM(INDIRECT(ADDRESS(ROW(I201),R$240,4)):INDIRECT(ADDRESS(ROW(I201),S$240,4)))-40-SUM(INDIRECT(ADDRESS(ROW(I289),R$240,4)):INDIRECT(ADDRESS(ROW(I289),S$240,4)),INDIRECT(ADDRESS(ROW(I325),R$240,4)):INDIRECT(ADDRESS(ROW(I325),S$240,4)))</f>
        <v>-40</v>
      </c>
      <c r="S238" s="286">
        <f ca="1">SUMIFS(INDIRECT(ADDRESS(ROW(I201),R$240,4)):INDIRECT(ADDRESS(ROW(I201),S$240,4)),INDIRECT(ADDRESS(ROW(I201),R$240,4)):INDIRECT(ADDRESS(ROW(I201),S$240,4)),"&gt;8")-COUNTIFS(INDIRECT(ADDRESS(ROW(I201),R$240,4)):INDIRECT(ADDRESS(ROW(I201),S$240,4)),"&gt;8")*8-SUM(INDIRECT(ADDRESS(ROW(I325),R$240,4)):INDIRECT(ADDRESS(ROW(I325),S$240,4)))</f>
        <v>0</v>
      </c>
      <c r="T238" s="287">
        <f t="shared" ca="1" si="425"/>
        <v>0</v>
      </c>
      <c r="U238" s="286">
        <f ca="1">SUM(INDIRECT(ADDRESS(ROW(L201),U$240,4)):INDIRECT(ADDRESS(ROW(L201),V$240,4)))-40-SUM(INDIRECT(ADDRESS(ROW(L289),U$240,4)):INDIRECT(ADDRESS(ROW(L289),V$240,4)),INDIRECT(ADDRESS(ROW(L325),U$240,4)):INDIRECT(ADDRESS(ROW(L325),V$240,4)))</f>
        <v>-40</v>
      </c>
      <c r="V238" s="286">
        <f ca="1">SUMIFS(INDIRECT(ADDRESS(ROW(L201),U$240,4)):INDIRECT(ADDRESS(ROW(L201),V$240,4)),INDIRECT(ADDRESS(ROW(L201),U$240,4)):INDIRECT(ADDRESS(ROW(L201),V$240,4)),"&gt;8")-COUNTIFS(INDIRECT(ADDRESS(ROW(L201),U$240,4)):INDIRECT(ADDRESS(ROW(L201),V$240,4)),"&gt;8")*8-SUM(INDIRECT(ADDRESS(ROW(L325),U$240,4)):INDIRECT(ADDRESS(ROW(L325),V$240,4)))</f>
        <v>0</v>
      </c>
      <c r="W238" s="287">
        <f t="shared" ca="1" si="426"/>
        <v>0</v>
      </c>
      <c r="X238" s="286">
        <f ca="1">SUM(INDIRECT(ADDRESS(ROW(O201),X$240,4)):INDIRECT(ADDRESS(ROW(O201),Y$240,4)))-40-SUM(INDIRECT(ADDRESS(ROW(O289),X$240,4)):INDIRECT(ADDRESS(ROW(O289),Y$240,4)),INDIRECT(ADDRESS(ROW(O325),X$240,4)):INDIRECT(ADDRESS(ROW(O325),Y$240,4)))</f>
        <v>-40</v>
      </c>
      <c r="Y238" s="286">
        <f ca="1">SUMIFS(INDIRECT(ADDRESS(ROW(O201),X$240,4)):INDIRECT(ADDRESS(ROW(O201),Y$240,4)),INDIRECT(ADDRESS(ROW(O201),X$240,4)):INDIRECT(ADDRESS(ROW(O201),Y$240,4)),"&gt;8")-COUNTIFS(INDIRECT(ADDRESS(ROW(O201),X$240,4)):INDIRECT(ADDRESS(ROW(O201),Y$240,4)),"&gt;8")*8-SUM(INDIRECT(ADDRESS(ROW(O325),X$240,4)):INDIRECT(ADDRESS(ROW(O325),Y$240,4)))</f>
        <v>0</v>
      </c>
      <c r="Z238" s="287">
        <f t="shared" ca="1" si="427"/>
        <v>0</v>
      </c>
      <c r="AA238" s="286">
        <f ca="1">SUM(INDIRECT(ADDRESS(ROW(R201),AA$240,4)):INDIRECT(ADDRESS(ROW(R201),AB$240,4)))-40-SUM(INDIRECT(ADDRESS(ROW(R289),AA$240,4)):INDIRECT(ADDRESS(ROW(R289),AB$240,4)),INDIRECT(ADDRESS(ROW(R325),AA$240,4)):INDIRECT(ADDRESS(ROW(R325),AB$240,4)))</f>
        <v>-40</v>
      </c>
      <c r="AB238" s="286">
        <f ca="1">SUMIFS(INDIRECT(ADDRESS(ROW(R201),AA$240,4)):INDIRECT(ADDRESS(ROW(R201),AB$240,4)),INDIRECT(ADDRESS(ROW(R201),AA$240,4)):INDIRECT(ADDRESS(ROW(R201),AB$240,4)),"&gt;8")-COUNTIFS(INDIRECT(ADDRESS(ROW(R201),AA$240,4)):INDIRECT(ADDRESS(ROW(R201),AB$240,4)),"&gt;8")*8-SUM(INDIRECT(ADDRESS(ROW(R325),AA$240,4)):INDIRECT(ADDRESS(ROW(R325),AB$240,4)))</f>
        <v>0</v>
      </c>
      <c r="AC238" s="287">
        <f t="shared" ca="1" si="428"/>
        <v>0</v>
      </c>
      <c r="AD238" s="286">
        <f ca="1">IF($AB$240=45,0,SUM(INDIRECT(ADDRESS(ROW(U201),AD$240,4)):INDIRECT(ADDRESS(ROW(U201),AE$240,4)))-40-SUM(INDIRECT(ADDRESS(ROW(U289),AD$240,4)):INDIRECT(ADDRESS(ROW(U289),AE$240,4)),INDIRECT(ADDRESS(ROW(U325),AD$240,4)):INDIRECT(ADDRESS(ROW(U325),AE$240,4))))</f>
        <v>0</v>
      </c>
      <c r="AE238" s="286">
        <f ca="1">IF($AB$240=45,0,SUMIFS(INDIRECT(ADDRESS(ROW(U201),AD$240,4)):INDIRECT(ADDRESS(ROW(U201),AE$240,4)),INDIRECT(ADDRESS(ROW(U201),AD$240,4)):INDIRECT(ADDRESS(ROW(U201),AE$240,4)),"&gt;8")-COUNTIFS(INDIRECT(ADDRESS(ROW(U201),AD$240,4)):INDIRECT(ADDRESS(ROW(U201),AE$240,4)),"&gt;8")*8-SUM(INDIRECT(ADDRESS(ROW(U325),AD$240,4)):INDIRECT(ADDRESS(ROW(U325),AE$240,4))))</f>
        <v>0</v>
      </c>
      <c r="AF238" s="287">
        <f t="shared" ca="1" si="429"/>
        <v>0</v>
      </c>
      <c r="AG238" s="2"/>
      <c r="AH238" s="286">
        <f t="shared" ca="1" si="430"/>
        <v>0</v>
      </c>
      <c r="AI238" s="2"/>
      <c r="AJ238" s="2"/>
      <c r="BA238" s="30"/>
      <c r="BD238" s="30"/>
      <c r="BE238" s="30"/>
      <c r="BF238" s="30"/>
      <c r="BG238" s="34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8:78" ht="15" hidden="1" customHeight="1">
      <c r="H239" s="30"/>
      <c r="I239" s="30"/>
      <c r="J239" s="30"/>
      <c r="K239" s="30"/>
      <c r="M239" s="31"/>
      <c r="N239" s="288" t="str">
        <f t="shared" si="416"/>
        <v>직원30</v>
      </c>
      <c r="O239" s="289">
        <f ca="1">SUM(INDIRECT(ADDRESS(ROW(F202),O$240,4)):INDIRECT(ADDRESS(ROW(F202),P$240,4)))-40-SUM(INDIRECT(ADDRESS(ROW(F290),O$240,4)):INDIRECT(ADDRESS(ROW(F290),P$240,4)),INDIRECT(ADDRESS(ROW(F326),O$240,4)):INDIRECT(ADDRESS(ROW(F326),P$240,4)))</f>
        <v>-40</v>
      </c>
      <c r="P239" s="289">
        <f ca="1">SUMIFS(INDIRECT(ADDRESS(ROW(F202),O$240,4)):INDIRECT(ADDRESS(ROW(F202),P$240,4)),INDIRECT(ADDRESS(ROW(F202),O$240,4)):INDIRECT(ADDRESS(ROW(F202),P$240,4)),"&gt;8")-COUNTIFS(INDIRECT(ADDRESS(ROW(F202),O$240,4)):INDIRECT(ADDRESS(ROW(F202),P$240,4)),"&gt;8")*8-SUM(INDIRECT(ADDRESS(ROW(F326),O$240,4)):INDIRECT(ADDRESS(ROW(F326),P$240,4)))</f>
        <v>0</v>
      </c>
      <c r="Q239" s="290">
        <f t="shared" ca="1" si="424"/>
        <v>0</v>
      </c>
      <c r="R239" s="289">
        <f ca="1">SUM(INDIRECT(ADDRESS(ROW(I202),R$240,4)):INDIRECT(ADDRESS(ROW(I202),S$240,4)))-40-SUM(INDIRECT(ADDRESS(ROW(I290),R$240,4)):INDIRECT(ADDRESS(ROW(I290),S$240,4)),INDIRECT(ADDRESS(ROW(I326),R$240,4)):INDIRECT(ADDRESS(ROW(I326),S$240,4)))</f>
        <v>-40</v>
      </c>
      <c r="S239" s="289">
        <f ca="1">SUMIFS(INDIRECT(ADDRESS(ROW(I202),R$240,4)):INDIRECT(ADDRESS(ROW(I202),S$240,4)),INDIRECT(ADDRESS(ROW(I202),R$240,4)):INDIRECT(ADDRESS(ROW(I202),S$240,4)),"&gt;8")-COUNTIFS(INDIRECT(ADDRESS(ROW(I202),R$240,4)):INDIRECT(ADDRESS(ROW(I202),S$240,4)),"&gt;8")*8-SUM(INDIRECT(ADDRESS(ROW(I326),R$240,4)):INDIRECT(ADDRESS(ROW(I326),S$240,4)))</f>
        <v>0</v>
      </c>
      <c r="T239" s="290">
        <f t="shared" ca="1" si="425"/>
        <v>0</v>
      </c>
      <c r="U239" s="289">
        <f ca="1">SUM(INDIRECT(ADDRESS(ROW(L202),U$240,4)):INDIRECT(ADDRESS(ROW(L202),V$240,4)))-40-SUM(INDIRECT(ADDRESS(ROW(L290),U$240,4)):INDIRECT(ADDRESS(ROW(L290),V$240,4)),INDIRECT(ADDRESS(ROW(L326),U$240,4)):INDIRECT(ADDRESS(ROW(L326),V$240,4)))</f>
        <v>-40</v>
      </c>
      <c r="V239" s="289">
        <f ca="1">SUMIFS(INDIRECT(ADDRESS(ROW(L202),U$240,4)):INDIRECT(ADDRESS(ROW(L202),V$240,4)),INDIRECT(ADDRESS(ROW(L202),U$240,4)):INDIRECT(ADDRESS(ROW(L202),V$240,4)),"&gt;8")-COUNTIFS(INDIRECT(ADDRESS(ROW(L202),U$240,4)):INDIRECT(ADDRESS(ROW(L202),V$240,4)),"&gt;8")*8-SUM(INDIRECT(ADDRESS(ROW(L326),U$240,4)):INDIRECT(ADDRESS(ROW(L326),V$240,4)))</f>
        <v>0</v>
      </c>
      <c r="W239" s="290">
        <f t="shared" ca="1" si="426"/>
        <v>0</v>
      </c>
      <c r="X239" s="289">
        <f ca="1">SUM(INDIRECT(ADDRESS(ROW(O202),X$240,4)):INDIRECT(ADDRESS(ROW(O202),Y$240,4)))-40-SUM(INDIRECT(ADDRESS(ROW(O290),X$240,4)):INDIRECT(ADDRESS(ROW(O290),Y$240,4)),INDIRECT(ADDRESS(ROW(O326),X$240,4)):INDIRECT(ADDRESS(ROW(O326),Y$240,4)))</f>
        <v>-40</v>
      </c>
      <c r="Y239" s="289">
        <f ca="1">SUMIFS(INDIRECT(ADDRESS(ROW(O202),X$240,4)):INDIRECT(ADDRESS(ROW(O202),Y$240,4)),INDIRECT(ADDRESS(ROW(O202),X$240,4)):INDIRECT(ADDRESS(ROW(O202),Y$240,4)),"&gt;8")-COUNTIFS(INDIRECT(ADDRESS(ROW(O202),X$240,4)):INDIRECT(ADDRESS(ROW(O202),Y$240,4)),"&gt;8")*8-SUM(INDIRECT(ADDRESS(ROW(O326),X$240,4)):INDIRECT(ADDRESS(ROW(O326),Y$240,4)))</f>
        <v>0</v>
      </c>
      <c r="Z239" s="290">
        <f t="shared" ca="1" si="427"/>
        <v>0</v>
      </c>
      <c r="AA239" s="289">
        <f ca="1">SUM(INDIRECT(ADDRESS(ROW(R202),AA$240,4)):INDIRECT(ADDRESS(ROW(R202),AB$240,4)))-40-SUM(INDIRECT(ADDRESS(ROW(R290),AA$240,4)):INDIRECT(ADDRESS(ROW(R290),AB$240,4)),INDIRECT(ADDRESS(ROW(R326),AA$240,4)):INDIRECT(ADDRESS(ROW(R326),AB$240,4)))</f>
        <v>-40</v>
      </c>
      <c r="AB239" s="289">
        <f ca="1">SUMIFS(INDIRECT(ADDRESS(ROW(R202),AA$240,4)):INDIRECT(ADDRESS(ROW(R202),AB$240,4)),INDIRECT(ADDRESS(ROW(R202),AA$240,4)):INDIRECT(ADDRESS(ROW(R202),AB$240,4)),"&gt;8")-COUNTIFS(INDIRECT(ADDRESS(ROW(R202),AA$240,4)):INDIRECT(ADDRESS(ROW(R202),AB$240,4)),"&gt;8")*8-SUM(INDIRECT(ADDRESS(ROW(R326),AA$240,4)):INDIRECT(ADDRESS(ROW(R326),AB$240,4)))</f>
        <v>0</v>
      </c>
      <c r="AC239" s="290">
        <f t="shared" ca="1" si="428"/>
        <v>0</v>
      </c>
      <c r="AD239" s="289">
        <f ca="1">IF($AB$240=45,0,SUM(INDIRECT(ADDRESS(ROW(U202),AD$240,4)):INDIRECT(ADDRESS(ROW(U202),AE$240,4)))-40-SUM(INDIRECT(ADDRESS(ROW(U290),AD$240,4)):INDIRECT(ADDRESS(ROW(U290),AE$240,4)),INDIRECT(ADDRESS(ROW(U326),AD$240,4)):INDIRECT(ADDRESS(ROW(U326),AE$240,4))))</f>
        <v>0</v>
      </c>
      <c r="AE239" s="289">
        <f ca="1">IF($AB$240=45,0,SUMIFS(INDIRECT(ADDRESS(ROW(U202),AD$240,4)):INDIRECT(ADDRESS(ROW(U202),AE$240,4)),INDIRECT(ADDRESS(ROW(U202),AD$240,4)):INDIRECT(ADDRESS(ROW(U202),AE$240,4)),"&gt;8")-COUNTIFS(INDIRECT(ADDRESS(ROW(U202),AD$240,4)):INDIRECT(ADDRESS(ROW(U202),AE$240,4)),"&gt;8")*8-SUM(INDIRECT(ADDRESS(ROW(U326),AD$240,4)):INDIRECT(ADDRESS(ROW(U326),AE$240,4))))</f>
        <v>0</v>
      </c>
      <c r="AF239" s="290">
        <f t="shared" ca="1" si="429"/>
        <v>0</v>
      </c>
      <c r="AG239" s="2"/>
      <c r="AH239" s="289">
        <f t="shared" ca="1" si="430"/>
        <v>0</v>
      </c>
      <c r="AI239" s="2"/>
      <c r="AJ239" s="2"/>
      <c r="BA239" s="30"/>
      <c r="BD239" s="30"/>
      <c r="BE239" s="30"/>
      <c r="BF239" s="30"/>
      <c r="BG239" s="34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8:78" s="33" customFormat="1" ht="15" hidden="1" customHeight="1">
      <c r="M240" s="34"/>
      <c r="N240" s="191">
        <f>WEEKDAY(DATE($N$111,$O$111,1),1)</f>
        <v>5</v>
      </c>
      <c r="O240" s="191">
        <v>15</v>
      </c>
      <c r="P240" s="191">
        <f>IF($N$240=1,21,22-$N$240)</f>
        <v>17</v>
      </c>
      <c r="Q240" s="191"/>
      <c r="R240" s="191">
        <f>P240+1</f>
        <v>18</v>
      </c>
      <c r="S240" s="191">
        <f>R240+6</f>
        <v>24</v>
      </c>
      <c r="T240" s="191"/>
      <c r="U240" s="191">
        <f>S240+1</f>
        <v>25</v>
      </c>
      <c r="V240" s="191">
        <f>U240+6</f>
        <v>31</v>
      </c>
      <c r="W240" s="191"/>
      <c r="X240" s="191">
        <f>V240+1</f>
        <v>32</v>
      </c>
      <c r="Y240" s="191">
        <f>X240+6</f>
        <v>38</v>
      </c>
      <c r="Z240" s="191"/>
      <c r="AA240" s="191">
        <f>Y240+1</f>
        <v>39</v>
      </c>
      <c r="AB240" s="191">
        <f>IF(AA240&gt;39,45,AA240+6)</f>
        <v>45</v>
      </c>
      <c r="AC240" s="191"/>
      <c r="AD240" s="191">
        <f>AB240+1</f>
        <v>46</v>
      </c>
      <c r="AE240" s="158">
        <f>IF(AD240+6&gt;45,45,AD240+6)</f>
        <v>45</v>
      </c>
      <c r="AF240" s="158"/>
      <c r="BA240" s="34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</row>
    <row r="241" spans="8:70" ht="15" hidden="1" customHeight="1">
      <c r="H241" s="30"/>
      <c r="I241" s="30"/>
      <c r="J241" s="30"/>
      <c r="K241" s="30"/>
      <c r="M241" s="31"/>
      <c r="N241" s="2"/>
      <c r="O241" s="2"/>
      <c r="P241" s="2"/>
      <c r="Q241" s="2"/>
      <c r="R241" s="2"/>
      <c r="S241" s="2"/>
      <c r="T241" s="2"/>
      <c r="U241" s="2"/>
      <c r="V241" s="2"/>
      <c r="W241" s="2"/>
      <c r="BA241" s="34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8:70" ht="15" hidden="1" customHeight="1">
      <c r="H242" s="30"/>
      <c r="I242" s="30"/>
      <c r="J242" s="30"/>
      <c r="K242" s="30"/>
      <c r="M242" s="31"/>
      <c r="N242" s="291" t="s">
        <v>276</v>
      </c>
      <c r="O242" s="2"/>
      <c r="P242" s="2"/>
      <c r="Q242" s="2"/>
      <c r="R242" s="2"/>
      <c r="S242" s="2"/>
      <c r="T242" s="2"/>
      <c r="U242" s="2"/>
      <c r="V242" s="2"/>
      <c r="W242" s="2"/>
      <c r="BA242" s="34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8:70" ht="15" hidden="1" customHeight="1">
      <c r="H243" s="30"/>
      <c r="I243" s="30"/>
      <c r="J243" s="30"/>
      <c r="K243" s="30"/>
      <c r="M243" s="31"/>
      <c r="N243" s="2"/>
      <c r="O243" s="2"/>
      <c r="P243" s="2"/>
      <c r="Q243" s="2"/>
      <c r="R243" s="2"/>
      <c r="S243" s="2"/>
      <c r="T243" s="2"/>
      <c r="U243" s="2"/>
      <c r="V243" s="2"/>
      <c r="W243" s="2"/>
      <c r="BA243" s="34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8:70" ht="15" hidden="1" customHeight="1">
      <c r="H244" s="30"/>
      <c r="I244" s="30"/>
      <c r="J244" s="30"/>
      <c r="K244" s="30"/>
      <c r="M244" s="31"/>
      <c r="N244" s="140" t="str">
        <f t="shared" ref="N244:AS244" si="431">N171</f>
        <v>날짜</v>
      </c>
      <c r="O244" s="228">
        <f t="shared" si="431"/>
        <v>44378</v>
      </c>
      <c r="P244" s="229">
        <f t="shared" si="431"/>
        <v>44379</v>
      </c>
      <c r="Q244" s="229">
        <f t="shared" si="431"/>
        <v>44380</v>
      </c>
      <c r="R244" s="229">
        <f t="shared" si="431"/>
        <v>44381</v>
      </c>
      <c r="S244" s="229">
        <f t="shared" si="431"/>
        <v>44382</v>
      </c>
      <c r="T244" s="229">
        <f t="shared" si="431"/>
        <v>44383</v>
      </c>
      <c r="U244" s="229">
        <f t="shared" si="431"/>
        <v>44384</v>
      </c>
      <c r="V244" s="229">
        <f t="shared" si="431"/>
        <v>44385</v>
      </c>
      <c r="W244" s="229">
        <f t="shared" si="431"/>
        <v>44386</v>
      </c>
      <c r="X244" s="229">
        <f t="shared" si="431"/>
        <v>44387</v>
      </c>
      <c r="Y244" s="229">
        <f t="shared" si="431"/>
        <v>44388</v>
      </c>
      <c r="Z244" s="229">
        <f t="shared" si="431"/>
        <v>44389</v>
      </c>
      <c r="AA244" s="229">
        <f t="shared" si="431"/>
        <v>44390</v>
      </c>
      <c r="AB244" s="229">
        <f t="shared" si="431"/>
        <v>44391</v>
      </c>
      <c r="AC244" s="229">
        <f t="shared" si="431"/>
        <v>44392</v>
      </c>
      <c r="AD244" s="229">
        <f t="shared" si="431"/>
        <v>44393</v>
      </c>
      <c r="AE244" s="229">
        <f t="shared" si="431"/>
        <v>44394</v>
      </c>
      <c r="AF244" s="229">
        <f t="shared" si="431"/>
        <v>44395</v>
      </c>
      <c r="AG244" s="229">
        <f t="shared" si="431"/>
        <v>44396</v>
      </c>
      <c r="AH244" s="229">
        <f t="shared" si="431"/>
        <v>44397</v>
      </c>
      <c r="AI244" s="229">
        <f t="shared" si="431"/>
        <v>44398</v>
      </c>
      <c r="AJ244" s="229">
        <f t="shared" si="431"/>
        <v>44399</v>
      </c>
      <c r="AK244" s="229">
        <f t="shared" si="431"/>
        <v>44400</v>
      </c>
      <c r="AL244" s="229">
        <f t="shared" si="431"/>
        <v>44401</v>
      </c>
      <c r="AM244" s="229">
        <f t="shared" si="431"/>
        <v>44402</v>
      </c>
      <c r="AN244" s="229">
        <f t="shared" si="431"/>
        <v>44403</v>
      </c>
      <c r="AO244" s="229">
        <f t="shared" si="431"/>
        <v>44404</v>
      </c>
      <c r="AP244" s="229">
        <f t="shared" si="431"/>
        <v>44405</v>
      </c>
      <c r="AQ244" s="229">
        <f t="shared" si="431"/>
        <v>44406</v>
      </c>
      <c r="AR244" s="229">
        <f t="shared" si="431"/>
        <v>44407</v>
      </c>
      <c r="AS244" s="230">
        <f t="shared" si="431"/>
        <v>44408</v>
      </c>
      <c r="BA244" s="34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8:70" ht="15" hidden="1" customHeight="1">
      <c r="H245" s="30"/>
      <c r="I245" s="30"/>
      <c r="J245" s="30"/>
      <c r="K245" s="30"/>
      <c r="M245" s="31"/>
      <c r="N245" s="141" t="str">
        <f t="shared" ref="N245:AS245" si="432">N172</f>
        <v>요일</v>
      </c>
      <c r="O245" s="202" t="str">
        <f t="shared" si="432"/>
        <v>목</v>
      </c>
      <c r="P245" s="203" t="str">
        <f t="shared" si="432"/>
        <v>금</v>
      </c>
      <c r="Q245" s="203" t="str">
        <f t="shared" si="432"/>
        <v>토</v>
      </c>
      <c r="R245" s="203" t="str">
        <f t="shared" si="432"/>
        <v>일</v>
      </c>
      <c r="S245" s="203" t="str">
        <f t="shared" si="432"/>
        <v>월</v>
      </c>
      <c r="T245" s="203" t="str">
        <f t="shared" si="432"/>
        <v>화</v>
      </c>
      <c r="U245" s="203" t="str">
        <f t="shared" si="432"/>
        <v>수</v>
      </c>
      <c r="V245" s="203" t="str">
        <f t="shared" si="432"/>
        <v>목</v>
      </c>
      <c r="W245" s="203" t="str">
        <f t="shared" si="432"/>
        <v>금</v>
      </c>
      <c r="X245" s="203" t="str">
        <f t="shared" si="432"/>
        <v>토</v>
      </c>
      <c r="Y245" s="203" t="str">
        <f t="shared" si="432"/>
        <v>일</v>
      </c>
      <c r="Z245" s="203" t="str">
        <f t="shared" si="432"/>
        <v>월</v>
      </c>
      <c r="AA245" s="203" t="str">
        <f t="shared" si="432"/>
        <v>화</v>
      </c>
      <c r="AB245" s="203" t="str">
        <f t="shared" si="432"/>
        <v>수</v>
      </c>
      <c r="AC245" s="203" t="str">
        <f t="shared" si="432"/>
        <v>목</v>
      </c>
      <c r="AD245" s="203" t="str">
        <f t="shared" si="432"/>
        <v>금</v>
      </c>
      <c r="AE245" s="203" t="str">
        <f t="shared" si="432"/>
        <v>토</v>
      </c>
      <c r="AF245" s="203" t="str">
        <f t="shared" si="432"/>
        <v>일</v>
      </c>
      <c r="AG245" s="203" t="str">
        <f t="shared" si="432"/>
        <v>월</v>
      </c>
      <c r="AH245" s="203" t="str">
        <f t="shared" si="432"/>
        <v>화</v>
      </c>
      <c r="AI245" s="203" t="str">
        <f t="shared" si="432"/>
        <v>수</v>
      </c>
      <c r="AJ245" s="203" t="str">
        <f t="shared" si="432"/>
        <v>목</v>
      </c>
      <c r="AK245" s="203" t="str">
        <f t="shared" si="432"/>
        <v>금</v>
      </c>
      <c r="AL245" s="203" t="str">
        <f t="shared" si="432"/>
        <v>토</v>
      </c>
      <c r="AM245" s="203" t="str">
        <f t="shared" si="432"/>
        <v>일</v>
      </c>
      <c r="AN245" s="203" t="str">
        <f t="shared" si="432"/>
        <v>월</v>
      </c>
      <c r="AO245" s="203" t="str">
        <f t="shared" si="432"/>
        <v>화</v>
      </c>
      <c r="AP245" s="203" t="str">
        <f t="shared" si="432"/>
        <v>수</v>
      </c>
      <c r="AQ245" s="203" t="str">
        <f t="shared" si="432"/>
        <v>목</v>
      </c>
      <c r="AR245" s="203" t="str">
        <f t="shared" si="432"/>
        <v>금</v>
      </c>
      <c r="AS245" s="204" t="str">
        <f t="shared" si="432"/>
        <v>토</v>
      </c>
      <c r="BA245" s="34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8:70" ht="15" hidden="1" customHeight="1">
      <c r="H246" s="30"/>
      <c r="I246" s="30"/>
      <c r="J246" s="30"/>
      <c r="K246" s="30"/>
      <c r="M246" s="31"/>
      <c r="N246" s="206" t="str">
        <f t="shared" ref="N246:N275" si="433">N173</f>
        <v>직원1</v>
      </c>
      <c r="O246" s="262">
        <f t="shared" ref="O246:O275" si="434">IF(OR($O$111=5,O$245="휴"),IF(O173&lt;=8,O173,8),0)</f>
        <v>0</v>
      </c>
      <c r="P246" s="263">
        <f t="shared" ref="P246:AS246" si="435">IF(P$245&lt;&gt;"휴",0,IF(P173&lt;=8,P173,8))</f>
        <v>0</v>
      </c>
      <c r="Q246" s="263">
        <f t="shared" si="435"/>
        <v>0</v>
      </c>
      <c r="R246" s="263">
        <f t="shared" si="435"/>
        <v>0</v>
      </c>
      <c r="S246" s="263">
        <f t="shared" si="435"/>
        <v>0</v>
      </c>
      <c r="T246" s="263">
        <f t="shared" si="435"/>
        <v>0</v>
      </c>
      <c r="U246" s="263">
        <f t="shared" si="435"/>
        <v>0</v>
      </c>
      <c r="V246" s="264">
        <f t="shared" si="435"/>
        <v>0</v>
      </c>
      <c r="W246" s="264">
        <f t="shared" si="435"/>
        <v>0</v>
      </c>
      <c r="X246" s="264">
        <f t="shared" si="435"/>
        <v>0</v>
      </c>
      <c r="Y246" s="264">
        <f t="shared" si="435"/>
        <v>0</v>
      </c>
      <c r="Z246" s="264">
        <f t="shared" si="435"/>
        <v>0</v>
      </c>
      <c r="AA246" s="264">
        <f t="shared" si="435"/>
        <v>0</v>
      </c>
      <c r="AB246" s="264">
        <f t="shared" si="435"/>
        <v>0</v>
      </c>
      <c r="AC246" s="264">
        <f t="shared" si="435"/>
        <v>0</v>
      </c>
      <c r="AD246" s="264">
        <f t="shared" si="435"/>
        <v>0</v>
      </c>
      <c r="AE246" s="264">
        <f t="shared" si="435"/>
        <v>0</v>
      </c>
      <c r="AF246" s="264">
        <f t="shared" si="435"/>
        <v>0</v>
      </c>
      <c r="AG246" s="264">
        <f t="shared" si="435"/>
        <v>0</v>
      </c>
      <c r="AH246" s="264">
        <f t="shared" si="435"/>
        <v>0</v>
      </c>
      <c r="AI246" s="264">
        <f t="shared" si="435"/>
        <v>0</v>
      </c>
      <c r="AJ246" s="264">
        <f t="shared" si="435"/>
        <v>0</v>
      </c>
      <c r="AK246" s="264">
        <f t="shared" si="435"/>
        <v>0</v>
      </c>
      <c r="AL246" s="264">
        <f t="shared" si="435"/>
        <v>0</v>
      </c>
      <c r="AM246" s="264">
        <f t="shared" si="435"/>
        <v>0</v>
      </c>
      <c r="AN246" s="264">
        <f t="shared" si="435"/>
        <v>0</v>
      </c>
      <c r="AO246" s="264">
        <f t="shared" si="435"/>
        <v>0</v>
      </c>
      <c r="AP246" s="264">
        <f t="shared" si="435"/>
        <v>0</v>
      </c>
      <c r="AQ246" s="264">
        <f t="shared" si="435"/>
        <v>0</v>
      </c>
      <c r="AR246" s="264">
        <f t="shared" si="435"/>
        <v>0</v>
      </c>
      <c r="AS246" s="265">
        <f t="shared" si="435"/>
        <v>0</v>
      </c>
      <c r="BA246" s="34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8:70" ht="15" hidden="1" customHeight="1">
      <c r="H247" s="30"/>
      <c r="I247" s="30"/>
      <c r="J247" s="30"/>
      <c r="K247" s="30"/>
      <c r="M247" s="31"/>
      <c r="N247" s="211" t="str">
        <f t="shared" si="433"/>
        <v>직원2</v>
      </c>
      <c r="O247" s="266">
        <f t="shared" si="434"/>
        <v>0</v>
      </c>
      <c r="P247" s="267">
        <f t="shared" ref="P247:AS247" si="436">IF(P$245&lt;&gt;"휴",0,IF(P174&lt;=8,P174,8))</f>
        <v>0</v>
      </c>
      <c r="Q247" s="267">
        <f t="shared" si="436"/>
        <v>0</v>
      </c>
      <c r="R247" s="267">
        <f t="shared" si="436"/>
        <v>0</v>
      </c>
      <c r="S247" s="267">
        <f t="shared" si="436"/>
        <v>0</v>
      </c>
      <c r="T247" s="267">
        <f t="shared" si="436"/>
        <v>0</v>
      </c>
      <c r="U247" s="267">
        <f t="shared" si="436"/>
        <v>0</v>
      </c>
      <c r="V247" s="268">
        <f t="shared" si="436"/>
        <v>0</v>
      </c>
      <c r="W247" s="268">
        <f t="shared" si="436"/>
        <v>0</v>
      </c>
      <c r="X247" s="268">
        <f t="shared" si="436"/>
        <v>0</v>
      </c>
      <c r="Y247" s="268">
        <f t="shared" si="436"/>
        <v>0</v>
      </c>
      <c r="Z247" s="268">
        <f t="shared" si="436"/>
        <v>0</v>
      </c>
      <c r="AA247" s="268">
        <f t="shared" si="436"/>
        <v>0</v>
      </c>
      <c r="AB247" s="268">
        <f t="shared" si="436"/>
        <v>0</v>
      </c>
      <c r="AC247" s="268">
        <f t="shared" si="436"/>
        <v>0</v>
      </c>
      <c r="AD247" s="268">
        <f t="shared" si="436"/>
        <v>0</v>
      </c>
      <c r="AE247" s="268">
        <f t="shared" si="436"/>
        <v>0</v>
      </c>
      <c r="AF247" s="268">
        <f t="shared" si="436"/>
        <v>0</v>
      </c>
      <c r="AG247" s="268">
        <f t="shared" si="436"/>
        <v>0</v>
      </c>
      <c r="AH247" s="268">
        <f t="shared" si="436"/>
        <v>0</v>
      </c>
      <c r="AI247" s="268">
        <f t="shared" si="436"/>
        <v>0</v>
      </c>
      <c r="AJ247" s="268">
        <f t="shared" si="436"/>
        <v>0</v>
      </c>
      <c r="AK247" s="268">
        <f t="shared" si="436"/>
        <v>0</v>
      </c>
      <c r="AL247" s="268">
        <f t="shared" si="436"/>
        <v>0</v>
      </c>
      <c r="AM247" s="268">
        <f t="shared" si="436"/>
        <v>0</v>
      </c>
      <c r="AN247" s="268">
        <f t="shared" si="436"/>
        <v>0</v>
      </c>
      <c r="AO247" s="268">
        <f t="shared" si="436"/>
        <v>0</v>
      </c>
      <c r="AP247" s="268">
        <f t="shared" si="436"/>
        <v>0</v>
      </c>
      <c r="AQ247" s="268">
        <f t="shared" si="436"/>
        <v>0</v>
      </c>
      <c r="AR247" s="268">
        <f t="shared" si="436"/>
        <v>0</v>
      </c>
      <c r="AS247" s="269">
        <f t="shared" si="436"/>
        <v>0</v>
      </c>
      <c r="BA247" s="34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8:70" ht="15" hidden="1" customHeight="1">
      <c r="H248" s="30"/>
      <c r="I248" s="30"/>
      <c r="J248" s="30"/>
      <c r="K248" s="30"/>
      <c r="M248" s="31"/>
      <c r="N248" s="211" t="str">
        <f t="shared" si="433"/>
        <v>직원3</v>
      </c>
      <c r="O248" s="266">
        <f t="shared" si="434"/>
        <v>0</v>
      </c>
      <c r="P248" s="267">
        <f t="shared" ref="P248:AS248" si="437">IF(P$245&lt;&gt;"휴",0,IF(P175&lt;=8,P175,8))</f>
        <v>0</v>
      </c>
      <c r="Q248" s="267">
        <f t="shared" si="437"/>
        <v>0</v>
      </c>
      <c r="R248" s="267">
        <f t="shared" si="437"/>
        <v>0</v>
      </c>
      <c r="S248" s="267">
        <f t="shared" si="437"/>
        <v>0</v>
      </c>
      <c r="T248" s="267">
        <f t="shared" si="437"/>
        <v>0</v>
      </c>
      <c r="U248" s="267">
        <f t="shared" si="437"/>
        <v>0</v>
      </c>
      <c r="V248" s="268">
        <f t="shared" si="437"/>
        <v>0</v>
      </c>
      <c r="W248" s="268">
        <f t="shared" si="437"/>
        <v>0</v>
      </c>
      <c r="X248" s="268">
        <f t="shared" si="437"/>
        <v>0</v>
      </c>
      <c r="Y248" s="268">
        <f t="shared" si="437"/>
        <v>0</v>
      </c>
      <c r="Z248" s="268">
        <f t="shared" si="437"/>
        <v>0</v>
      </c>
      <c r="AA248" s="268">
        <f t="shared" si="437"/>
        <v>0</v>
      </c>
      <c r="AB248" s="268">
        <f t="shared" si="437"/>
        <v>0</v>
      </c>
      <c r="AC248" s="268">
        <f t="shared" si="437"/>
        <v>0</v>
      </c>
      <c r="AD248" s="268">
        <f t="shared" si="437"/>
        <v>0</v>
      </c>
      <c r="AE248" s="268">
        <f t="shared" si="437"/>
        <v>0</v>
      </c>
      <c r="AF248" s="268">
        <f t="shared" si="437"/>
        <v>0</v>
      </c>
      <c r="AG248" s="268">
        <f t="shared" si="437"/>
        <v>0</v>
      </c>
      <c r="AH248" s="268">
        <f t="shared" si="437"/>
        <v>0</v>
      </c>
      <c r="AI248" s="268">
        <f t="shared" si="437"/>
        <v>0</v>
      </c>
      <c r="AJ248" s="268">
        <f t="shared" si="437"/>
        <v>0</v>
      </c>
      <c r="AK248" s="268">
        <f t="shared" si="437"/>
        <v>0</v>
      </c>
      <c r="AL248" s="268">
        <f t="shared" si="437"/>
        <v>0</v>
      </c>
      <c r="AM248" s="268">
        <f t="shared" si="437"/>
        <v>0</v>
      </c>
      <c r="AN248" s="268">
        <f t="shared" si="437"/>
        <v>0</v>
      </c>
      <c r="AO248" s="268">
        <f t="shared" si="437"/>
        <v>0</v>
      </c>
      <c r="AP248" s="268">
        <f t="shared" si="437"/>
        <v>0</v>
      </c>
      <c r="AQ248" s="268">
        <f t="shared" si="437"/>
        <v>0</v>
      </c>
      <c r="AR248" s="268">
        <f t="shared" si="437"/>
        <v>0</v>
      </c>
      <c r="AS248" s="269">
        <f t="shared" si="437"/>
        <v>0</v>
      </c>
      <c r="BA248" s="34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8:70" ht="15" hidden="1" customHeight="1">
      <c r="H249" s="30"/>
      <c r="I249" s="30"/>
      <c r="J249" s="30"/>
      <c r="K249" s="30"/>
      <c r="M249" s="31"/>
      <c r="N249" s="211" t="str">
        <f t="shared" si="433"/>
        <v>직원4</v>
      </c>
      <c r="O249" s="266">
        <f t="shared" si="434"/>
        <v>0</v>
      </c>
      <c r="P249" s="267">
        <f t="shared" ref="P249:AS249" si="438">IF(P$245&lt;&gt;"휴",0,IF(P176&lt;=8,P176,8))</f>
        <v>0</v>
      </c>
      <c r="Q249" s="267">
        <f t="shared" si="438"/>
        <v>0</v>
      </c>
      <c r="R249" s="267">
        <f t="shared" si="438"/>
        <v>0</v>
      </c>
      <c r="S249" s="267">
        <f t="shared" si="438"/>
        <v>0</v>
      </c>
      <c r="T249" s="267">
        <f t="shared" si="438"/>
        <v>0</v>
      </c>
      <c r="U249" s="267">
        <f t="shared" si="438"/>
        <v>0</v>
      </c>
      <c r="V249" s="268">
        <f t="shared" si="438"/>
        <v>0</v>
      </c>
      <c r="W249" s="268">
        <f t="shared" si="438"/>
        <v>0</v>
      </c>
      <c r="X249" s="268">
        <f t="shared" si="438"/>
        <v>0</v>
      </c>
      <c r="Y249" s="268">
        <f t="shared" si="438"/>
        <v>0</v>
      </c>
      <c r="Z249" s="268">
        <f t="shared" si="438"/>
        <v>0</v>
      </c>
      <c r="AA249" s="268">
        <f t="shared" si="438"/>
        <v>0</v>
      </c>
      <c r="AB249" s="268">
        <f t="shared" si="438"/>
        <v>0</v>
      </c>
      <c r="AC249" s="268">
        <f t="shared" si="438"/>
        <v>0</v>
      </c>
      <c r="AD249" s="268">
        <f t="shared" si="438"/>
        <v>0</v>
      </c>
      <c r="AE249" s="268">
        <f t="shared" si="438"/>
        <v>0</v>
      </c>
      <c r="AF249" s="268">
        <f t="shared" si="438"/>
        <v>0</v>
      </c>
      <c r="AG249" s="268">
        <f t="shared" si="438"/>
        <v>0</v>
      </c>
      <c r="AH249" s="268">
        <f t="shared" si="438"/>
        <v>0</v>
      </c>
      <c r="AI249" s="268">
        <f t="shared" si="438"/>
        <v>0</v>
      </c>
      <c r="AJ249" s="268">
        <f t="shared" si="438"/>
        <v>0</v>
      </c>
      <c r="AK249" s="268">
        <f t="shared" si="438"/>
        <v>0</v>
      </c>
      <c r="AL249" s="268">
        <f t="shared" si="438"/>
        <v>0</v>
      </c>
      <c r="AM249" s="268">
        <f t="shared" si="438"/>
        <v>0</v>
      </c>
      <c r="AN249" s="268">
        <f t="shared" si="438"/>
        <v>0</v>
      </c>
      <c r="AO249" s="268">
        <f t="shared" si="438"/>
        <v>0</v>
      </c>
      <c r="AP249" s="268">
        <f t="shared" si="438"/>
        <v>0</v>
      </c>
      <c r="AQ249" s="268">
        <f t="shared" si="438"/>
        <v>0</v>
      </c>
      <c r="AR249" s="268">
        <f t="shared" si="438"/>
        <v>0</v>
      </c>
      <c r="AS249" s="269">
        <f t="shared" si="438"/>
        <v>0</v>
      </c>
      <c r="BA249" s="34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8:70" ht="15" hidden="1" customHeight="1">
      <c r="H250" s="30"/>
      <c r="I250" s="30"/>
      <c r="J250" s="30"/>
      <c r="K250" s="30"/>
      <c r="M250" s="31"/>
      <c r="N250" s="211" t="str">
        <f t="shared" si="433"/>
        <v>직원5</v>
      </c>
      <c r="O250" s="266">
        <f t="shared" si="434"/>
        <v>0</v>
      </c>
      <c r="P250" s="267">
        <f t="shared" ref="P250:AS250" si="439">IF(P$245&lt;&gt;"휴",0,IF(P177&lt;=8,P177,8))</f>
        <v>0</v>
      </c>
      <c r="Q250" s="267">
        <f t="shared" si="439"/>
        <v>0</v>
      </c>
      <c r="R250" s="267">
        <f t="shared" si="439"/>
        <v>0</v>
      </c>
      <c r="S250" s="267">
        <f t="shared" si="439"/>
        <v>0</v>
      </c>
      <c r="T250" s="267">
        <f t="shared" si="439"/>
        <v>0</v>
      </c>
      <c r="U250" s="267">
        <f t="shared" si="439"/>
        <v>0</v>
      </c>
      <c r="V250" s="268">
        <f t="shared" si="439"/>
        <v>0</v>
      </c>
      <c r="W250" s="268">
        <f t="shared" si="439"/>
        <v>0</v>
      </c>
      <c r="X250" s="268">
        <f t="shared" si="439"/>
        <v>0</v>
      </c>
      <c r="Y250" s="268">
        <f t="shared" si="439"/>
        <v>0</v>
      </c>
      <c r="Z250" s="268">
        <f t="shared" si="439"/>
        <v>0</v>
      </c>
      <c r="AA250" s="268">
        <f t="shared" si="439"/>
        <v>0</v>
      </c>
      <c r="AB250" s="268">
        <f t="shared" si="439"/>
        <v>0</v>
      </c>
      <c r="AC250" s="268">
        <f t="shared" si="439"/>
        <v>0</v>
      </c>
      <c r="AD250" s="268">
        <f t="shared" si="439"/>
        <v>0</v>
      </c>
      <c r="AE250" s="268">
        <f t="shared" si="439"/>
        <v>0</v>
      </c>
      <c r="AF250" s="268">
        <f t="shared" si="439"/>
        <v>0</v>
      </c>
      <c r="AG250" s="268">
        <f t="shared" si="439"/>
        <v>0</v>
      </c>
      <c r="AH250" s="268">
        <f t="shared" si="439"/>
        <v>0</v>
      </c>
      <c r="AI250" s="268">
        <f t="shared" si="439"/>
        <v>0</v>
      </c>
      <c r="AJ250" s="268">
        <f t="shared" si="439"/>
        <v>0</v>
      </c>
      <c r="AK250" s="268">
        <f t="shared" si="439"/>
        <v>0</v>
      </c>
      <c r="AL250" s="268">
        <f t="shared" si="439"/>
        <v>0</v>
      </c>
      <c r="AM250" s="268">
        <f t="shared" si="439"/>
        <v>0</v>
      </c>
      <c r="AN250" s="268">
        <f t="shared" si="439"/>
        <v>0</v>
      </c>
      <c r="AO250" s="268">
        <f t="shared" si="439"/>
        <v>0</v>
      </c>
      <c r="AP250" s="268">
        <f t="shared" si="439"/>
        <v>0</v>
      </c>
      <c r="AQ250" s="268">
        <f t="shared" si="439"/>
        <v>0</v>
      </c>
      <c r="AR250" s="268">
        <f t="shared" si="439"/>
        <v>0</v>
      </c>
      <c r="AS250" s="269">
        <f t="shared" si="439"/>
        <v>0</v>
      </c>
      <c r="BA250" s="34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8:70" ht="15" hidden="1" customHeight="1">
      <c r="H251" s="30"/>
      <c r="I251" s="30"/>
      <c r="J251" s="30"/>
      <c r="K251" s="30"/>
      <c r="M251" s="31"/>
      <c r="N251" s="211" t="str">
        <f t="shared" si="433"/>
        <v>직원6</v>
      </c>
      <c r="O251" s="266">
        <f t="shared" si="434"/>
        <v>0</v>
      </c>
      <c r="P251" s="267">
        <f t="shared" ref="P251:AS251" si="440">IF(P$245&lt;&gt;"휴",0,IF(P178&lt;=8,P178,8))</f>
        <v>0</v>
      </c>
      <c r="Q251" s="267">
        <f t="shared" si="440"/>
        <v>0</v>
      </c>
      <c r="R251" s="267">
        <f t="shared" si="440"/>
        <v>0</v>
      </c>
      <c r="S251" s="267">
        <f t="shared" si="440"/>
        <v>0</v>
      </c>
      <c r="T251" s="267">
        <f t="shared" si="440"/>
        <v>0</v>
      </c>
      <c r="U251" s="267">
        <f t="shared" si="440"/>
        <v>0</v>
      </c>
      <c r="V251" s="268">
        <f t="shared" si="440"/>
        <v>0</v>
      </c>
      <c r="W251" s="268">
        <f t="shared" si="440"/>
        <v>0</v>
      </c>
      <c r="X251" s="268">
        <f t="shared" si="440"/>
        <v>0</v>
      </c>
      <c r="Y251" s="268">
        <f t="shared" si="440"/>
        <v>0</v>
      </c>
      <c r="Z251" s="268">
        <f t="shared" si="440"/>
        <v>0</v>
      </c>
      <c r="AA251" s="268">
        <f t="shared" si="440"/>
        <v>0</v>
      </c>
      <c r="AB251" s="268">
        <f t="shared" si="440"/>
        <v>0</v>
      </c>
      <c r="AC251" s="268">
        <f t="shared" si="440"/>
        <v>0</v>
      </c>
      <c r="AD251" s="268">
        <f t="shared" si="440"/>
        <v>0</v>
      </c>
      <c r="AE251" s="268">
        <f t="shared" si="440"/>
        <v>0</v>
      </c>
      <c r="AF251" s="268">
        <f t="shared" si="440"/>
        <v>0</v>
      </c>
      <c r="AG251" s="268">
        <f t="shared" si="440"/>
        <v>0</v>
      </c>
      <c r="AH251" s="268">
        <f t="shared" si="440"/>
        <v>0</v>
      </c>
      <c r="AI251" s="268">
        <f t="shared" si="440"/>
        <v>0</v>
      </c>
      <c r="AJ251" s="268">
        <f t="shared" si="440"/>
        <v>0</v>
      </c>
      <c r="AK251" s="268">
        <f t="shared" si="440"/>
        <v>0</v>
      </c>
      <c r="AL251" s="268">
        <f t="shared" si="440"/>
        <v>0</v>
      </c>
      <c r="AM251" s="268">
        <f t="shared" si="440"/>
        <v>0</v>
      </c>
      <c r="AN251" s="268">
        <f t="shared" si="440"/>
        <v>0</v>
      </c>
      <c r="AO251" s="268">
        <f t="shared" si="440"/>
        <v>0</v>
      </c>
      <c r="AP251" s="268">
        <f t="shared" si="440"/>
        <v>0</v>
      </c>
      <c r="AQ251" s="268">
        <f t="shared" si="440"/>
        <v>0</v>
      </c>
      <c r="AR251" s="268">
        <f t="shared" si="440"/>
        <v>0</v>
      </c>
      <c r="AS251" s="269">
        <f t="shared" si="440"/>
        <v>0</v>
      </c>
      <c r="BA251" s="34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8:70" ht="15" hidden="1" customHeight="1">
      <c r="H252" s="30"/>
      <c r="I252" s="30"/>
      <c r="J252" s="30"/>
      <c r="K252" s="30"/>
      <c r="M252" s="31"/>
      <c r="N252" s="211" t="str">
        <f t="shared" si="433"/>
        <v>직원7</v>
      </c>
      <c r="O252" s="266">
        <f t="shared" si="434"/>
        <v>0</v>
      </c>
      <c r="P252" s="267">
        <f t="shared" ref="P252:AS252" si="441">IF(P$245&lt;&gt;"휴",0,IF(P179&lt;=8,P179,8))</f>
        <v>0</v>
      </c>
      <c r="Q252" s="267">
        <f t="shared" si="441"/>
        <v>0</v>
      </c>
      <c r="R252" s="267">
        <f t="shared" si="441"/>
        <v>0</v>
      </c>
      <c r="S252" s="267">
        <f t="shared" si="441"/>
        <v>0</v>
      </c>
      <c r="T252" s="267">
        <f t="shared" si="441"/>
        <v>0</v>
      </c>
      <c r="U252" s="267">
        <f t="shared" si="441"/>
        <v>0</v>
      </c>
      <c r="V252" s="268">
        <f t="shared" si="441"/>
        <v>0</v>
      </c>
      <c r="W252" s="268">
        <f t="shared" si="441"/>
        <v>0</v>
      </c>
      <c r="X252" s="268">
        <f t="shared" si="441"/>
        <v>0</v>
      </c>
      <c r="Y252" s="268">
        <f t="shared" si="441"/>
        <v>0</v>
      </c>
      <c r="Z252" s="268">
        <f t="shared" si="441"/>
        <v>0</v>
      </c>
      <c r="AA252" s="268">
        <f t="shared" si="441"/>
        <v>0</v>
      </c>
      <c r="AB252" s="268">
        <f t="shared" si="441"/>
        <v>0</v>
      </c>
      <c r="AC252" s="268">
        <f t="shared" si="441"/>
        <v>0</v>
      </c>
      <c r="AD252" s="268">
        <f t="shared" si="441"/>
        <v>0</v>
      </c>
      <c r="AE252" s="268">
        <f t="shared" si="441"/>
        <v>0</v>
      </c>
      <c r="AF252" s="268">
        <f t="shared" si="441"/>
        <v>0</v>
      </c>
      <c r="AG252" s="268">
        <f t="shared" si="441"/>
        <v>0</v>
      </c>
      <c r="AH252" s="268">
        <f t="shared" si="441"/>
        <v>0</v>
      </c>
      <c r="AI252" s="268">
        <f t="shared" si="441"/>
        <v>0</v>
      </c>
      <c r="AJ252" s="268">
        <f t="shared" si="441"/>
        <v>0</v>
      </c>
      <c r="AK252" s="268">
        <f t="shared" si="441"/>
        <v>0</v>
      </c>
      <c r="AL252" s="268">
        <f t="shared" si="441"/>
        <v>0</v>
      </c>
      <c r="AM252" s="268">
        <f t="shared" si="441"/>
        <v>0</v>
      </c>
      <c r="AN252" s="268">
        <f t="shared" si="441"/>
        <v>0</v>
      </c>
      <c r="AO252" s="268">
        <f t="shared" si="441"/>
        <v>0</v>
      </c>
      <c r="AP252" s="268">
        <f t="shared" si="441"/>
        <v>0</v>
      </c>
      <c r="AQ252" s="268">
        <f t="shared" si="441"/>
        <v>0</v>
      </c>
      <c r="AR252" s="268">
        <f t="shared" si="441"/>
        <v>0</v>
      </c>
      <c r="AS252" s="269">
        <f t="shared" si="441"/>
        <v>0</v>
      </c>
      <c r="BA252" s="34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8:70" ht="15" hidden="1" customHeight="1">
      <c r="H253" s="30"/>
      <c r="I253" s="30"/>
      <c r="J253" s="30"/>
      <c r="K253" s="30"/>
      <c r="M253" s="31"/>
      <c r="N253" s="211" t="str">
        <f t="shared" si="433"/>
        <v>직원8</v>
      </c>
      <c r="O253" s="266">
        <f t="shared" si="434"/>
        <v>0</v>
      </c>
      <c r="P253" s="267">
        <f t="shared" ref="P253:AS253" si="442">IF(P$245&lt;&gt;"휴",0,IF(P180&lt;=8,P180,8))</f>
        <v>0</v>
      </c>
      <c r="Q253" s="267">
        <f t="shared" si="442"/>
        <v>0</v>
      </c>
      <c r="R253" s="267">
        <f t="shared" si="442"/>
        <v>0</v>
      </c>
      <c r="S253" s="267">
        <f t="shared" si="442"/>
        <v>0</v>
      </c>
      <c r="T253" s="267">
        <f t="shared" si="442"/>
        <v>0</v>
      </c>
      <c r="U253" s="267">
        <f t="shared" si="442"/>
        <v>0</v>
      </c>
      <c r="V253" s="268">
        <f t="shared" si="442"/>
        <v>0</v>
      </c>
      <c r="W253" s="268">
        <f t="shared" si="442"/>
        <v>0</v>
      </c>
      <c r="X253" s="268">
        <f t="shared" si="442"/>
        <v>0</v>
      </c>
      <c r="Y253" s="268">
        <f t="shared" si="442"/>
        <v>0</v>
      </c>
      <c r="Z253" s="268">
        <f t="shared" si="442"/>
        <v>0</v>
      </c>
      <c r="AA253" s="268">
        <f t="shared" si="442"/>
        <v>0</v>
      </c>
      <c r="AB253" s="268">
        <f t="shared" si="442"/>
        <v>0</v>
      </c>
      <c r="AC253" s="268">
        <f t="shared" si="442"/>
        <v>0</v>
      </c>
      <c r="AD253" s="268">
        <f t="shared" si="442"/>
        <v>0</v>
      </c>
      <c r="AE253" s="268">
        <f t="shared" si="442"/>
        <v>0</v>
      </c>
      <c r="AF253" s="268">
        <f t="shared" si="442"/>
        <v>0</v>
      </c>
      <c r="AG253" s="268">
        <f t="shared" si="442"/>
        <v>0</v>
      </c>
      <c r="AH253" s="268">
        <f t="shared" si="442"/>
        <v>0</v>
      </c>
      <c r="AI253" s="268">
        <f t="shared" si="442"/>
        <v>0</v>
      </c>
      <c r="AJ253" s="268">
        <f t="shared" si="442"/>
        <v>0</v>
      </c>
      <c r="AK253" s="268">
        <f t="shared" si="442"/>
        <v>0</v>
      </c>
      <c r="AL253" s="268">
        <f t="shared" si="442"/>
        <v>0</v>
      </c>
      <c r="AM253" s="268">
        <f t="shared" si="442"/>
        <v>0</v>
      </c>
      <c r="AN253" s="268">
        <f t="shared" si="442"/>
        <v>0</v>
      </c>
      <c r="AO253" s="268">
        <f t="shared" si="442"/>
        <v>0</v>
      </c>
      <c r="AP253" s="268">
        <f t="shared" si="442"/>
        <v>0</v>
      </c>
      <c r="AQ253" s="268">
        <f t="shared" si="442"/>
        <v>0</v>
      </c>
      <c r="AR253" s="268">
        <f t="shared" si="442"/>
        <v>0</v>
      </c>
      <c r="AS253" s="269">
        <f t="shared" si="442"/>
        <v>0</v>
      </c>
      <c r="BA253" s="34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8:70" ht="15" hidden="1" customHeight="1">
      <c r="H254" s="30"/>
      <c r="I254" s="30"/>
      <c r="J254" s="30"/>
      <c r="K254" s="30"/>
      <c r="M254" s="31"/>
      <c r="N254" s="211" t="str">
        <f t="shared" si="433"/>
        <v>직원9</v>
      </c>
      <c r="O254" s="266">
        <f t="shared" si="434"/>
        <v>0</v>
      </c>
      <c r="P254" s="267">
        <f t="shared" ref="P254:AS254" si="443">IF(P$245&lt;&gt;"휴",0,IF(P181&lt;=8,P181,8))</f>
        <v>0</v>
      </c>
      <c r="Q254" s="267">
        <f t="shared" si="443"/>
        <v>0</v>
      </c>
      <c r="R254" s="267">
        <f t="shared" si="443"/>
        <v>0</v>
      </c>
      <c r="S254" s="267">
        <f t="shared" si="443"/>
        <v>0</v>
      </c>
      <c r="T254" s="267">
        <f t="shared" si="443"/>
        <v>0</v>
      </c>
      <c r="U254" s="267">
        <f t="shared" si="443"/>
        <v>0</v>
      </c>
      <c r="V254" s="268">
        <f t="shared" si="443"/>
        <v>0</v>
      </c>
      <c r="W254" s="268">
        <f t="shared" si="443"/>
        <v>0</v>
      </c>
      <c r="X254" s="268">
        <f t="shared" si="443"/>
        <v>0</v>
      </c>
      <c r="Y254" s="268">
        <f t="shared" si="443"/>
        <v>0</v>
      </c>
      <c r="Z254" s="268">
        <f t="shared" si="443"/>
        <v>0</v>
      </c>
      <c r="AA254" s="268">
        <f t="shared" si="443"/>
        <v>0</v>
      </c>
      <c r="AB254" s="268">
        <f t="shared" si="443"/>
        <v>0</v>
      </c>
      <c r="AC254" s="268">
        <f t="shared" si="443"/>
        <v>0</v>
      </c>
      <c r="AD254" s="268">
        <f t="shared" si="443"/>
        <v>0</v>
      </c>
      <c r="AE254" s="268">
        <f t="shared" si="443"/>
        <v>0</v>
      </c>
      <c r="AF254" s="268">
        <f t="shared" si="443"/>
        <v>0</v>
      </c>
      <c r="AG254" s="268">
        <f t="shared" si="443"/>
        <v>0</v>
      </c>
      <c r="AH254" s="268">
        <f t="shared" si="443"/>
        <v>0</v>
      </c>
      <c r="AI254" s="268">
        <f t="shared" si="443"/>
        <v>0</v>
      </c>
      <c r="AJ254" s="268">
        <f t="shared" si="443"/>
        <v>0</v>
      </c>
      <c r="AK254" s="268">
        <f t="shared" si="443"/>
        <v>0</v>
      </c>
      <c r="AL254" s="268">
        <f t="shared" si="443"/>
        <v>0</v>
      </c>
      <c r="AM254" s="268">
        <f t="shared" si="443"/>
        <v>0</v>
      </c>
      <c r="AN254" s="268">
        <f t="shared" si="443"/>
        <v>0</v>
      </c>
      <c r="AO254" s="268">
        <f t="shared" si="443"/>
        <v>0</v>
      </c>
      <c r="AP254" s="268">
        <f t="shared" si="443"/>
        <v>0</v>
      </c>
      <c r="AQ254" s="268">
        <f t="shared" si="443"/>
        <v>0</v>
      </c>
      <c r="AR254" s="268">
        <f t="shared" si="443"/>
        <v>0</v>
      </c>
      <c r="AS254" s="269">
        <f t="shared" si="443"/>
        <v>0</v>
      </c>
      <c r="BA254" s="34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8:70" ht="15" hidden="1" customHeight="1">
      <c r="H255" s="30"/>
      <c r="I255" s="30"/>
      <c r="J255" s="30"/>
      <c r="K255" s="30"/>
      <c r="M255" s="31"/>
      <c r="N255" s="211" t="str">
        <f t="shared" si="433"/>
        <v>직원10</v>
      </c>
      <c r="O255" s="266">
        <f t="shared" si="434"/>
        <v>0</v>
      </c>
      <c r="P255" s="267">
        <f t="shared" ref="P255:AS255" si="444">IF(P$245&lt;&gt;"휴",0,IF(P182&lt;=8,P182,8))</f>
        <v>0</v>
      </c>
      <c r="Q255" s="267">
        <f t="shared" si="444"/>
        <v>0</v>
      </c>
      <c r="R255" s="267">
        <f t="shared" si="444"/>
        <v>0</v>
      </c>
      <c r="S255" s="267">
        <f t="shared" si="444"/>
        <v>0</v>
      </c>
      <c r="T255" s="267">
        <f t="shared" si="444"/>
        <v>0</v>
      </c>
      <c r="U255" s="267">
        <f t="shared" si="444"/>
        <v>0</v>
      </c>
      <c r="V255" s="268">
        <f t="shared" si="444"/>
        <v>0</v>
      </c>
      <c r="W255" s="268">
        <f t="shared" si="444"/>
        <v>0</v>
      </c>
      <c r="X255" s="268">
        <f t="shared" si="444"/>
        <v>0</v>
      </c>
      <c r="Y255" s="268">
        <f t="shared" si="444"/>
        <v>0</v>
      </c>
      <c r="Z255" s="268">
        <f t="shared" si="444"/>
        <v>0</v>
      </c>
      <c r="AA255" s="268">
        <f t="shared" si="444"/>
        <v>0</v>
      </c>
      <c r="AB255" s="268">
        <f t="shared" si="444"/>
        <v>0</v>
      </c>
      <c r="AC255" s="268">
        <f t="shared" si="444"/>
        <v>0</v>
      </c>
      <c r="AD255" s="268">
        <f t="shared" si="444"/>
        <v>0</v>
      </c>
      <c r="AE255" s="268">
        <f t="shared" si="444"/>
        <v>0</v>
      </c>
      <c r="AF255" s="268">
        <f t="shared" si="444"/>
        <v>0</v>
      </c>
      <c r="AG255" s="268">
        <f t="shared" si="444"/>
        <v>0</v>
      </c>
      <c r="AH255" s="268">
        <f t="shared" si="444"/>
        <v>0</v>
      </c>
      <c r="AI255" s="268">
        <f t="shared" si="444"/>
        <v>0</v>
      </c>
      <c r="AJ255" s="268">
        <f t="shared" si="444"/>
        <v>0</v>
      </c>
      <c r="AK255" s="268">
        <f t="shared" si="444"/>
        <v>0</v>
      </c>
      <c r="AL255" s="268">
        <f t="shared" si="444"/>
        <v>0</v>
      </c>
      <c r="AM255" s="268">
        <f t="shared" si="444"/>
        <v>0</v>
      </c>
      <c r="AN255" s="268">
        <f t="shared" si="444"/>
        <v>0</v>
      </c>
      <c r="AO255" s="268">
        <f t="shared" si="444"/>
        <v>0</v>
      </c>
      <c r="AP255" s="268">
        <f t="shared" si="444"/>
        <v>0</v>
      </c>
      <c r="AQ255" s="268">
        <f t="shared" si="444"/>
        <v>0</v>
      </c>
      <c r="AR255" s="268">
        <f t="shared" si="444"/>
        <v>0</v>
      </c>
      <c r="AS255" s="269">
        <f t="shared" si="444"/>
        <v>0</v>
      </c>
      <c r="BA255" s="34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8:70" ht="15" hidden="1" customHeight="1">
      <c r="H256" s="30"/>
      <c r="I256" s="30"/>
      <c r="J256" s="30"/>
      <c r="K256" s="30"/>
      <c r="M256" s="31"/>
      <c r="N256" s="211" t="str">
        <f t="shared" si="433"/>
        <v>직원11</v>
      </c>
      <c r="O256" s="266">
        <f t="shared" si="434"/>
        <v>0</v>
      </c>
      <c r="P256" s="267">
        <f t="shared" ref="P256:AS256" si="445">IF(P$245&lt;&gt;"휴",0,IF(P183&lt;=8,P183,8))</f>
        <v>0</v>
      </c>
      <c r="Q256" s="267">
        <f t="shared" si="445"/>
        <v>0</v>
      </c>
      <c r="R256" s="267">
        <f t="shared" si="445"/>
        <v>0</v>
      </c>
      <c r="S256" s="267">
        <f t="shared" si="445"/>
        <v>0</v>
      </c>
      <c r="T256" s="267">
        <f t="shared" si="445"/>
        <v>0</v>
      </c>
      <c r="U256" s="267">
        <f t="shared" si="445"/>
        <v>0</v>
      </c>
      <c r="V256" s="268">
        <f t="shared" si="445"/>
        <v>0</v>
      </c>
      <c r="W256" s="268">
        <f t="shared" si="445"/>
        <v>0</v>
      </c>
      <c r="X256" s="268">
        <f t="shared" si="445"/>
        <v>0</v>
      </c>
      <c r="Y256" s="268">
        <f t="shared" si="445"/>
        <v>0</v>
      </c>
      <c r="Z256" s="268">
        <f t="shared" si="445"/>
        <v>0</v>
      </c>
      <c r="AA256" s="268">
        <f t="shared" si="445"/>
        <v>0</v>
      </c>
      <c r="AB256" s="268">
        <f t="shared" si="445"/>
        <v>0</v>
      </c>
      <c r="AC256" s="268">
        <f t="shared" si="445"/>
        <v>0</v>
      </c>
      <c r="AD256" s="268">
        <f t="shared" si="445"/>
        <v>0</v>
      </c>
      <c r="AE256" s="268">
        <f t="shared" si="445"/>
        <v>0</v>
      </c>
      <c r="AF256" s="268">
        <f t="shared" si="445"/>
        <v>0</v>
      </c>
      <c r="AG256" s="268">
        <f t="shared" si="445"/>
        <v>0</v>
      </c>
      <c r="AH256" s="268">
        <f t="shared" si="445"/>
        <v>0</v>
      </c>
      <c r="AI256" s="268">
        <f t="shared" si="445"/>
        <v>0</v>
      </c>
      <c r="AJ256" s="268">
        <f t="shared" si="445"/>
        <v>0</v>
      </c>
      <c r="AK256" s="268">
        <f t="shared" si="445"/>
        <v>0</v>
      </c>
      <c r="AL256" s="268">
        <f t="shared" si="445"/>
        <v>0</v>
      </c>
      <c r="AM256" s="268">
        <f t="shared" si="445"/>
        <v>0</v>
      </c>
      <c r="AN256" s="268">
        <f t="shared" si="445"/>
        <v>0</v>
      </c>
      <c r="AO256" s="268">
        <f t="shared" si="445"/>
        <v>0</v>
      </c>
      <c r="AP256" s="268">
        <f t="shared" si="445"/>
        <v>0</v>
      </c>
      <c r="AQ256" s="268">
        <f t="shared" si="445"/>
        <v>0</v>
      </c>
      <c r="AR256" s="268">
        <f t="shared" si="445"/>
        <v>0</v>
      </c>
      <c r="AS256" s="269">
        <f t="shared" si="445"/>
        <v>0</v>
      </c>
      <c r="BA256" s="34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8:70" ht="15" hidden="1" customHeight="1">
      <c r="H257" s="30"/>
      <c r="I257" s="30"/>
      <c r="J257" s="30"/>
      <c r="K257" s="30"/>
      <c r="M257" s="31"/>
      <c r="N257" s="211" t="str">
        <f t="shared" si="433"/>
        <v>직원12</v>
      </c>
      <c r="O257" s="266">
        <f t="shared" si="434"/>
        <v>0</v>
      </c>
      <c r="P257" s="267">
        <f t="shared" ref="P257:AS257" si="446">IF(P$245&lt;&gt;"휴",0,IF(P184&lt;=8,P184,8))</f>
        <v>0</v>
      </c>
      <c r="Q257" s="267">
        <f t="shared" si="446"/>
        <v>0</v>
      </c>
      <c r="R257" s="267">
        <f t="shared" si="446"/>
        <v>0</v>
      </c>
      <c r="S257" s="267">
        <f t="shared" si="446"/>
        <v>0</v>
      </c>
      <c r="T257" s="267">
        <f t="shared" si="446"/>
        <v>0</v>
      </c>
      <c r="U257" s="267">
        <f t="shared" si="446"/>
        <v>0</v>
      </c>
      <c r="V257" s="268">
        <f t="shared" si="446"/>
        <v>0</v>
      </c>
      <c r="W257" s="268">
        <f t="shared" si="446"/>
        <v>0</v>
      </c>
      <c r="X257" s="268">
        <f t="shared" si="446"/>
        <v>0</v>
      </c>
      <c r="Y257" s="268">
        <f t="shared" si="446"/>
        <v>0</v>
      </c>
      <c r="Z257" s="268">
        <f t="shared" si="446"/>
        <v>0</v>
      </c>
      <c r="AA257" s="268">
        <f t="shared" si="446"/>
        <v>0</v>
      </c>
      <c r="AB257" s="268">
        <f t="shared" si="446"/>
        <v>0</v>
      </c>
      <c r="AC257" s="268">
        <f t="shared" si="446"/>
        <v>0</v>
      </c>
      <c r="AD257" s="268">
        <f t="shared" si="446"/>
        <v>0</v>
      </c>
      <c r="AE257" s="268">
        <f t="shared" si="446"/>
        <v>0</v>
      </c>
      <c r="AF257" s="268">
        <f t="shared" si="446"/>
        <v>0</v>
      </c>
      <c r="AG257" s="268">
        <f t="shared" si="446"/>
        <v>0</v>
      </c>
      <c r="AH257" s="268">
        <f t="shared" si="446"/>
        <v>0</v>
      </c>
      <c r="AI257" s="268">
        <f t="shared" si="446"/>
        <v>0</v>
      </c>
      <c r="AJ257" s="268">
        <f t="shared" si="446"/>
        <v>0</v>
      </c>
      <c r="AK257" s="268">
        <f t="shared" si="446"/>
        <v>0</v>
      </c>
      <c r="AL257" s="268">
        <f t="shared" si="446"/>
        <v>0</v>
      </c>
      <c r="AM257" s="268">
        <f t="shared" si="446"/>
        <v>0</v>
      </c>
      <c r="AN257" s="268">
        <f t="shared" si="446"/>
        <v>0</v>
      </c>
      <c r="AO257" s="268">
        <f t="shared" si="446"/>
        <v>0</v>
      </c>
      <c r="AP257" s="268">
        <f t="shared" si="446"/>
        <v>0</v>
      </c>
      <c r="AQ257" s="268">
        <f t="shared" si="446"/>
        <v>0</v>
      </c>
      <c r="AR257" s="268">
        <f t="shared" si="446"/>
        <v>0</v>
      </c>
      <c r="AS257" s="269">
        <f t="shared" si="446"/>
        <v>0</v>
      </c>
      <c r="BA257" s="34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8:70" ht="15" hidden="1" customHeight="1">
      <c r="H258" s="30"/>
      <c r="I258" s="30"/>
      <c r="J258" s="30"/>
      <c r="K258" s="30"/>
      <c r="M258" s="31"/>
      <c r="N258" s="211" t="str">
        <f t="shared" si="433"/>
        <v>직원13</v>
      </c>
      <c r="O258" s="266">
        <f t="shared" si="434"/>
        <v>0</v>
      </c>
      <c r="P258" s="267">
        <f t="shared" ref="P258:AS258" si="447">IF(P$245&lt;&gt;"휴",0,IF(P185&lt;=8,P185,8))</f>
        <v>0</v>
      </c>
      <c r="Q258" s="267">
        <f t="shared" si="447"/>
        <v>0</v>
      </c>
      <c r="R258" s="267">
        <f t="shared" si="447"/>
        <v>0</v>
      </c>
      <c r="S258" s="267">
        <f t="shared" si="447"/>
        <v>0</v>
      </c>
      <c r="T258" s="267">
        <f t="shared" si="447"/>
        <v>0</v>
      </c>
      <c r="U258" s="267">
        <f t="shared" si="447"/>
        <v>0</v>
      </c>
      <c r="V258" s="268">
        <f t="shared" si="447"/>
        <v>0</v>
      </c>
      <c r="W258" s="268">
        <f t="shared" si="447"/>
        <v>0</v>
      </c>
      <c r="X258" s="268">
        <f t="shared" si="447"/>
        <v>0</v>
      </c>
      <c r="Y258" s="268">
        <f t="shared" si="447"/>
        <v>0</v>
      </c>
      <c r="Z258" s="268">
        <f t="shared" si="447"/>
        <v>0</v>
      </c>
      <c r="AA258" s="268">
        <f t="shared" si="447"/>
        <v>0</v>
      </c>
      <c r="AB258" s="268">
        <f t="shared" si="447"/>
        <v>0</v>
      </c>
      <c r="AC258" s="268">
        <f t="shared" si="447"/>
        <v>0</v>
      </c>
      <c r="AD258" s="268">
        <f t="shared" si="447"/>
        <v>0</v>
      </c>
      <c r="AE258" s="268">
        <f t="shared" si="447"/>
        <v>0</v>
      </c>
      <c r="AF258" s="268">
        <f t="shared" si="447"/>
        <v>0</v>
      </c>
      <c r="AG258" s="268">
        <f t="shared" si="447"/>
        <v>0</v>
      </c>
      <c r="AH258" s="268">
        <f t="shared" si="447"/>
        <v>0</v>
      </c>
      <c r="AI258" s="268">
        <f t="shared" si="447"/>
        <v>0</v>
      </c>
      <c r="AJ258" s="268">
        <f t="shared" si="447"/>
        <v>0</v>
      </c>
      <c r="AK258" s="268">
        <f t="shared" si="447"/>
        <v>0</v>
      </c>
      <c r="AL258" s="268">
        <f t="shared" si="447"/>
        <v>0</v>
      </c>
      <c r="AM258" s="268">
        <f t="shared" si="447"/>
        <v>0</v>
      </c>
      <c r="AN258" s="268">
        <f t="shared" si="447"/>
        <v>0</v>
      </c>
      <c r="AO258" s="268">
        <f t="shared" si="447"/>
        <v>0</v>
      </c>
      <c r="AP258" s="268">
        <f t="shared" si="447"/>
        <v>0</v>
      </c>
      <c r="AQ258" s="268">
        <f t="shared" si="447"/>
        <v>0</v>
      </c>
      <c r="AR258" s="268">
        <f t="shared" si="447"/>
        <v>0</v>
      </c>
      <c r="AS258" s="269">
        <f t="shared" si="447"/>
        <v>0</v>
      </c>
      <c r="BA258" s="34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8:70" ht="15" hidden="1" customHeight="1">
      <c r="H259" s="30"/>
      <c r="I259" s="30"/>
      <c r="J259" s="30"/>
      <c r="K259" s="30"/>
      <c r="M259" s="31"/>
      <c r="N259" s="211" t="str">
        <f t="shared" si="433"/>
        <v>직원14</v>
      </c>
      <c r="O259" s="266">
        <f t="shared" si="434"/>
        <v>0</v>
      </c>
      <c r="P259" s="267">
        <f t="shared" ref="P259:AS259" si="448">IF(P$245&lt;&gt;"휴",0,IF(P186&lt;=8,P186,8))</f>
        <v>0</v>
      </c>
      <c r="Q259" s="267">
        <f t="shared" si="448"/>
        <v>0</v>
      </c>
      <c r="R259" s="267">
        <f t="shared" si="448"/>
        <v>0</v>
      </c>
      <c r="S259" s="267">
        <f t="shared" si="448"/>
        <v>0</v>
      </c>
      <c r="T259" s="267">
        <f t="shared" si="448"/>
        <v>0</v>
      </c>
      <c r="U259" s="267">
        <f t="shared" si="448"/>
        <v>0</v>
      </c>
      <c r="V259" s="268">
        <f t="shared" si="448"/>
        <v>0</v>
      </c>
      <c r="W259" s="268">
        <f t="shared" si="448"/>
        <v>0</v>
      </c>
      <c r="X259" s="268">
        <f t="shared" si="448"/>
        <v>0</v>
      </c>
      <c r="Y259" s="268">
        <f t="shared" si="448"/>
        <v>0</v>
      </c>
      <c r="Z259" s="268">
        <f t="shared" si="448"/>
        <v>0</v>
      </c>
      <c r="AA259" s="268">
        <f t="shared" si="448"/>
        <v>0</v>
      </c>
      <c r="AB259" s="268">
        <f t="shared" si="448"/>
        <v>0</v>
      </c>
      <c r="AC259" s="268">
        <f t="shared" si="448"/>
        <v>0</v>
      </c>
      <c r="AD259" s="268">
        <f t="shared" si="448"/>
        <v>0</v>
      </c>
      <c r="AE259" s="268">
        <f t="shared" si="448"/>
        <v>0</v>
      </c>
      <c r="AF259" s="268">
        <f t="shared" si="448"/>
        <v>0</v>
      </c>
      <c r="AG259" s="268">
        <f t="shared" si="448"/>
        <v>0</v>
      </c>
      <c r="AH259" s="268">
        <f t="shared" si="448"/>
        <v>0</v>
      </c>
      <c r="AI259" s="268">
        <f t="shared" si="448"/>
        <v>0</v>
      </c>
      <c r="AJ259" s="268">
        <f t="shared" si="448"/>
        <v>0</v>
      </c>
      <c r="AK259" s="268">
        <f t="shared" si="448"/>
        <v>0</v>
      </c>
      <c r="AL259" s="268">
        <f t="shared" si="448"/>
        <v>0</v>
      </c>
      <c r="AM259" s="268">
        <f t="shared" si="448"/>
        <v>0</v>
      </c>
      <c r="AN259" s="268">
        <f t="shared" si="448"/>
        <v>0</v>
      </c>
      <c r="AO259" s="268">
        <f t="shared" si="448"/>
        <v>0</v>
      </c>
      <c r="AP259" s="268">
        <f t="shared" si="448"/>
        <v>0</v>
      </c>
      <c r="AQ259" s="268">
        <f t="shared" si="448"/>
        <v>0</v>
      </c>
      <c r="AR259" s="268">
        <f t="shared" si="448"/>
        <v>0</v>
      </c>
      <c r="AS259" s="269">
        <f t="shared" si="448"/>
        <v>0</v>
      </c>
      <c r="BA259" s="34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8:70" ht="15" hidden="1" customHeight="1">
      <c r="H260" s="30"/>
      <c r="I260" s="30"/>
      <c r="J260" s="30"/>
      <c r="K260" s="30"/>
      <c r="M260" s="31"/>
      <c r="N260" s="216" t="str">
        <f t="shared" si="433"/>
        <v>직원15</v>
      </c>
      <c r="O260" s="276">
        <f t="shared" si="434"/>
        <v>0</v>
      </c>
      <c r="P260" s="277">
        <f t="shared" ref="P260:AS260" si="449">IF(P$245&lt;&gt;"휴",0,IF(P187&lt;=8,P187,8))</f>
        <v>0</v>
      </c>
      <c r="Q260" s="277">
        <f t="shared" si="449"/>
        <v>0</v>
      </c>
      <c r="R260" s="277">
        <f t="shared" si="449"/>
        <v>0</v>
      </c>
      <c r="S260" s="277">
        <f t="shared" si="449"/>
        <v>0</v>
      </c>
      <c r="T260" s="277">
        <f t="shared" si="449"/>
        <v>0</v>
      </c>
      <c r="U260" s="277">
        <f t="shared" si="449"/>
        <v>0</v>
      </c>
      <c r="V260" s="278">
        <f t="shared" si="449"/>
        <v>0</v>
      </c>
      <c r="W260" s="278">
        <f t="shared" si="449"/>
        <v>0</v>
      </c>
      <c r="X260" s="278">
        <f t="shared" si="449"/>
        <v>0</v>
      </c>
      <c r="Y260" s="278">
        <f t="shared" si="449"/>
        <v>0</v>
      </c>
      <c r="Z260" s="278">
        <f t="shared" si="449"/>
        <v>0</v>
      </c>
      <c r="AA260" s="278">
        <f t="shared" si="449"/>
        <v>0</v>
      </c>
      <c r="AB260" s="278">
        <f t="shared" si="449"/>
        <v>0</v>
      </c>
      <c r="AC260" s="278">
        <f t="shared" si="449"/>
        <v>0</v>
      </c>
      <c r="AD260" s="278">
        <f t="shared" si="449"/>
        <v>0</v>
      </c>
      <c r="AE260" s="278">
        <f t="shared" si="449"/>
        <v>0</v>
      </c>
      <c r="AF260" s="278">
        <f t="shared" si="449"/>
        <v>0</v>
      </c>
      <c r="AG260" s="278">
        <f t="shared" si="449"/>
        <v>0</v>
      </c>
      <c r="AH260" s="278">
        <f t="shared" si="449"/>
        <v>0</v>
      </c>
      <c r="AI260" s="278">
        <f t="shared" si="449"/>
        <v>0</v>
      </c>
      <c r="AJ260" s="278">
        <f t="shared" si="449"/>
        <v>0</v>
      </c>
      <c r="AK260" s="278">
        <f t="shared" si="449"/>
        <v>0</v>
      </c>
      <c r="AL260" s="278">
        <f t="shared" si="449"/>
        <v>0</v>
      </c>
      <c r="AM260" s="278">
        <f t="shared" si="449"/>
        <v>0</v>
      </c>
      <c r="AN260" s="278">
        <f t="shared" si="449"/>
        <v>0</v>
      </c>
      <c r="AO260" s="278">
        <f t="shared" si="449"/>
        <v>0</v>
      </c>
      <c r="AP260" s="278">
        <f t="shared" si="449"/>
        <v>0</v>
      </c>
      <c r="AQ260" s="278">
        <f t="shared" si="449"/>
        <v>0</v>
      </c>
      <c r="AR260" s="278">
        <f t="shared" si="449"/>
        <v>0</v>
      </c>
      <c r="AS260" s="279">
        <f t="shared" si="449"/>
        <v>0</v>
      </c>
      <c r="BA260" s="34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8:70" ht="15" hidden="1" customHeight="1">
      <c r="H261" s="30"/>
      <c r="I261" s="30"/>
      <c r="J261" s="30"/>
      <c r="K261" s="30"/>
      <c r="M261" s="31"/>
      <c r="N261" s="206" t="str">
        <f t="shared" si="433"/>
        <v>직원16</v>
      </c>
      <c r="O261" s="262">
        <f t="shared" si="434"/>
        <v>0</v>
      </c>
      <c r="P261" s="263">
        <f t="shared" ref="P261:AS261" si="450">IF(P$245&lt;&gt;"휴",0,IF(P188&lt;=8,P188,8))</f>
        <v>0</v>
      </c>
      <c r="Q261" s="263">
        <f t="shared" si="450"/>
        <v>0</v>
      </c>
      <c r="R261" s="263">
        <f t="shared" si="450"/>
        <v>0</v>
      </c>
      <c r="S261" s="263">
        <f t="shared" si="450"/>
        <v>0</v>
      </c>
      <c r="T261" s="263">
        <f t="shared" si="450"/>
        <v>0</v>
      </c>
      <c r="U261" s="263">
        <f t="shared" si="450"/>
        <v>0</v>
      </c>
      <c r="V261" s="264">
        <f t="shared" si="450"/>
        <v>0</v>
      </c>
      <c r="W261" s="264">
        <f t="shared" si="450"/>
        <v>0</v>
      </c>
      <c r="X261" s="264">
        <f t="shared" si="450"/>
        <v>0</v>
      </c>
      <c r="Y261" s="264">
        <f t="shared" si="450"/>
        <v>0</v>
      </c>
      <c r="Z261" s="264">
        <f t="shared" si="450"/>
        <v>0</v>
      </c>
      <c r="AA261" s="264">
        <f t="shared" si="450"/>
        <v>0</v>
      </c>
      <c r="AB261" s="264">
        <f t="shared" si="450"/>
        <v>0</v>
      </c>
      <c r="AC261" s="264">
        <f t="shared" si="450"/>
        <v>0</v>
      </c>
      <c r="AD261" s="264">
        <f t="shared" si="450"/>
        <v>0</v>
      </c>
      <c r="AE261" s="264">
        <f t="shared" si="450"/>
        <v>0</v>
      </c>
      <c r="AF261" s="264">
        <f t="shared" si="450"/>
        <v>0</v>
      </c>
      <c r="AG261" s="264">
        <f t="shared" si="450"/>
        <v>0</v>
      </c>
      <c r="AH261" s="264">
        <f t="shared" si="450"/>
        <v>0</v>
      </c>
      <c r="AI261" s="264">
        <f t="shared" si="450"/>
        <v>0</v>
      </c>
      <c r="AJ261" s="264">
        <f t="shared" si="450"/>
        <v>0</v>
      </c>
      <c r="AK261" s="264">
        <f t="shared" si="450"/>
        <v>0</v>
      </c>
      <c r="AL261" s="264">
        <f t="shared" si="450"/>
        <v>0</v>
      </c>
      <c r="AM261" s="264">
        <f t="shared" si="450"/>
        <v>0</v>
      </c>
      <c r="AN261" s="264">
        <f t="shared" si="450"/>
        <v>0</v>
      </c>
      <c r="AO261" s="264">
        <f t="shared" si="450"/>
        <v>0</v>
      </c>
      <c r="AP261" s="264">
        <f t="shared" si="450"/>
        <v>0</v>
      </c>
      <c r="AQ261" s="264">
        <f t="shared" si="450"/>
        <v>0</v>
      </c>
      <c r="AR261" s="264">
        <f t="shared" si="450"/>
        <v>0</v>
      </c>
      <c r="AS261" s="265">
        <f t="shared" si="450"/>
        <v>0</v>
      </c>
      <c r="BA261" s="34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8:70" ht="15" hidden="1" customHeight="1">
      <c r="H262" s="30"/>
      <c r="I262" s="30"/>
      <c r="J262" s="30"/>
      <c r="K262" s="30"/>
      <c r="M262" s="31"/>
      <c r="N262" s="211" t="str">
        <f t="shared" si="433"/>
        <v>직원17</v>
      </c>
      <c r="O262" s="266">
        <f t="shared" si="434"/>
        <v>0</v>
      </c>
      <c r="P262" s="267">
        <f t="shared" ref="P262:AS262" si="451">IF(P$245&lt;&gt;"휴",0,IF(P189&lt;=8,P189,8))</f>
        <v>0</v>
      </c>
      <c r="Q262" s="267">
        <f t="shared" si="451"/>
        <v>0</v>
      </c>
      <c r="R262" s="267">
        <f t="shared" si="451"/>
        <v>0</v>
      </c>
      <c r="S262" s="267">
        <f t="shared" si="451"/>
        <v>0</v>
      </c>
      <c r="T262" s="267">
        <f t="shared" si="451"/>
        <v>0</v>
      </c>
      <c r="U262" s="267">
        <f t="shared" si="451"/>
        <v>0</v>
      </c>
      <c r="V262" s="268">
        <f t="shared" si="451"/>
        <v>0</v>
      </c>
      <c r="W262" s="268">
        <f t="shared" si="451"/>
        <v>0</v>
      </c>
      <c r="X262" s="268">
        <f t="shared" si="451"/>
        <v>0</v>
      </c>
      <c r="Y262" s="268">
        <f t="shared" si="451"/>
        <v>0</v>
      </c>
      <c r="Z262" s="268">
        <f t="shared" si="451"/>
        <v>0</v>
      </c>
      <c r="AA262" s="268">
        <f t="shared" si="451"/>
        <v>0</v>
      </c>
      <c r="AB262" s="268">
        <f t="shared" si="451"/>
        <v>0</v>
      </c>
      <c r="AC262" s="268">
        <f t="shared" si="451"/>
        <v>0</v>
      </c>
      <c r="AD262" s="268">
        <f t="shared" si="451"/>
        <v>0</v>
      </c>
      <c r="AE262" s="268">
        <f t="shared" si="451"/>
        <v>0</v>
      </c>
      <c r="AF262" s="268">
        <f t="shared" si="451"/>
        <v>0</v>
      </c>
      <c r="AG262" s="268">
        <f t="shared" si="451"/>
        <v>0</v>
      </c>
      <c r="AH262" s="268">
        <f t="shared" si="451"/>
        <v>0</v>
      </c>
      <c r="AI262" s="268">
        <f t="shared" si="451"/>
        <v>0</v>
      </c>
      <c r="AJ262" s="268">
        <f t="shared" si="451"/>
        <v>0</v>
      </c>
      <c r="AK262" s="268">
        <f t="shared" si="451"/>
        <v>0</v>
      </c>
      <c r="AL262" s="268">
        <f t="shared" si="451"/>
        <v>0</v>
      </c>
      <c r="AM262" s="268">
        <f t="shared" si="451"/>
        <v>0</v>
      </c>
      <c r="AN262" s="268">
        <f t="shared" si="451"/>
        <v>0</v>
      </c>
      <c r="AO262" s="268">
        <f t="shared" si="451"/>
        <v>0</v>
      </c>
      <c r="AP262" s="268">
        <f t="shared" si="451"/>
        <v>0</v>
      </c>
      <c r="AQ262" s="268">
        <f t="shared" si="451"/>
        <v>0</v>
      </c>
      <c r="AR262" s="268">
        <f t="shared" si="451"/>
        <v>0</v>
      </c>
      <c r="AS262" s="269">
        <f t="shared" si="451"/>
        <v>0</v>
      </c>
      <c r="BA262" s="34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8:70" ht="15" hidden="1" customHeight="1">
      <c r="H263" s="30"/>
      <c r="I263" s="30"/>
      <c r="J263" s="30"/>
      <c r="K263" s="30"/>
      <c r="M263" s="31"/>
      <c r="N263" s="211" t="str">
        <f t="shared" si="433"/>
        <v>직원18</v>
      </c>
      <c r="O263" s="266">
        <f t="shared" si="434"/>
        <v>0</v>
      </c>
      <c r="P263" s="267">
        <f t="shared" ref="P263:AS263" si="452">IF(P$245&lt;&gt;"휴",0,IF(P190&lt;=8,P190,8))</f>
        <v>0</v>
      </c>
      <c r="Q263" s="267">
        <f t="shared" si="452"/>
        <v>0</v>
      </c>
      <c r="R263" s="267">
        <f t="shared" si="452"/>
        <v>0</v>
      </c>
      <c r="S263" s="267">
        <f t="shared" si="452"/>
        <v>0</v>
      </c>
      <c r="T263" s="267">
        <f t="shared" si="452"/>
        <v>0</v>
      </c>
      <c r="U263" s="267">
        <f t="shared" si="452"/>
        <v>0</v>
      </c>
      <c r="V263" s="268">
        <f t="shared" si="452"/>
        <v>0</v>
      </c>
      <c r="W263" s="268">
        <f t="shared" si="452"/>
        <v>0</v>
      </c>
      <c r="X263" s="268">
        <f t="shared" si="452"/>
        <v>0</v>
      </c>
      <c r="Y263" s="268">
        <f t="shared" si="452"/>
        <v>0</v>
      </c>
      <c r="Z263" s="268">
        <f t="shared" si="452"/>
        <v>0</v>
      </c>
      <c r="AA263" s="268">
        <f t="shared" si="452"/>
        <v>0</v>
      </c>
      <c r="AB263" s="268">
        <f t="shared" si="452"/>
        <v>0</v>
      </c>
      <c r="AC263" s="268">
        <f t="shared" si="452"/>
        <v>0</v>
      </c>
      <c r="AD263" s="268">
        <f t="shared" si="452"/>
        <v>0</v>
      </c>
      <c r="AE263" s="268">
        <f t="shared" si="452"/>
        <v>0</v>
      </c>
      <c r="AF263" s="268">
        <f t="shared" si="452"/>
        <v>0</v>
      </c>
      <c r="AG263" s="268">
        <f t="shared" si="452"/>
        <v>0</v>
      </c>
      <c r="AH263" s="268">
        <f t="shared" si="452"/>
        <v>0</v>
      </c>
      <c r="AI263" s="268">
        <f t="shared" si="452"/>
        <v>0</v>
      </c>
      <c r="AJ263" s="268">
        <f t="shared" si="452"/>
        <v>0</v>
      </c>
      <c r="AK263" s="268">
        <f t="shared" si="452"/>
        <v>0</v>
      </c>
      <c r="AL263" s="268">
        <f t="shared" si="452"/>
        <v>0</v>
      </c>
      <c r="AM263" s="268">
        <f t="shared" si="452"/>
        <v>0</v>
      </c>
      <c r="AN263" s="268">
        <f t="shared" si="452"/>
        <v>0</v>
      </c>
      <c r="AO263" s="268">
        <f t="shared" si="452"/>
        <v>0</v>
      </c>
      <c r="AP263" s="268">
        <f t="shared" si="452"/>
        <v>0</v>
      </c>
      <c r="AQ263" s="268">
        <f t="shared" si="452"/>
        <v>0</v>
      </c>
      <c r="AR263" s="268">
        <f t="shared" si="452"/>
        <v>0</v>
      </c>
      <c r="AS263" s="269">
        <f t="shared" si="452"/>
        <v>0</v>
      </c>
      <c r="BA263" s="34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8:70" ht="15" hidden="1" customHeight="1">
      <c r="H264" s="30"/>
      <c r="I264" s="30"/>
      <c r="J264" s="30"/>
      <c r="K264" s="30"/>
      <c r="M264" s="31"/>
      <c r="N264" s="211" t="str">
        <f t="shared" si="433"/>
        <v>직원19</v>
      </c>
      <c r="O264" s="266">
        <f t="shared" si="434"/>
        <v>0</v>
      </c>
      <c r="P264" s="267">
        <f t="shared" ref="P264:AS264" si="453">IF(P$245&lt;&gt;"휴",0,IF(P191&lt;=8,P191,8))</f>
        <v>0</v>
      </c>
      <c r="Q264" s="267">
        <f t="shared" si="453"/>
        <v>0</v>
      </c>
      <c r="R264" s="267">
        <f t="shared" si="453"/>
        <v>0</v>
      </c>
      <c r="S264" s="267">
        <f t="shared" si="453"/>
        <v>0</v>
      </c>
      <c r="T264" s="267">
        <f t="shared" si="453"/>
        <v>0</v>
      </c>
      <c r="U264" s="267">
        <f t="shared" si="453"/>
        <v>0</v>
      </c>
      <c r="V264" s="268">
        <f t="shared" si="453"/>
        <v>0</v>
      </c>
      <c r="W264" s="268">
        <f t="shared" si="453"/>
        <v>0</v>
      </c>
      <c r="X264" s="268">
        <f t="shared" si="453"/>
        <v>0</v>
      </c>
      <c r="Y264" s="268">
        <f t="shared" si="453"/>
        <v>0</v>
      </c>
      <c r="Z264" s="268">
        <f t="shared" si="453"/>
        <v>0</v>
      </c>
      <c r="AA264" s="268">
        <f t="shared" si="453"/>
        <v>0</v>
      </c>
      <c r="AB264" s="268">
        <f t="shared" si="453"/>
        <v>0</v>
      </c>
      <c r="AC264" s="268">
        <f t="shared" si="453"/>
        <v>0</v>
      </c>
      <c r="AD264" s="268">
        <f t="shared" si="453"/>
        <v>0</v>
      </c>
      <c r="AE264" s="268">
        <f t="shared" si="453"/>
        <v>0</v>
      </c>
      <c r="AF264" s="268">
        <f t="shared" si="453"/>
        <v>0</v>
      </c>
      <c r="AG264" s="268">
        <f t="shared" si="453"/>
        <v>0</v>
      </c>
      <c r="AH264" s="268">
        <f t="shared" si="453"/>
        <v>0</v>
      </c>
      <c r="AI264" s="268">
        <f t="shared" si="453"/>
        <v>0</v>
      </c>
      <c r="AJ264" s="268">
        <f t="shared" si="453"/>
        <v>0</v>
      </c>
      <c r="AK264" s="268">
        <f t="shared" si="453"/>
        <v>0</v>
      </c>
      <c r="AL264" s="268">
        <f t="shared" si="453"/>
        <v>0</v>
      </c>
      <c r="AM264" s="268">
        <f t="shared" si="453"/>
        <v>0</v>
      </c>
      <c r="AN264" s="268">
        <f t="shared" si="453"/>
        <v>0</v>
      </c>
      <c r="AO264" s="268">
        <f t="shared" si="453"/>
        <v>0</v>
      </c>
      <c r="AP264" s="268">
        <f t="shared" si="453"/>
        <v>0</v>
      </c>
      <c r="AQ264" s="268">
        <f t="shared" si="453"/>
        <v>0</v>
      </c>
      <c r="AR264" s="268">
        <f t="shared" si="453"/>
        <v>0</v>
      </c>
      <c r="AS264" s="269">
        <f t="shared" si="453"/>
        <v>0</v>
      </c>
      <c r="BA264" s="34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8:70" ht="15" hidden="1" customHeight="1">
      <c r="H265" s="30"/>
      <c r="I265" s="30"/>
      <c r="J265" s="30"/>
      <c r="K265" s="30"/>
      <c r="M265" s="31"/>
      <c r="N265" s="211" t="str">
        <f t="shared" si="433"/>
        <v>직원20</v>
      </c>
      <c r="O265" s="266">
        <f t="shared" si="434"/>
        <v>0</v>
      </c>
      <c r="P265" s="267">
        <f t="shared" ref="P265:AS265" si="454">IF(P$245&lt;&gt;"휴",0,IF(P192&lt;=8,P192,8))</f>
        <v>0</v>
      </c>
      <c r="Q265" s="267">
        <f t="shared" si="454"/>
        <v>0</v>
      </c>
      <c r="R265" s="267">
        <f t="shared" si="454"/>
        <v>0</v>
      </c>
      <c r="S265" s="267">
        <f t="shared" si="454"/>
        <v>0</v>
      </c>
      <c r="T265" s="267">
        <f t="shared" si="454"/>
        <v>0</v>
      </c>
      <c r="U265" s="267">
        <f t="shared" si="454"/>
        <v>0</v>
      </c>
      <c r="V265" s="268">
        <f t="shared" si="454"/>
        <v>0</v>
      </c>
      <c r="W265" s="268">
        <f t="shared" si="454"/>
        <v>0</v>
      </c>
      <c r="X265" s="268">
        <f t="shared" si="454"/>
        <v>0</v>
      </c>
      <c r="Y265" s="268">
        <f t="shared" si="454"/>
        <v>0</v>
      </c>
      <c r="Z265" s="268">
        <f t="shared" si="454"/>
        <v>0</v>
      </c>
      <c r="AA265" s="268">
        <f t="shared" si="454"/>
        <v>0</v>
      </c>
      <c r="AB265" s="268">
        <f t="shared" si="454"/>
        <v>0</v>
      </c>
      <c r="AC265" s="268">
        <f t="shared" si="454"/>
        <v>0</v>
      </c>
      <c r="AD265" s="268">
        <f t="shared" si="454"/>
        <v>0</v>
      </c>
      <c r="AE265" s="268">
        <f t="shared" si="454"/>
        <v>0</v>
      </c>
      <c r="AF265" s="268">
        <f t="shared" si="454"/>
        <v>0</v>
      </c>
      <c r="AG265" s="268">
        <f t="shared" si="454"/>
        <v>0</v>
      </c>
      <c r="AH265" s="268">
        <f t="shared" si="454"/>
        <v>0</v>
      </c>
      <c r="AI265" s="268">
        <f t="shared" si="454"/>
        <v>0</v>
      </c>
      <c r="AJ265" s="268">
        <f t="shared" si="454"/>
        <v>0</v>
      </c>
      <c r="AK265" s="268">
        <f t="shared" si="454"/>
        <v>0</v>
      </c>
      <c r="AL265" s="268">
        <f t="shared" si="454"/>
        <v>0</v>
      </c>
      <c r="AM265" s="268">
        <f t="shared" si="454"/>
        <v>0</v>
      </c>
      <c r="AN265" s="268">
        <f t="shared" si="454"/>
        <v>0</v>
      </c>
      <c r="AO265" s="268">
        <f t="shared" si="454"/>
        <v>0</v>
      </c>
      <c r="AP265" s="268">
        <f t="shared" si="454"/>
        <v>0</v>
      </c>
      <c r="AQ265" s="268">
        <f t="shared" si="454"/>
        <v>0</v>
      </c>
      <c r="AR265" s="268">
        <f t="shared" si="454"/>
        <v>0</v>
      </c>
      <c r="AS265" s="269">
        <f t="shared" si="454"/>
        <v>0</v>
      </c>
      <c r="BA265" s="34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8:70" ht="15" hidden="1" customHeight="1">
      <c r="H266" s="30"/>
      <c r="I266" s="30"/>
      <c r="J266" s="30"/>
      <c r="K266" s="30"/>
      <c r="M266" s="31"/>
      <c r="N266" s="211" t="str">
        <f t="shared" si="433"/>
        <v>직원21</v>
      </c>
      <c r="O266" s="266">
        <f t="shared" si="434"/>
        <v>0</v>
      </c>
      <c r="P266" s="267">
        <f t="shared" ref="P266:AS266" si="455">IF(P$245&lt;&gt;"휴",0,IF(P193&lt;=8,P193,8))</f>
        <v>0</v>
      </c>
      <c r="Q266" s="267">
        <f t="shared" si="455"/>
        <v>0</v>
      </c>
      <c r="R266" s="267">
        <f t="shared" si="455"/>
        <v>0</v>
      </c>
      <c r="S266" s="267">
        <f t="shared" si="455"/>
        <v>0</v>
      </c>
      <c r="T266" s="267">
        <f t="shared" si="455"/>
        <v>0</v>
      </c>
      <c r="U266" s="267">
        <f t="shared" si="455"/>
        <v>0</v>
      </c>
      <c r="V266" s="268">
        <f t="shared" si="455"/>
        <v>0</v>
      </c>
      <c r="W266" s="268">
        <f t="shared" si="455"/>
        <v>0</v>
      </c>
      <c r="X266" s="268">
        <f t="shared" si="455"/>
        <v>0</v>
      </c>
      <c r="Y266" s="268">
        <f t="shared" si="455"/>
        <v>0</v>
      </c>
      <c r="Z266" s="268">
        <f t="shared" si="455"/>
        <v>0</v>
      </c>
      <c r="AA266" s="268">
        <f t="shared" si="455"/>
        <v>0</v>
      </c>
      <c r="AB266" s="268">
        <f t="shared" si="455"/>
        <v>0</v>
      </c>
      <c r="AC266" s="268">
        <f t="shared" si="455"/>
        <v>0</v>
      </c>
      <c r="AD266" s="268">
        <f t="shared" si="455"/>
        <v>0</v>
      </c>
      <c r="AE266" s="268">
        <f t="shared" si="455"/>
        <v>0</v>
      </c>
      <c r="AF266" s="268">
        <f t="shared" si="455"/>
        <v>0</v>
      </c>
      <c r="AG266" s="268">
        <f t="shared" si="455"/>
        <v>0</v>
      </c>
      <c r="AH266" s="268">
        <f t="shared" si="455"/>
        <v>0</v>
      </c>
      <c r="AI266" s="268">
        <f t="shared" si="455"/>
        <v>0</v>
      </c>
      <c r="AJ266" s="268">
        <f t="shared" si="455"/>
        <v>0</v>
      </c>
      <c r="AK266" s="268">
        <f t="shared" si="455"/>
        <v>0</v>
      </c>
      <c r="AL266" s="268">
        <f t="shared" si="455"/>
        <v>0</v>
      </c>
      <c r="AM266" s="268">
        <f t="shared" si="455"/>
        <v>0</v>
      </c>
      <c r="AN266" s="268">
        <f t="shared" si="455"/>
        <v>0</v>
      </c>
      <c r="AO266" s="268">
        <f t="shared" si="455"/>
        <v>0</v>
      </c>
      <c r="AP266" s="268">
        <f t="shared" si="455"/>
        <v>0</v>
      </c>
      <c r="AQ266" s="268">
        <f t="shared" si="455"/>
        <v>0</v>
      </c>
      <c r="AR266" s="268">
        <f t="shared" si="455"/>
        <v>0</v>
      </c>
      <c r="AS266" s="269">
        <f t="shared" si="455"/>
        <v>0</v>
      </c>
      <c r="BA266" s="34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8:70" ht="15" hidden="1" customHeight="1">
      <c r="H267" s="30"/>
      <c r="I267" s="30"/>
      <c r="J267" s="30"/>
      <c r="K267" s="30"/>
      <c r="M267" s="31"/>
      <c r="N267" s="211" t="str">
        <f t="shared" si="433"/>
        <v>직원22</v>
      </c>
      <c r="O267" s="266">
        <f t="shared" si="434"/>
        <v>0</v>
      </c>
      <c r="P267" s="267">
        <f t="shared" ref="P267:AS267" si="456">IF(P$245&lt;&gt;"휴",0,IF(P194&lt;=8,P194,8))</f>
        <v>0</v>
      </c>
      <c r="Q267" s="267">
        <f t="shared" si="456"/>
        <v>0</v>
      </c>
      <c r="R267" s="267">
        <f t="shared" si="456"/>
        <v>0</v>
      </c>
      <c r="S267" s="267">
        <f t="shared" si="456"/>
        <v>0</v>
      </c>
      <c r="T267" s="267">
        <f t="shared" si="456"/>
        <v>0</v>
      </c>
      <c r="U267" s="267">
        <f t="shared" si="456"/>
        <v>0</v>
      </c>
      <c r="V267" s="268">
        <f t="shared" si="456"/>
        <v>0</v>
      </c>
      <c r="W267" s="268">
        <f t="shared" si="456"/>
        <v>0</v>
      </c>
      <c r="X267" s="268">
        <f t="shared" si="456"/>
        <v>0</v>
      </c>
      <c r="Y267" s="268">
        <f t="shared" si="456"/>
        <v>0</v>
      </c>
      <c r="Z267" s="268">
        <f t="shared" si="456"/>
        <v>0</v>
      </c>
      <c r="AA267" s="268">
        <f t="shared" si="456"/>
        <v>0</v>
      </c>
      <c r="AB267" s="268">
        <f t="shared" si="456"/>
        <v>0</v>
      </c>
      <c r="AC267" s="268">
        <f t="shared" si="456"/>
        <v>0</v>
      </c>
      <c r="AD267" s="268">
        <f t="shared" si="456"/>
        <v>0</v>
      </c>
      <c r="AE267" s="268">
        <f t="shared" si="456"/>
        <v>0</v>
      </c>
      <c r="AF267" s="268">
        <f t="shared" si="456"/>
        <v>0</v>
      </c>
      <c r="AG267" s="268">
        <f t="shared" si="456"/>
        <v>0</v>
      </c>
      <c r="AH267" s="268">
        <f t="shared" si="456"/>
        <v>0</v>
      </c>
      <c r="AI267" s="268">
        <f t="shared" si="456"/>
        <v>0</v>
      </c>
      <c r="AJ267" s="268">
        <f t="shared" si="456"/>
        <v>0</v>
      </c>
      <c r="AK267" s="268">
        <f t="shared" si="456"/>
        <v>0</v>
      </c>
      <c r="AL267" s="268">
        <f t="shared" si="456"/>
        <v>0</v>
      </c>
      <c r="AM267" s="268">
        <f t="shared" si="456"/>
        <v>0</v>
      </c>
      <c r="AN267" s="268">
        <f t="shared" si="456"/>
        <v>0</v>
      </c>
      <c r="AO267" s="268">
        <f t="shared" si="456"/>
        <v>0</v>
      </c>
      <c r="AP267" s="268">
        <f t="shared" si="456"/>
        <v>0</v>
      </c>
      <c r="AQ267" s="268">
        <f t="shared" si="456"/>
        <v>0</v>
      </c>
      <c r="AR267" s="268">
        <f t="shared" si="456"/>
        <v>0</v>
      </c>
      <c r="AS267" s="269">
        <f t="shared" si="456"/>
        <v>0</v>
      </c>
      <c r="BA267" s="34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8:70" ht="15" hidden="1" customHeight="1">
      <c r="H268" s="30"/>
      <c r="I268" s="30"/>
      <c r="J268" s="30"/>
      <c r="K268" s="30"/>
      <c r="M268" s="31"/>
      <c r="N268" s="211" t="str">
        <f t="shared" si="433"/>
        <v>직원23</v>
      </c>
      <c r="O268" s="266">
        <f t="shared" si="434"/>
        <v>0</v>
      </c>
      <c r="P268" s="267">
        <f t="shared" ref="P268:AS268" si="457">IF(P$245&lt;&gt;"휴",0,IF(P195&lt;=8,P195,8))</f>
        <v>0</v>
      </c>
      <c r="Q268" s="267">
        <f t="shared" si="457"/>
        <v>0</v>
      </c>
      <c r="R268" s="267">
        <f t="shared" si="457"/>
        <v>0</v>
      </c>
      <c r="S268" s="267">
        <f t="shared" si="457"/>
        <v>0</v>
      </c>
      <c r="T268" s="267">
        <f t="shared" si="457"/>
        <v>0</v>
      </c>
      <c r="U268" s="267">
        <f t="shared" si="457"/>
        <v>0</v>
      </c>
      <c r="V268" s="268">
        <f t="shared" si="457"/>
        <v>0</v>
      </c>
      <c r="W268" s="268">
        <f t="shared" si="457"/>
        <v>0</v>
      </c>
      <c r="X268" s="268">
        <f t="shared" si="457"/>
        <v>0</v>
      </c>
      <c r="Y268" s="268">
        <f t="shared" si="457"/>
        <v>0</v>
      </c>
      <c r="Z268" s="268">
        <f t="shared" si="457"/>
        <v>0</v>
      </c>
      <c r="AA268" s="268">
        <f t="shared" si="457"/>
        <v>0</v>
      </c>
      <c r="AB268" s="268">
        <f t="shared" si="457"/>
        <v>0</v>
      </c>
      <c r="AC268" s="268">
        <f t="shared" si="457"/>
        <v>0</v>
      </c>
      <c r="AD268" s="268">
        <f t="shared" si="457"/>
        <v>0</v>
      </c>
      <c r="AE268" s="268">
        <f t="shared" si="457"/>
        <v>0</v>
      </c>
      <c r="AF268" s="268">
        <f t="shared" si="457"/>
        <v>0</v>
      </c>
      <c r="AG268" s="268">
        <f t="shared" si="457"/>
        <v>0</v>
      </c>
      <c r="AH268" s="268">
        <f t="shared" si="457"/>
        <v>0</v>
      </c>
      <c r="AI268" s="268">
        <f t="shared" si="457"/>
        <v>0</v>
      </c>
      <c r="AJ268" s="268">
        <f t="shared" si="457"/>
        <v>0</v>
      </c>
      <c r="AK268" s="268">
        <f t="shared" si="457"/>
        <v>0</v>
      </c>
      <c r="AL268" s="268">
        <f t="shared" si="457"/>
        <v>0</v>
      </c>
      <c r="AM268" s="268">
        <f t="shared" si="457"/>
        <v>0</v>
      </c>
      <c r="AN268" s="268">
        <f t="shared" si="457"/>
        <v>0</v>
      </c>
      <c r="AO268" s="268">
        <f t="shared" si="457"/>
        <v>0</v>
      </c>
      <c r="AP268" s="268">
        <f t="shared" si="457"/>
        <v>0</v>
      </c>
      <c r="AQ268" s="268">
        <f t="shared" si="457"/>
        <v>0</v>
      </c>
      <c r="AR268" s="268">
        <f t="shared" si="457"/>
        <v>0</v>
      </c>
      <c r="AS268" s="269">
        <f t="shared" si="457"/>
        <v>0</v>
      </c>
      <c r="BA268" s="34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8:70" ht="15" hidden="1" customHeight="1">
      <c r="H269" s="30"/>
      <c r="I269" s="30"/>
      <c r="J269" s="30"/>
      <c r="K269" s="30"/>
      <c r="M269" s="31"/>
      <c r="N269" s="211" t="str">
        <f t="shared" si="433"/>
        <v>직원24</v>
      </c>
      <c r="O269" s="266">
        <f t="shared" si="434"/>
        <v>0</v>
      </c>
      <c r="P269" s="267">
        <f t="shared" ref="P269:AS269" si="458">IF(P$245&lt;&gt;"휴",0,IF(P196&lt;=8,P196,8))</f>
        <v>0</v>
      </c>
      <c r="Q269" s="267">
        <f t="shared" si="458"/>
        <v>0</v>
      </c>
      <c r="R269" s="267">
        <f t="shared" si="458"/>
        <v>0</v>
      </c>
      <c r="S269" s="267">
        <f t="shared" si="458"/>
        <v>0</v>
      </c>
      <c r="T269" s="267">
        <f t="shared" si="458"/>
        <v>0</v>
      </c>
      <c r="U269" s="267">
        <f t="shared" si="458"/>
        <v>0</v>
      </c>
      <c r="V269" s="268">
        <f t="shared" si="458"/>
        <v>0</v>
      </c>
      <c r="W269" s="268">
        <f t="shared" si="458"/>
        <v>0</v>
      </c>
      <c r="X269" s="268">
        <f t="shared" si="458"/>
        <v>0</v>
      </c>
      <c r="Y269" s="268">
        <f t="shared" si="458"/>
        <v>0</v>
      </c>
      <c r="Z269" s="268">
        <f t="shared" si="458"/>
        <v>0</v>
      </c>
      <c r="AA269" s="268">
        <f t="shared" si="458"/>
        <v>0</v>
      </c>
      <c r="AB269" s="268">
        <f t="shared" si="458"/>
        <v>0</v>
      </c>
      <c r="AC269" s="268">
        <f t="shared" si="458"/>
        <v>0</v>
      </c>
      <c r="AD269" s="268">
        <f t="shared" si="458"/>
        <v>0</v>
      </c>
      <c r="AE269" s="268">
        <f t="shared" si="458"/>
        <v>0</v>
      </c>
      <c r="AF269" s="268">
        <f t="shared" si="458"/>
        <v>0</v>
      </c>
      <c r="AG269" s="268">
        <f t="shared" si="458"/>
        <v>0</v>
      </c>
      <c r="AH269" s="268">
        <f t="shared" si="458"/>
        <v>0</v>
      </c>
      <c r="AI269" s="268">
        <f t="shared" si="458"/>
        <v>0</v>
      </c>
      <c r="AJ269" s="268">
        <f t="shared" si="458"/>
        <v>0</v>
      </c>
      <c r="AK269" s="268">
        <f t="shared" si="458"/>
        <v>0</v>
      </c>
      <c r="AL269" s="268">
        <f t="shared" si="458"/>
        <v>0</v>
      </c>
      <c r="AM269" s="268">
        <f t="shared" si="458"/>
        <v>0</v>
      </c>
      <c r="AN269" s="268">
        <f t="shared" si="458"/>
        <v>0</v>
      </c>
      <c r="AO269" s="268">
        <f t="shared" si="458"/>
        <v>0</v>
      </c>
      <c r="AP269" s="268">
        <f t="shared" si="458"/>
        <v>0</v>
      </c>
      <c r="AQ269" s="268">
        <f t="shared" si="458"/>
        <v>0</v>
      </c>
      <c r="AR269" s="268">
        <f t="shared" si="458"/>
        <v>0</v>
      </c>
      <c r="AS269" s="269">
        <f t="shared" si="458"/>
        <v>0</v>
      </c>
      <c r="BA269" s="34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8:70" ht="15" hidden="1" customHeight="1">
      <c r="H270" s="30"/>
      <c r="I270" s="30"/>
      <c r="J270" s="30"/>
      <c r="K270" s="30"/>
      <c r="M270" s="31"/>
      <c r="N270" s="211" t="str">
        <f t="shared" si="433"/>
        <v>직원25</v>
      </c>
      <c r="O270" s="266">
        <f t="shared" si="434"/>
        <v>0</v>
      </c>
      <c r="P270" s="267">
        <f t="shared" ref="P270:AS270" si="459">IF(P$245&lt;&gt;"휴",0,IF(P197&lt;=8,P197,8))</f>
        <v>0</v>
      </c>
      <c r="Q270" s="267">
        <f t="shared" si="459"/>
        <v>0</v>
      </c>
      <c r="R270" s="267">
        <f t="shared" si="459"/>
        <v>0</v>
      </c>
      <c r="S270" s="267">
        <f t="shared" si="459"/>
        <v>0</v>
      </c>
      <c r="T270" s="267">
        <f t="shared" si="459"/>
        <v>0</v>
      </c>
      <c r="U270" s="267">
        <f t="shared" si="459"/>
        <v>0</v>
      </c>
      <c r="V270" s="268">
        <f t="shared" si="459"/>
        <v>0</v>
      </c>
      <c r="W270" s="268">
        <f t="shared" si="459"/>
        <v>0</v>
      </c>
      <c r="X270" s="268">
        <f t="shared" si="459"/>
        <v>0</v>
      </c>
      <c r="Y270" s="268">
        <f t="shared" si="459"/>
        <v>0</v>
      </c>
      <c r="Z270" s="268">
        <f t="shared" si="459"/>
        <v>0</v>
      </c>
      <c r="AA270" s="268">
        <f t="shared" si="459"/>
        <v>0</v>
      </c>
      <c r="AB270" s="268">
        <f t="shared" si="459"/>
        <v>0</v>
      </c>
      <c r="AC270" s="268">
        <f t="shared" si="459"/>
        <v>0</v>
      </c>
      <c r="AD270" s="268">
        <f t="shared" si="459"/>
        <v>0</v>
      </c>
      <c r="AE270" s="268">
        <f t="shared" si="459"/>
        <v>0</v>
      </c>
      <c r="AF270" s="268">
        <f t="shared" si="459"/>
        <v>0</v>
      </c>
      <c r="AG270" s="268">
        <f t="shared" si="459"/>
        <v>0</v>
      </c>
      <c r="AH270" s="268">
        <f t="shared" si="459"/>
        <v>0</v>
      </c>
      <c r="AI270" s="268">
        <f t="shared" si="459"/>
        <v>0</v>
      </c>
      <c r="AJ270" s="268">
        <f t="shared" si="459"/>
        <v>0</v>
      </c>
      <c r="AK270" s="268">
        <f t="shared" si="459"/>
        <v>0</v>
      </c>
      <c r="AL270" s="268">
        <f t="shared" si="459"/>
        <v>0</v>
      </c>
      <c r="AM270" s="268">
        <f t="shared" si="459"/>
        <v>0</v>
      </c>
      <c r="AN270" s="268">
        <f t="shared" si="459"/>
        <v>0</v>
      </c>
      <c r="AO270" s="268">
        <f t="shared" si="459"/>
        <v>0</v>
      </c>
      <c r="AP270" s="268">
        <f t="shared" si="459"/>
        <v>0</v>
      </c>
      <c r="AQ270" s="268">
        <f t="shared" si="459"/>
        <v>0</v>
      </c>
      <c r="AR270" s="268">
        <f t="shared" si="459"/>
        <v>0</v>
      </c>
      <c r="AS270" s="269">
        <f t="shared" si="459"/>
        <v>0</v>
      </c>
      <c r="BA270" s="34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8:70" ht="15" hidden="1" customHeight="1">
      <c r="H271" s="30"/>
      <c r="I271" s="30"/>
      <c r="J271" s="30"/>
      <c r="K271" s="30"/>
      <c r="M271" s="31"/>
      <c r="N271" s="211" t="str">
        <f t="shared" si="433"/>
        <v>직원26</v>
      </c>
      <c r="O271" s="266">
        <f t="shared" si="434"/>
        <v>0</v>
      </c>
      <c r="P271" s="267">
        <f t="shared" ref="P271:AS271" si="460">IF(P$245&lt;&gt;"휴",0,IF(P198&lt;=8,P198,8))</f>
        <v>0</v>
      </c>
      <c r="Q271" s="267">
        <f t="shared" si="460"/>
        <v>0</v>
      </c>
      <c r="R271" s="267">
        <f t="shared" si="460"/>
        <v>0</v>
      </c>
      <c r="S271" s="267">
        <f t="shared" si="460"/>
        <v>0</v>
      </c>
      <c r="T271" s="267">
        <f t="shared" si="460"/>
        <v>0</v>
      </c>
      <c r="U271" s="267">
        <f t="shared" si="460"/>
        <v>0</v>
      </c>
      <c r="V271" s="268">
        <f t="shared" si="460"/>
        <v>0</v>
      </c>
      <c r="W271" s="268">
        <f t="shared" si="460"/>
        <v>0</v>
      </c>
      <c r="X271" s="268">
        <f t="shared" si="460"/>
        <v>0</v>
      </c>
      <c r="Y271" s="268">
        <f t="shared" si="460"/>
        <v>0</v>
      </c>
      <c r="Z271" s="268">
        <f t="shared" si="460"/>
        <v>0</v>
      </c>
      <c r="AA271" s="268">
        <f t="shared" si="460"/>
        <v>0</v>
      </c>
      <c r="AB271" s="268">
        <f t="shared" si="460"/>
        <v>0</v>
      </c>
      <c r="AC271" s="268">
        <f t="shared" si="460"/>
        <v>0</v>
      </c>
      <c r="AD271" s="268">
        <f t="shared" si="460"/>
        <v>0</v>
      </c>
      <c r="AE271" s="268">
        <f t="shared" si="460"/>
        <v>0</v>
      </c>
      <c r="AF271" s="268">
        <f t="shared" si="460"/>
        <v>0</v>
      </c>
      <c r="AG271" s="268">
        <f t="shared" si="460"/>
        <v>0</v>
      </c>
      <c r="AH271" s="268">
        <f t="shared" si="460"/>
        <v>0</v>
      </c>
      <c r="AI271" s="268">
        <f t="shared" si="460"/>
        <v>0</v>
      </c>
      <c r="AJ271" s="268">
        <f t="shared" si="460"/>
        <v>0</v>
      </c>
      <c r="AK271" s="268">
        <f t="shared" si="460"/>
        <v>0</v>
      </c>
      <c r="AL271" s="268">
        <f t="shared" si="460"/>
        <v>0</v>
      </c>
      <c r="AM271" s="268">
        <f t="shared" si="460"/>
        <v>0</v>
      </c>
      <c r="AN271" s="268">
        <f t="shared" si="460"/>
        <v>0</v>
      </c>
      <c r="AO271" s="268">
        <f t="shared" si="460"/>
        <v>0</v>
      </c>
      <c r="AP271" s="268">
        <f t="shared" si="460"/>
        <v>0</v>
      </c>
      <c r="AQ271" s="268">
        <f t="shared" si="460"/>
        <v>0</v>
      </c>
      <c r="AR271" s="268">
        <f t="shared" si="460"/>
        <v>0</v>
      </c>
      <c r="AS271" s="269">
        <f t="shared" si="460"/>
        <v>0</v>
      </c>
      <c r="BA271" s="34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8:70" ht="15" hidden="1" customHeight="1">
      <c r="H272" s="30"/>
      <c r="I272" s="30"/>
      <c r="J272" s="30"/>
      <c r="K272" s="30"/>
      <c r="M272" s="31"/>
      <c r="N272" s="211" t="str">
        <f t="shared" si="433"/>
        <v>직원27</v>
      </c>
      <c r="O272" s="266">
        <f t="shared" si="434"/>
        <v>0</v>
      </c>
      <c r="P272" s="267">
        <f t="shared" ref="P272:AS272" si="461">IF(P$245&lt;&gt;"휴",0,IF(P199&lt;=8,P199,8))</f>
        <v>0</v>
      </c>
      <c r="Q272" s="267">
        <f t="shared" si="461"/>
        <v>0</v>
      </c>
      <c r="R272" s="267">
        <f t="shared" si="461"/>
        <v>0</v>
      </c>
      <c r="S272" s="267">
        <f t="shared" si="461"/>
        <v>0</v>
      </c>
      <c r="T272" s="267">
        <f t="shared" si="461"/>
        <v>0</v>
      </c>
      <c r="U272" s="267">
        <f t="shared" si="461"/>
        <v>0</v>
      </c>
      <c r="V272" s="268">
        <f t="shared" si="461"/>
        <v>0</v>
      </c>
      <c r="W272" s="268">
        <f t="shared" si="461"/>
        <v>0</v>
      </c>
      <c r="X272" s="268">
        <f t="shared" si="461"/>
        <v>0</v>
      </c>
      <c r="Y272" s="268">
        <f t="shared" si="461"/>
        <v>0</v>
      </c>
      <c r="Z272" s="268">
        <f t="shared" si="461"/>
        <v>0</v>
      </c>
      <c r="AA272" s="268">
        <f t="shared" si="461"/>
        <v>0</v>
      </c>
      <c r="AB272" s="268">
        <f t="shared" si="461"/>
        <v>0</v>
      </c>
      <c r="AC272" s="268">
        <f t="shared" si="461"/>
        <v>0</v>
      </c>
      <c r="AD272" s="268">
        <f t="shared" si="461"/>
        <v>0</v>
      </c>
      <c r="AE272" s="268">
        <f t="shared" si="461"/>
        <v>0</v>
      </c>
      <c r="AF272" s="268">
        <f t="shared" si="461"/>
        <v>0</v>
      </c>
      <c r="AG272" s="268">
        <f t="shared" si="461"/>
        <v>0</v>
      </c>
      <c r="AH272" s="268">
        <f t="shared" si="461"/>
        <v>0</v>
      </c>
      <c r="AI272" s="268">
        <f t="shared" si="461"/>
        <v>0</v>
      </c>
      <c r="AJ272" s="268">
        <f t="shared" si="461"/>
        <v>0</v>
      </c>
      <c r="AK272" s="268">
        <f t="shared" si="461"/>
        <v>0</v>
      </c>
      <c r="AL272" s="268">
        <f t="shared" si="461"/>
        <v>0</v>
      </c>
      <c r="AM272" s="268">
        <f t="shared" si="461"/>
        <v>0</v>
      </c>
      <c r="AN272" s="268">
        <f t="shared" si="461"/>
        <v>0</v>
      </c>
      <c r="AO272" s="268">
        <f t="shared" si="461"/>
        <v>0</v>
      </c>
      <c r="AP272" s="268">
        <f t="shared" si="461"/>
        <v>0</v>
      </c>
      <c r="AQ272" s="268">
        <f t="shared" si="461"/>
        <v>0</v>
      </c>
      <c r="AR272" s="268">
        <f t="shared" si="461"/>
        <v>0</v>
      </c>
      <c r="AS272" s="269">
        <f t="shared" si="461"/>
        <v>0</v>
      </c>
      <c r="BA272" s="34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8:70" ht="15" hidden="1" customHeight="1">
      <c r="H273" s="30"/>
      <c r="I273" s="30"/>
      <c r="J273" s="30"/>
      <c r="K273" s="30"/>
      <c r="M273" s="31"/>
      <c r="N273" s="211" t="str">
        <f t="shared" si="433"/>
        <v>직원28</v>
      </c>
      <c r="O273" s="266">
        <f t="shared" si="434"/>
        <v>0</v>
      </c>
      <c r="P273" s="267">
        <f t="shared" ref="P273:AS273" si="462">IF(P$245&lt;&gt;"휴",0,IF(P200&lt;=8,P200,8))</f>
        <v>0</v>
      </c>
      <c r="Q273" s="267">
        <f t="shared" si="462"/>
        <v>0</v>
      </c>
      <c r="R273" s="267">
        <f t="shared" si="462"/>
        <v>0</v>
      </c>
      <c r="S273" s="267">
        <f t="shared" si="462"/>
        <v>0</v>
      </c>
      <c r="T273" s="267">
        <f t="shared" si="462"/>
        <v>0</v>
      </c>
      <c r="U273" s="267">
        <f t="shared" si="462"/>
        <v>0</v>
      </c>
      <c r="V273" s="268">
        <f t="shared" si="462"/>
        <v>0</v>
      </c>
      <c r="W273" s="268">
        <f t="shared" si="462"/>
        <v>0</v>
      </c>
      <c r="X273" s="268">
        <f t="shared" si="462"/>
        <v>0</v>
      </c>
      <c r="Y273" s="268">
        <f t="shared" si="462"/>
        <v>0</v>
      </c>
      <c r="Z273" s="268">
        <f t="shared" si="462"/>
        <v>0</v>
      </c>
      <c r="AA273" s="268">
        <f t="shared" si="462"/>
        <v>0</v>
      </c>
      <c r="AB273" s="268">
        <f t="shared" si="462"/>
        <v>0</v>
      </c>
      <c r="AC273" s="268">
        <f t="shared" si="462"/>
        <v>0</v>
      </c>
      <c r="AD273" s="268">
        <f t="shared" si="462"/>
        <v>0</v>
      </c>
      <c r="AE273" s="268">
        <f t="shared" si="462"/>
        <v>0</v>
      </c>
      <c r="AF273" s="268">
        <f t="shared" si="462"/>
        <v>0</v>
      </c>
      <c r="AG273" s="268">
        <f t="shared" si="462"/>
        <v>0</v>
      </c>
      <c r="AH273" s="268">
        <f t="shared" si="462"/>
        <v>0</v>
      </c>
      <c r="AI273" s="268">
        <f t="shared" si="462"/>
        <v>0</v>
      </c>
      <c r="AJ273" s="268">
        <f t="shared" si="462"/>
        <v>0</v>
      </c>
      <c r="AK273" s="268">
        <f t="shared" si="462"/>
        <v>0</v>
      </c>
      <c r="AL273" s="268">
        <f t="shared" si="462"/>
        <v>0</v>
      </c>
      <c r="AM273" s="268">
        <f t="shared" si="462"/>
        <v>0</v>
      </c>
      <c r="AN273" s="268">
        <f t="shared" si="462"/>
        <v>0</v>
      </c>
      <c r="AO273" s="268">
        <f t="shared" si="462"/>
        <v>0</v>
      </c>
      <c r="AP273" s="268">
        <f t="shared" si="462"/>
        <v>0</v>
      </c>
      <c r="AQ273" s="268">
        <f t="shared" si="462"/>
        <v>0</v>
      </c>
      <c r="AR273" s="268">
        <f t="shared" si="462"/>
        <v>0</v>
      </c>
      <c r="AS273" s="269">
        <f t="shared" si="462"/>
        <v>0</v>
      </c>
      <c r="BA273" s="34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8:70" ht="15" hidden="1" customHeight="1">
      <c r="H274" s="30"/>
      <c r="I274" s="30"/>
      <c r="J274" s="30"/>
      <c r="K274" s="30"/>
      <c r="M274" s="31"/>
      <c r="N274" s="211" t="str">
        <f t="shared" si="433"/>
        <v>직원29</v>
      </c>
      <c r="O274" s="266">
        <f t="shared" si="434"/>
        <v>0</v>
      </c>
      <c r="P274" s="267">
        <f t="shared" ref="P274:AS274" si="463">IF(P$245&lt;&gt;"휴",0,IF(P201&lt;=8,P201,8))</f>
        <v>0</v>
      </c>
      <c r="Q274" s="267">
        <f t="shared" si="463"/>
        <v>0</v>
      </c>
      <c r="R274" s="267">
        <f t="shared" si="463"/>
        <v>0</v>
      </c>
      <c r="S274" s="267">
        <f t="shared" si="463"/>
        <v>0</v>
      </c>
      <c r="T274" s="267">
        <f t="shared" si="463"/>
        <v>0</v>
      </c>
      <c r="U274" s="267">
        <f t="shared" si="463"/>
        <v>0</v>
      </c>
      <c r="V274" s="268">
        <f t="shared" si="463"/>
        <v>0</v>
      </c>
      <c r="W274" s="268">
        <f t="shared" si="463"/>
        <v>0</v>
      </c>
      <c r="X274" s="268">
        <f t="shared" si="463"/>
        <v>0</v>
      </c>
      <c r="Y274" s="268">
        <f t="shared" si="463"/>
        <v>0</v>
      </c>
      <c r="Z274" s="268">
        <f t="shared" si="463"/>
        <v>0</v>
      </c>
      <c r="AA274" s="268">
        <f t="shared" si="463"/>
        <v>0</v>
      </c>
      <c r="AB274" s="268">
        <f t="shared" si="463"/>
        <v>0</v>
      </c>
      <c r="AC274" s="268">
        <f t="shared" si="463"/>
        <v>0</v>
      </c>
      <c r="AD274" s="268">
        <f t="shared" si="463"/>
        <v>0</v>
      </c>
      <c r="AE274" s="268">
        <f t="shared" si="463"/>
        <v>0</v>
      </c>
      <c r="AF274" s="268">
        <f t="shared" si="463"/>
        <v>0</v>
      </c>
      <c r="AG274" s="268">
        <f t="shared" si="463"/>
        <v>0</v>
      </c>
      <c r="AH274" s="268">
        <f t="shared" si="463"/>
        <v>0</v>
      </c>
      <c r="AI274" s="268">
        <f t="shared" si="463"/>
        <v>0</v>
      </c>
      <c r="AJ274" s="268">
        <f t="shared" si="463"/>
        <v>0</v>
      </c>
      <c r="AK274" s="268">
        <f t="shared" si="463"/>
        <v>0</v>
      </c>
      <c r="AL274" s="268">
        <f t="shared" si="463"/>
        <v>0</v>
      </c>
      <c r="AM274" s="268">
        <f t="shared" si="463"/>
        <v>0</v>
      </c>
      <c r="AN274" s="268">
        <f t="shared" si="463"/>
        <v>0</v>
      </c>
      <c r="AO274" s="268">
        <f t="shared" si="463"/>
        <v>0</v>
      </c>
      <c r="AP274" s="268">
        <f t="shared" si="463"/>
        <v>0</v>
      </c>
      <c r="AQ274" s="268">
        <f t="shared" si="463"/>
        <v>0</v>
      </c>
      <c r="AR274" s="268">
        <f t="shared" si="463"/>
        <v>0</v>
      </c>
      <c r="AS274" s="269">
        <f t="shared" si="463"/>
        <v>0</v>
      </c>
      <c r="BA274" s="34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8:70" ht="15" hidden="1" customHeight="1">
      <c r="H275" s="30"/>
      <c r="I275" s="30"/>
      <c r="J275" s="30"/>
      <c r="K275" s="30"/>
      <c r="M275" s="31"/>
      <c r="N275" s="216" t="str">
        <f t="shared" si="433"/>
        <v>직원30</v>
      </c>
      <c r="O275" s="276">
        <f t="shared" si="434"/>
        <v>0</v>
      </c>
      <c r="P275" s="277">
        <f t="shared" ref="P275:AS275" si="464">IF(P$245&lt;&gt;"휴",0,IF(P202&lt;=8,P202,8))</f>
        <v>0</v>
      </c>
      <c r="Q275" s="277">
        <f t="shared" si="464"/>
        <v>0</v>
      </c>
      <c r="R275" s="277">
        <f t="shared" si="464"/>
        <v>0</v>
      </c>
      <c r="S275" s="277">
        <f t="shared" si="464"/>
        <v>0</v>
      </c>
      <c r="T275" s="277">
        <f t="shared" si="464"/>
        <v>0</v>
      </c>
      <c r="U275" s="277">
        <f t="shared" si="464"/>
        <v>0</v>
      </c>
      <c r="V275" s="278">
        <f t="shared" si="464"/>
        <v>0</v>
      </c>
      <c r="W275" s="278">
        <f t="shared" si="464"/>
        <v>0</v>
      </c>
      <c r="X275" s="278">
        <f t="shared" si="464"/>
        <v>0</v>
      </c>
      <c r="Y275" s="278">
        <f t="shared" si="464"/>
        <v>0</v>
      </c>
      <c r="Z275" s="278">
        <f t="shared" si="464"/>
        <v>0</v>
      </c>
      <c r="AA275" s="278">
        <f t="shared" si="464"/>
        <v>0</v>
      </c>
      <c r="AB275" s="278">
        <f t="shared" si="464"/>
        <v>0</v>
      </c>
      <c r="AC275" s="278">
        <f t="shared" si="464"/>
        <v>0</v>
      </c>
      <c r="AD275" s="278">
        <f t="shared" si="464"/>
        <v>0</v>
      </c>
      <c r="AE275" s="278">
        <f t="shared" si="464"/>
        <v>0</v>
      </c>
      <c r="AF275" s="278">
        <f t="shared" si="464"/>
        <v>0</v>
      </c>
      <c r="AG275" s="278">
        <f t="shared" si="464"/>
        <v>0</v>
      </c>
      <c r="AH275" s="278">
        <f t="shared" si="464"/>
        <v>0</v>
      </c>
      <c r="AI275" s="278">
        <f t="shared" si="464"/>
        <v>0</v>
      </c>
      <c r="AJ275" s="278">
        <f t="shared" si="464"/>
        <v>0</v>
      </c>
      <c r="AK275" s="278">
        <f t="shared" si="464"/>
        <v>0</v>
      </c>
      <c r="AL275" s="278">
        <f t="shared" si="464"/>
        <v>0</v>
      </c>
      <c r="AM275" s="278">
        <f t="shared" si="464"/>
        <v>0</v>
      </c>
      <c r="AN275" s="278">
        <f t="shared" si="464"/>
        <v>0</v>
      </c>
      <c r="AO275" s="278">
        <f t="shared" si="464"/>
        <v>0</v>
      </c>
      <c r="AP275" s="278">
        <f t="shared" si="464"/>
        <v>0</v>
      </c>
      <c r="AQ275" s="278">
        <f t="shared" si="464"/>
        <v>0</v>
      </c>
      <c r="AR275" s="278">
        <f t="shared" si="464"/>
        <v>0</v>
      </c>
      <c r="AS275" s="279">
        <f t="shared" si="464"/>
        <v>0</v>
      </c>
      <c r="BA275" s="34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8:70" ht="15" hidden="1" customHeight="1">
      <c r="H276" s="30"/>
      <c r="I276" s="30"/>
      <c r="J276" s="30"/>
      <c r="K276" s="30"/>
      <c r="M276" s="31"/>
      <c r="N276" s="2"/>
      <c r="O276" s="2"/>
      <c r="P276" s="2"/>
      <c r="Q276" s="2"/>
      <c r="R276" s="2"/>
      <c r="S276" s="2"/>
      <c r="T276" s="2"/>
      <c r="U276" s="2"/>
      <c r="V276" s="2"/>
      <c r="W276" s="2"/>
      <c r="BA276" s="34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8:70" ht="15" hidden="1" customHeight="1">
      <c r="H277" s="30"/>
      <c r="I277" s="30"/>
      <c r="J277" s="30"/>
      <c r="K277" s="30"/>
      <c r="M277" s="31"/>
      <c r="N277" s="2"/>
      <c r="O277" s="2"/>
      <c r="P277" s="2"/>
      <c r="Q277" s="2"/>
      <c r="R277" s="2"/>
      <c r="S277" s="2"/>
      <c r="T277" s="2"/>
      <c r="U277" s="2"/>
      <c r="V277" s="2"/>
      <c r="W277" s="2"/>
      <c r="BA277" s="34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8:70" ht="15" hidden="1" customHeight="1">
      <c r="H278" s="30"/>
      <c r="I278" s="30"/>
      <c r="J278" s="30"/>
      <c r="K278" s="30"/>
      <c r="M278" s="31"/>
      <c r="N278" s="194" t="s">
        <v>355</v>
      </c>
      <c r="O278" s="2"/>
      <c r="P278" s="2"/>
      <c r="Q278" s="2"/>
      <c r="R278" s="2"/>
      <c r="S278" s="2"/>
      <c r="T278" s="2"/>
      <c r="U278" s="2"/>
      <c r="V278" s="2"/>
      <c r="W278" s="2"/>
      <c r="BA278" s="34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8:70" ht="15" hidden="1" customHeight="1">
      <c r="H279" s="30"/>
      <c r="I279" s="30"/>
      <c r="J279" s="30"/>
      <c r="K279" s="30"/>
      <c r="M279" s="31"/>
      <c r="N279" s="2"/>
      <c r="O279" s="2"/>
      <c r="P279" s="2"/>
      <c r="Q279" s="2"/>
      <c r="R279" s="2"/>
      <c r="S279" s="2"/>
      <c r="T279" s="2"/>
      <c r="U279" s="2"/>
      <c r="V279" s="2"/>
      <c r="W279" s="2"/>
      <c r="BA279" s="34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8:70" ht="15" hidden="1" customHeight="1">
      <c r="H280" s="30"/>
      <c r="I280" s="30"/>
      <c r="J280" s="30"/>
      <c r="K280" s="30"/>
      <c r="M280" s="31"/>
      <c r="N280" s="140" t="str">
        <f t="shared" ref="N280:AS295" si="465">N244</f>
        <v>날짜</v>
      </c>
      <c r="O280" s="228">
        <f t="shared" si="465"/>
        <v>44378</v>
      </c>
      <c r="P280" s="229">
        <f t="shared" si="465"/>
        <v>44379</v>
      </c>
      <c r="Q280" s="229">
        <f t="shared" si="465"/>
        <v>44380</v>
      </c>
      <c r="R280" s="229">
        <f t="shared" si="465"/>
        <v>44381</v>
      </c>
      <c r="S280" s="229">
        <f t="shared" si="465"/>
        <v>44382</v>
      </c>
      <c r="T280" s="229">
        <f t="shared" si="465"/>
        <v>44383</v>
      </c>
      <c r="U280" s="229">
        <f t="shared" si="465"/>
        <v>44384</v>
      </c>
      <c r="V280" s="229">
        <f t="shared" si="465"/>
        <v>44385</v>
      </c>
      <c r="W280" s="229">
        <f t="shared" si="465"/>
        <v>44386</v>
      </c>
      <c r="X280" s="229">
        <f t="shared" si="465"/>
        <v>44387</v>
      </c>
      <c r="Y280" s="229">
        <f t="shared" si="465"/>
        <v>44388</v>
      </c>
      <c r="Z280" s="229">
        <f t="shared" si="465"/>
        <v>44389</v>
      </c>
      <c r="AA280" s="229">
        <f t="shared" si="465"/>
        <v>44390</v>
      </c>
      <c r="AB280" s="229">
        <f t="shared" si="465"/>
        <v>44391</v>
      </c>
      <c r="AC280" s="229">
        <f t="shared" si="465"/>
        <v>44392</v>
      </c>
      <c r="AD280" s="229">
        <f t="shared" si="465"/>
        <v>44393</v>
      </c>
      <c r="AE280" s="229">
        <f t="shared" si="465"/>
        <v>44394</v>
      </c>
      <c r="AF280" s="229">
        <f t="shared" si="465"/>
        <v>44395</v>
      </c>
      <c r="AG280" s="229">
        <f t="shared" si="465"/>
        <v>44396</v>
      </c>
      <c r="AH280" s="229">
        <f t="shared" si="465"/>
        <v>44397</v>
      </c>
      <c r="AI280" s="229">
        <f t="shared" si="465"/>
        <v>44398</v>
      </c>
      <c r="AJ280" s="229">
        <f t="shared" si="465"/>
        <v>44399</v>
      </c>
      <c r="AK280" s="229">
        <f t="shared" si="465"/>
        <v>44400</v>
      </c>
      <c r="AL280" s="229">
        <f t="shared" si="465"/>
        <v>44401</v>
      </c>
      <c r="AM280" s="229">
        <f t="shared" si="465"/>
        <v>44402</v>
      </c>
      <c r="AN280" s="229">
        <f t="shared" si="465"/>
        <v>44403</v>
      </c>
      <c r="AO280" s="229">
        <f t="shared" si="465"/>
        <v>44404</v>
      </c>
      <c r="AP280" s="229">
        <f t="shared" si="465"/>
        <v>44405</v>
      </c>
      <c r="AQ280" s="229">
        <f t="shared" si="465"/>
        <v>44406</v>
      </c>
      <c r="AR280" s="229">
        <f t="shared" si="465"/>
        <v>44407</v>
      </c>
      <c r="AS280" s="230">
        <f t="shared" si="465"/>
        <v>44408</v>
      </c>
      <c r="BA280" s="34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8:70" ht="15" hidden="1" customHeight="1">
      <c r="H281" s="30"/>
      <c r="I281" s="30"/>
      <c r="J281" s="30"/>
      <c r="K281" s="30"/>
      <c r="M281" s="31"/>
      <c r="N281" s="141" t="str">
        <f t="shared" si="465"/>
        <v>요일</v>
      </c>
      <c r="O281" s="202" t="str">
        <f t="shared" si="465"/>
        <v>목</v>
      </c>
      <c r="P281" s="203" t="str">
        <f t="shared" si="465"/>
        <v>금</v>
      </c>
      <c r="Q281" s="203" t="str">
        <f t="shared" si="465"/>
        <v>토</v>
      </c>
      <c r="R281" s="203" t="str">
        <f t="shared" si="465"/>
        <v>일</v>
      </c>
      <c r="S281" s="203" t="str">
        <f t="shared" si="465"/>
        <v>월</v>
      </c>
      <c r="T281" s="203" t="str">
        <f t="shared" si="465"/>
        <v>화</v>
      </c>
      <c r="U281" s="203" t="str">
        <f t="shared" si="465"/>
        <v>수</v>
      </c>
      <c r="V281" s="203" t="str">
        <f t="shared" si="465"/>
        <v>목</v>
      </c>
      <c r="W281" s="203" t="str">
        <f t="shared" si="465"/>
        <v>금</v>
      </c>
      <c r="X281" s="203" t="str">
        <f t="shared" si="465"/>
        <v>토</v>
      </c>
      <c r="Y281" s="203" t="str">
        <f t="shared" si="465"/>
        <v>일</v>
      </c>
      <c r="Z281" s="203" t="str">
        <f t="shared" si="465"/>
        <v>월</v>
      </c>
      <c r="AA281" s="203" t="str">
        <f t="shared" si="465"/>
        <v>화</v>
      </c>
      <c r="AB281" s="203" t="str">
        <f t="shared" si="465"/>
        <v>수</v>
      </c>
      <c r="AC281" s="203" t="str">
        <f t="shared" si="465"/>
        <v>목</v>
      </c>
      <c r="AD281" s="203" t="str">
        <f t="shared" si="465"/>
        <v>금</v>
      </c>
      <c r="AE281" s="203" t="str">
        <f t="shared" si="465"/>
        <v>토</v>
      </c>
      <c r="AF281" s="203" t="str">
        <f t="shared" si="465"/>
        <v>일</v>
      </c>
      <c r="AG281" s="203" t="str">
        <f t="shared" si="465"/>
        <v>월</v>
      </c>
      <c r="AH281" s="203" t="str">
        <f t="shared" si="465"/>
        <v>화</v>
      </c>
      <c r="AI281" s="203" t="str">
        <f t="shared" si="465"/>
        <v>수</v>
      </c>
      <c r="AJ281" s="203" t="str">
        <f t="shared" si="465"/>
        <v>목</v>
      </c>
      <c r="AK281" s="203" t="str">
        <f t="shared" si="465"/>
        <v>금</v>
      </c>
      <c r="AL281" s="203" t="str">
        <f t="shared" si="465"/>
        <v>토</v>
      </c>
      <c r="AM281" s="203" t="str">
        <f t="shared" si="465"/>
        <v>일</v>
      </c>
      <c r="AN281" s="203" t="str">
        <f t="shared" si="465"/>
        <v>월</v>
      </c>
      <c r="AO281" s="203" t="str">
        <f t="shared" si="465"/>
        <v>화</v>
      </c>
      <c r="AP281" s="203" t="str">
        <f t="shared" si="465"/>
        <v>수</v>
      </c>
      <c r="AQ281" s="203" t="str">
        <f t="shared" si="465"/>
        <v>목</v>
      </c>
      <c r="AR281" s="203" t="str">
        <f t="shared" si="465"/>
        <v>금</v>
      </c>
      <c r="AS281" s="204" t="str">
        <f t="shared" si="465"/>
        <v>토</v>
      </c>
      <c r="BA281" s="34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8:70" ht="15" hidden="1" customHeight="1">
      <c r="H282" s="30"/>
      <c r="I282" s="30"/>
      <c r="J282" s="30"/>
      <c r="K282" s="30"/>
      <c r="M282" s="31"/>
      <c r="N282" s="206" t="str">
        <f t="shared" si="465"/>
        <v>직원1</v>
      </c>
      <c r="O282" s="262">
        <f t="shared" ref="O282:O311" si="466">IF(OR($O$111=5,O$281="휴"),IF(O173&gt;8,O173-8,0),0)</f>
        <v>0</v>
      </c>
      <c r="P282" s="263">
        <f t="shared" ref="P282:AS282" si="467">IF(P$281&lt;&gt;"휴",0,IF(P173&gt;8,P173-8,0))</f>
        <v>0</v>
      </c>
      <c r="Q282" s="263">
        <f t="shared" si="467"/>
        <v>0</v>
      </c>
      <c r="R282" s="263">
        <f t="shared" si="467"/>
        <v>0</v>
      </c>
      <c r="S282" s="263">
        <f t="shared" si="467"/>
        <v>0</v>
      </c>
      <c r="T282" s="263">
        <f t="shared" si="467"/>
        <v>0</v>
      </c>
      <c r="U282" s="263">
        <f t="shared" si="467"/>
        <v>0</v>
      </c>
      <c r="V282" s="264">
        <f t="shared" si="467"/>
        <v>0</v>
      </c>
      <c r="W282" s="264">
        <f t="shared" si="467"/>
        <v>0</v>
      </c>
      <c r="X282" s="264">
        <f t="shared" si="467"/>
        <v>0</v>
      </c>
      <c r="Y282" s="264">
        <f t="shared" si="467"/>
        <v>0</v>
      </c>
      <c r="Z282" s="264">
        <f t="shared" si="467"/>
        <v>0</v>
      </c>
      <c r="AA282" s="264">
        <f t="shared" si="467"/>
        <v>0</v>
      </c>
      <c r="AB282" s="264">
        <f t="shared" si="467"/>
        <v>0</v>
      </c>
      <c r="AC282" s="264">
        <f t="shared" si="467"/>
        <v>0</v>
      </c>
      <c r="AD282" s="264">
        <f t="shared" si="467"/>
        <v>0</v>
      </c>
      <c r="AE282" s="264">
        <f t="shared" si="467"/>
        <v>0</v>
      </c>
      <c r="AF282" s="264">
        <f t="shared" si="467"/>
        <v>0</v>
      </c>
      <c r="AG282" s="264">
        <f t="shared" si="467"/>
        <v>0</v>
      </c>
      <c r="AH282" s="264">
        <f t="shared" si="467"/>
        <v>0</v>
      </c>
      <c r="AI282" s="264">
        <f t="shared" si="467"/>
        <v>0</v>
      </c>
      <c r="AJ282" s="264">
        <f t="shared" si="467"/>
        <v>0</v>
      </c>
      <c r="AK282" s="264">
        <f t="shared" si="467"/>
        <v>0</v>
      </c>
      <c r="AL282" s="264">
        <f t="shared" si="467"/>
        <v>0</v>
      </c>
      <c r="AM282" s="264">
        <f t="shared" si="467"/>
        <v>0</v>
      </c>
      <c r="AN282" s="264">
        <f t="shared" si="467"/>
        <v>0</v>
      </c>
      <c r="AO282" s="264">
        <f t="shared" si="467"/>
        <v>0</v>
      </c>
      <c r="AP282" s="264">
        <f t="shared" si="467"/>
        <v>0</v>
      </c>
      <c r="AQ282" s="264">
        <f t="shared" si="467"/>
        <v>0</v>
      </c>
      <c r="AR282" s="264">
        <f t="shared" si="467"/>
        <v>0</v>
      </c>
      <c r="AS282" s="265">
        <f t="shared" si="467"/>
        <v>0</v>
      </c>
      <c r="BA282" s="34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8:70" ht="15" hidden="1" customHeight="1">
      <c r="H283" s="30"/>
      <c r="I283" s="30"/>
      <c r="J283" s="30"/>
      <c r="K283" s="30"/>
      <c r="M283" s="31"/>
      <c r="N283" s="211" t="str">
        <f t="shared" si="465"/>
        <v>직원2</v>
      </c>
      <c r="O283" s="266">
        <f t="shared" si="466"/>
        <v>0</v>
      </c>
      <c r="P283" s="267">
        <f t="shared" ref="P283:AS283" si="468">IF(P$281&lt;&gt;"휴",0,IF(P174&gt;8,P174-8,0))</f>
        <v>0</v>
      </c>
      <c r="Q283" s="267">
        <f t="shared" si="468"/>
        <v>0</v>
      </c>
      <c r="R283" s="267">
        <f t="shared" si="468"/>
        <v>0</v>
      </c>
      <c r="S283" s="267">
        <f t="shared" si="468"/>
        <v>0</v>
      </c>
      <c r="T283" s="267">
        <f t="shared" si="468"/>
        <v>0</v>
      </c>
      <c r="U283" s="267">
        <f t="shared" si="468"/>
        <v>0</v>
      </c>
      <c r="V283" s="268">
        <f t="shared" si="468"/>
        <v>0</v>
      </c>
      <c r="W283" s="268">
        <f t="shared" si="468"/>
        <v>0</v>
      </c>
      <c r="X283" s="268">
        <f t="shared" si="468"/>
        <v>0</v>
      </c>
      <c r="Y283" s="268">
        <f t="shared" si="468"/>
        <v>0</v>
      </c>
      <c r="Z283" s="268">
        <f t="shared" si="468"/>
        <v>0</v>
      </c>
      <c r="AA283" s="268">
        <f t="shared" si="468"/>
        <v>0</v>
      </c>
      <c r="AB283" s="268">
        <f t="shared" si="468"/>
        <v>0</v>
      </c>
      <c r="AC283" s="268">
        <f t="shared" si="468"/>
        <v>0</v>
      </c>
      <c r="AD283" s="268">
        <f t="shared" si="468"/>
        <v>0</v>
      </c>
      <c r="AE283" s="268">
        <f t="shared" si="468"/>
        <v>0</v>
      </c>
      <c r="AF283" s="268">
        <f t="shared" si="468"/>
        <v>0</v>
      </c>
      <c r="AG283" s="268">
        <f t="shared" si="468"/>
        <v>0</v>
      </c>
      <c r="AH283" s="268">
        <f t="shared" si="468"/>
        <v>0</v>
      </c>
      <c r="AI283" s="268">
        <f t="shared" si="468"/>
        <v>0</v>
      </c>
      <c r="AJ283" s="268">
        <f t="shared" si="468"/>
        <v>0</v>
      </c>
      <c r="AK283" s="268">
        <f t="shared" si="468"/>
        <v>0</v>
      </c>
      <c r="AL283" s="268">
        <f t="shared" si="468"/>
        <v>0</v>
      </c>
      <c r="AM283" s="268">
        <f t="shared" si="468"/>
        <v>0</v>
      </c>
      <c r="AN283" s="268">
        <f t="shared" si="468"/>
        <v>0</v>
      </c>
      <c r="AO283" s="268">
        <f t="shared" si="468"/>
        <v>0</v>
      </c>
      <c r="AP283" s="268">
        <f t="shared" si="468"/>
        <v>0</v>
      </c>
      <c r="AQ283" s="268">
        <f t="shared" si="468"/>
        <v>0</v>
      </c>
      <c r="AR283" s="268">
        <f t="shared" si="468"/>
        <v>0</v>
      </c>
      <c r="AS283" s="269">
        <f t="shared" si="468"/>
        <v>0</v>
      </c>
      <c r="BA283" s="34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8:70" ht="15" hidden="1" customHeight="1">
      <c r="H284" s="30"/>
      <c r="I284" s="30"/>
      <c r="J284" s="30"/>
      <c r="K284" s="30"/>
      <c r="M284" s="31"/>
      <c r="N284" s="211" t="str">
        <f t="shared" si="465"/>
        <v>직원3</v>
      </c>
      <c r="O284" s="266">
        <f t="shared" si="466"/>
        <v>0</v>
      </c>
      <c r="P284" s="267">
        <f t="shared" ref="P284:AS284" si="469">IF(P$281&lt;&gt;"휴",0,IF(P175&gt;8,P175-8,0))</f>
        <v>0</v>
      </c>
      <c r="Q284" s="267">
        <f t="shared" si="469"/>
        <v>0</v>
      </c>
      <c r="R284" s="267">
        <f t="shared" si="469"/>
        <v>0</v>
      </c>
      <c r="S284" s="267">
        <f t="shared" si="469"/>
        <v>0</v>
      </c>
      <c r="T284" s="267">
        <f t="shared" si="469"/>
        <v>0</v>
      </c>
      <c r="U284" s="267">
        <f t="shared" si="469"/>
        <v>0</v>
      </c>
      <c r="V284" s="268">
        <f t="shared" si="469"/>
        <v>0</v>
      </c>
      <c r="W284" s="268">
        <f t="shared" si="469"/>
        <v>0</v>
      </c>
      <c r="X284" s="268">
        <f t="shared" si="469"/>
        <v>0</v>
      </c>
      <c r="Y284" s="268">
        <f t="shared" si="469"/>
        <v>0</v>
      </c>
      <c r="Z284" s="268">
        <f t="shared" si="469"/>
        <v>0</v>
      </c>
      <c r="AA284" s="268">
        <f t="shared" si="469"/>
        <v>0</v>
      </c>
      <c r="AB284" s="268">
        <f t="shared" si="469"/>
        <v>0</v>
      </c>
      <c r="AC284" s="268">
        <f t="shared" si="469"/>
        <v>0</v>
      </c>
      <c r="AD284" s="268">
        <f t="shared" si="469"/>
        <v>0</v>
      </c>
      <c r="AE284" s="268">
        <f t="shared" si="469"/>
        <v>0</v>
      </c>
      <c r="AF284" s="268">
        <f t="shared" si="469"/>
        <v>0</v>
      </c>
      <c r="AG284" s="268">
        <f t="shared" si="469"/>
        <v>0</v>
      </c>
      <c r="AH284" s="268">
        <f t="shared" si="469"/>
        <v>0</v>
      </c>
      <c r="AI284" s="268">
        <f t="shared" si="469"/>
        <v>0</v>
      </c>
      <c r="AJ284" s="268">
        <f t="shared" si="469"/>
        <v>0</v>
      </c>
      <c r="AK284" s="268">
        <f t="shared" si="469"/>
        <v>0</v>
      </c>
      <c r="AL284" s="268">
        <f t="shared" si="469"/>
        <v>0</v>
      </c>
      <c r="AM284" s="268">
        <f t="shared" si="469"/>
        <v>0</v>
      </c>
      <c r="AN284" s="268">
        <f t="shared" si="469"/>
        <v>0</v>
      </c>
      <c r="AO284" s="268">
        <f t="shared" si="469"/>
        <v>0</v>
      </c>
      <c r="AP284" s="268">
        <f t="shared" si="469"/>
        <v>0</v>
      </c>
      <c r="AQ284" s="268">
        <f t="shared" si="469"/>
        <v>0</v>
      </c>
      <c r="AR284" s="268">
        <f t="shared" si="469"/>
        <v>0</v>
      </c>
      <c r="AS284" s="269">
        <f t="shared" si="469"/>
        <v>0</v>
      </c>
      <c r="BA284" s="34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8:70" ht="15" hidden="1" customHeight="1">
      <c r="H285" s="30"/>
      <c r="I285" s="30"/>
      <c r="J285" s="30"/>
      <c r="K285" s="30"/>
      <c r="M285" s="31"/>
      <c r="N285" s="211" t="str">
        <f t="shared" si="465"/>
        <v>직원4</v>
      </c>
      <c r="O285" s="266">
        <f t="shared" si="466"/>
        <v>0</v>
      </c>
      <c r="P285" s="267">
        <f t="shared" ref="P285:AS285" si="470">IF(P$281&lt;&gt;"휴",0,IF(P176&gt;8,P176-8,0))</f>
        <v>0</v>
      </c>
      <c r="Q285" s="267">
        <f t="shared" si="470"/>
        <v>0</v>
      </c>
      <c r="R285" s="267">
        <f t="shared" si="470"/>
        <v>0</v>
      </c>
      <c r="S285" s="267">
        <f t="shared" si="470"/>
        <v>0</v>
      </c>
      <c r="T285" s="267">
        <f t="shared" si="470"/>
        <v>0</v>
      </c>
      <c r="U285" s="267">
        <f t="shared" si="470"/>
        <v>0</v>
      </c>
      <c r="V285" s="268">
        <f t="shared" si="470"/>
        <v>0</v>
      </c>
      <c r="W285" s="268">
        <f t="shared" si="470"/>
        <v>0</v>
      </c>
      <c r="X285" s="268">
        <f t="shared" si="470"/>
        <v>0</v>
      </c>
      <c r="Y285" s="268">
        <f t="shared" si="470"/>
        <v>0</v>
      </c>
      <c r="Z285" s="268">
        <f t="shared" si="470"/>
        <v>0</v>
      </c>
      <c r="AA285" s="268">
        <f t="shared" si="470"/>
        <v>0</v>
      </c>
      <c r="AB285" s="268">
        <f t="shared" si="470"/>
        <v>0</v>
      </c>
      <c r="AC285" s="268">
        <f t="shared" si="470"/>
        <v>0</v>
      </c>
      <c r="AD285" s="268">
        <f t="shared" si="470"/>
        <v>0</v>
      </c>
      <c r="AE285" s="268">
        <f t="shared" si="470"/>
        <v>0</v>
      </c>
      <c r="AF285" s="268">
        <f t="shared" si="470"/>
        <v>0</v>
      </c>
      <c r="AG285" s="268">
        <f t="shared" si="470"/>
        <v>0</v>
      </c>
      <c r="AH285" s="268">
        <f t="shared" si="470"/>
        <v>0</v>
      </c>
      <c r="AI285" s="268">
        <f t="shared" si="470"/>
        <v>0</v>
      </c>
      <c r="AJ285" s="268">
        <f t="shared" si="470"/>
        <v>0</v>
      </c>
      <c r="AK285" s="268">
        <f t="shared" si="470"/>
        <v>0</v>
      </c>
      <c r="AL285" s="268">
        <f t="shared" si="470"/>
        <v>0</v>
      </c>
      <c r="AM285" s="268">
        <f t="shared" si="470"/>
        <v>0</v>
      </c>
      <c r="AN285" s="268">
        <f t="shared" si="470"/>
        <v>0</v>
      </c>
      <c r="AO285" s="268">
        <f t="shared" si="470"/>
        <v>0</v>
      </c>
      <c r="AP285" s="268">
        <f t="shared" si="470"/>
        <v>0</v>
      </c>
      <c r="AQ285" s="268">
        <f t="shared" si="470"/>
        <v>0</v>
      </c>
      <c r="AR285" s="268">
        <f t="shared" si="470"/>
        <v>0</v>
      </c>
      <c r="AS285" s="269">
        <f t="shared" si="470"/>
        <v>0</v>
      </c>
      <c r="BA285" s="34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8:70" ht="15" hidden="1" customHeight="1">
      <c r="H286" s="30"/>
      <c r="I286" s="30"/>
      <c r="J286" s="30"/>
      <c r="K286" s="30"/>
      <c r="M286" s="31"/>
      <c r="N286" s="211" t="str">
        <f t="shared" si="465"/>
        <v>직원5</v>
      </c>
      <c r="O286" s="266">
        <f t="shared" si="466"/>
        <v>0</v>
      </c>
      <c r="P286" s="267">
        <f t="shared" ref="P286:AS286" si="471">IF(P$281&lt;&gt;"휴",0,IF(P177&gt;8,P177-8,0))</f>
        <v>0</v>
      </c>
      <c r="Q286" s="267">
        <f t="shared" si="471"/>
        <v>0</v>
      </c>
      <c r="R286" s="267">
        <f t="shared" si="471"/>
        <v>0</v>
      </c>
      <c r="S286" s="267">
        <f t="shared" si="471"/>
        <v>0</v>
      </c>
      <c r="T286" s="267">
        <f t="shared" si="471"/>
        <v>0</v>
      </c>
      <c r="U286" s="267">
        <f t="shared" si="471"/>
        <v>0</v>
      </c>
      <c r="V286" s="268">
        <f t="shared" si="471"/>
        <v>0</v>
      </c>
      <c r="W286" s="268">
        <f t="shared" si="471"/>
        <v>0</v>
      </c>
      <c r="X286" s="268">
        <f t="shared" si="471"/>
        <v>0</v>
      </c>
      <c r="Y286" s="268">
        <f t="shared" si="471"/>
        <v>0</v>
      </c>
      <c r="Z286" s="268">
        <f t="shared" si="471"/>
        <v>0</v>
      </c>
      <c r="AA286" s="268">
        <f t="shared" si="471"/>
        <v>0</v>
      </c>
      <c r="AB286" s="268">
        <f t="shared" si="471"/>
        <v>0</v>
      </c>
      <c r="AC286" s="268">
        <f t="shared" si="471"/>
        <v>0</v>
      </c>
      <c r="AD286" s="268">
        <f t="shared" si="471"/>
        <v>0</v>
      </c>
      <c r="AE286" s="268">
        <f t="shared" si="471"/>
        <v>0</v>
      </c>
      <c r="AF286" s="268">
        <f t="shared" si="471"/>
        <v>0</v>
      </c>
      <c r="AG286" s="268">
        <f t="shared" si="471"/>
        <v>0</v>
      </c>
      <c r="AH286" s="268">
        <f t="shared" si="471"/>
        <v>0</v>
      </c>
      <c r="AI286" s="268">
        <f t="shared" si="471"/>
        <v>0</v>
      </c>
      <c r="AJ286" s="268">
        <f t="shared" si="471"/>
        <v>0</v>
      </c>
      <c r="AK286" s="268">
        <f t="shared" si="471"/>
        <v>0</v>
      </c>
      <c r="AL286" s="268">
        <f t="shared" si="471"/>
        <v>0</v>
      </c>
      <c r="AM286" s="268">
        <f t="shared" si="471"/>
        <v>0</v>
      </c>
      <c r="AN286" s="268">
        <f t="shared" si="471"/>
        <v>0</v>
      </c>
      <c r="AO286" s="268">
        <f t="shared" si="471"/>
        <v>0</v>
      </c>
      <c r="AP286" s="268">
        <f t="shared" si="471"/>
        <v>0</v>
      </c>
      <c r="AQ286" s="268">
        <f t="shared" si="471"/>
        <v>0</v>
      </c>
      <c r="AR286" s="268">
        <f t="shared" si="471"/>
        <v>0</v>
      </c>
      <c r="AS286" s="269">
        <f t="shared" si="471"/>
        <v>0</v>
      </c>
      <c r="BA286" s="34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8:70" ht="15" hidden="1" customHeight="1">
      <c r="H287" s="30"/>
      <c r="I287" s="30"/>
      <c r="J287" s="30"/>
      <c r="K287" s="30"/>
      <c r="M287" s="31"/>
      <c r="N287" s="211" t="str">
        <f t="shared" si="465"/>
        <v>직원6</v>
      </c>
      <c r="O287" s="266">
        <f t="shared" si="466"/>
        <v>0</v>
      </c>
      <c r="P287" s="267">
        <f t="shared" ref="P287:AS287" si="472">IF(P$281&lt;&gt;"휴",0,IF(P178&gt;8,P178-8,0))</f>
        <v>0</v>
      </c>
      <c r="Q287" s="267">
        <f t="shared" si="472"/>
        <v>0</v>
      </c>
      <c r="R287" s="267">
        <f t="shared" si="472"/>
        <v>0</v>
      </c>
      <c r="S287" s="267">
        <f t="shared" si="472"/>
        <v>0</v>
      </c>
      <c r="T287" s="267">
        <f t="shared" si="472"/>
        <v>0</v>
      </c>
      <c r="U287" s="267">
        <f t="shared" si="472"/>
        <v>0</v>
      </c>
      <c r="V287" s="268">
        <f t="shared" si="472"/>
        <v>0</v>
      </c>
      <c r="W287" s="268">
        <f t="shared" si="472"/>
        <v>0</v>
      </c>
      <c r="X287" s="268">
        <f t="shared" si="472"/>
        <v>0</v>
      </c>
      <c r="Y287" s="268">
        <f t="shared" si="472"/>
        <v>0</v>
      </c>
      <c r="Z287" s="268">
        <f t="shared" si="472"/>
        <v>0</v>
      </c>
      <c r="AA287" s="268">
        <f t="shared" si="472"/>
        <v>0</v>
      </c>
      <c r="AB287" s="268">
        <f t="shared" si="472"/>
        <v>0</v>
      </c>
      <c r="AC287" s="268">
        <f t="shared" si="472"/>
        <v>0</v>
      </c>
      <c r="AD287" s="268">
        <f t="shared" si="472"/>
        <v>0</v>
      </c>
      <c r="AE287" s="268">
        <f t="shared" si="472"/>
        <v>0</v>
      </c>
      <c r="AF287" s="268">
        <f t="shared" si="472"/>
        <v>0</v>
      </c>
      <c r="AG287" s="268">
        <f t="shared" si="472"/>
        <v>0</v>
      </c>
      <c r="AH287" s="268">
        <f t="shared" si="472"/>
        <v>0</v>
      </c>
      <c r="AI287" s="268">
        <f t="shared" si="472"/>
        <v>0</v>
      </c>
      <c r="AJ287" s="268">
        <f t="shared" si="472"/>
        <v>0</v>
      </c>
      <c r="AK287" s="268">
        <f t="shared" si="472"/>
        <v>0</v>
      </c>
      <c r="AL287" s="268">
        <f t="shared" si="472"/>
        <v>0</v>
      </c>
      <c r="AM287" s="268">
        <f t="shared" si="472"/>
        <v>0</v>
      </c>
      <c r="AN287" s="268">
        <f t="shared" si="472"/>
        <v>0</v>
      </c>
      <c r="AO287" s="268">
        <f t="shared" si="472"/>
        <v>0</v>
      </c>
      <c r="AP287" s="268">
        <f t="shared" si="472"/>
        <v>0</v>
      </c>
      <c r="AQ287" s="268">
        <f t="shared" si="472"/>
        <v>0</v>
      </c>
      <c r="AR287" s="268">
        <f t="shared" si="472"/>
        <v>0</v>
      </c>
      <c r="AS287" s="269">
        <f t="shared" si="472"/>
        <v>0</v>
      </c>
      <c r="BA287" s="34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8:70" ht="15" hidden="1" customHeight="1">
      <c r="H288" s="30"/>
      <c r="I288" s="30"/>
      <c r="J288" s="30"/>
      <c r="K288" s="30"/>
      <c r="M288" s="31"/>
      <c r="N288" s="211" t="str">
        <f t="shared" si="465"/>
        <v>직원7</v>
      </c>
      <c r="O288" s="266">
        <f t="shared" si="466"/>
        <v>0</v>
      </c>
      <c r="P288" s="267">
        <f t="shared" ref="P288:AS288" si="473">IF(P$281&lt;&gt;"휴",0,IF(P179&gt;8,P179-8,0))</f>
        <v>0</v>
      </c>
      <c r="Q288" s="267">
        <f t="shared" si="473"/>
        <v>0</v>
      </c>
      <c r="R288" s="267">
        <f t="shared" si="473"/>
        <v>0</v>
      </c>
      <c r="S288" s="267">
        <f t="shared" si="473"/>
        <v>0</v>
      </c>
      <c r="T288" s="267">
        <f t="shared" si="473"/>
        <v>0</v>
      </c>
      <c r="U288" s="267">
        <f t="shared" si="473"/>
        <v>0</v>
      </c>
      <c r="V288" s="268">
        <f t="shared" si="473"/>
        <v>0</v>
      </c>
      <c r="W288" s="268">
        <f t="shared" si="473"/>
        <v>0</v>
      </c>
      <c r="X288" s="268">
        <f t="shared" si="473"/>
        <v>0</v>
      </c>
      <c r="Y288" s="268">
        <f t="shared" si="473"/>
        <v>0</v>
      </c>
      <c r="Z288" s="268">
        <f t="shared" si="473"/>
        <v>0</v>
      </c>
      <c r="AA288" s="268">
        <f t="shared" si="473"/>
        <v>0</v>
      </c>
      <c r="AB288" s="268">
        <f t="shared" si="473"/>
        <v>0</v>
      </c>
      <c r="AC288" s="268">
        <f t="shared" si="473"/>
        <v>0</v>
      </c>
      <c r="AD288" s="268">
        <f t="shared" si="473"/>
        <v>0</v>
      </c>
      <c r="AE288" s="268">
        <f t="shared" si="473"/>
        <v>0</v>
      </c>
      <c r="AF288" s="268">
        <f t="shared" si="473"/>
        <v>0</v>
      </c>
      <c r="AG288" s="268">
        <f t="shared" si="473"/>
        <v>0</v>
      </c>
      <c r="AH288" s="268">
        <f t="shared" si="473"/>
        <v>0</v>
      </c>
      <c r="AI288" s="268">
        <f t="shared" si="473"/>
        <v>0</v>
      </c>
      <c r="AJ288" s="268">
        <f t="shared" si="473"/>
        <v>0</v>
      </c>
      <c r="AK288" s="268">
        <f t="shared" si="473"/>
        <v>0</v>
      </c>
      <c r="AL288" s="268">
        <f t="shared" si="473"/>
        <v>0</v>
      </c>
      <c r="AM288" s="268">
        <f t="shared" si="473"/>
        <v>0</v>
      </c>
      <c r="AN288" s="268">
        <f t="shared" si="473"/>
        <v>0</v>
      </c>
      <c r="AO288" s="268">
        <f t="shared" si="473"/>
        <v>0</v>
      </c>
      <c r="AP288" s="268">
        <f t="shared" si="473"/>
        <v>0</v>
      </c>
      <c r="AQ288" s="268">
        <f t="shared" si="473"/>
        <v>0</v>
      </c>
      <c r="AR288" s="268">
        <f t="shared" si="473"/>
        <v>0</v>
      </c>
      <c r="AS288" s="269">
        <f t="shared" si="473"/>
        <v>0</v>
      </c>
      <c r="BA288" s="34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8:70" ht="15" hidden="1" customHeight="1">
      <c r="H289" s="30"/>
      <c r="I289" s="30"/>
      <c r="J289" s="30"/>
      <c r="K289" s="30"/>
      <c r="M289" s="31"/>
      <c r="N289" s="211" t="str">
        <f t="shared" si="465"/>
        <v>직원8</v>
      </c>
      <c r="O289" s="266">
        <f t="shared" si="466"/>
        <v>0</v>
      </c>
      <c r="P289" s="267">
        <f t="shared" ref="P289:AS289" si="474">IF(P$281&lt;&gt;"휴",0,IF(P180&gt;8,P180-8,0))</f>
        <v>0</v>
      </c>
      <c r="Q289" s="267">
        <f t="shared" si="474"/>
        <v>0</v>
      </c>
      <c r="R289" s="267">
        <f t="shared" si="474"/>
        <v>0</v>
      </c>
      <c r="S289" s="267">
        <f t="shared" si="474"/>
        <v>0</v>
      </c>
      <c r="T289" s="267">
        <f t="shared" si="474"/>
        <v>0</v>
      </c>
      <c r="U289" s="267">
        <f t="shared" si="474"/>
        <v>0</v>
      </c>
      <c r="V289" s="268">
        <f t="shared" si="474"/>
        <v>0</v>
      </c>
      <c r="W289" s="268">
        <f t="shared" si="474"/>
        <v>0</v>
      </c>
      <c r="X289" s="268">
        <f t="shared" si="474"/>
        <v>0</v>
      </c>
      <c r="Y289" s="268">
        <f t="shared" si="474"/>
        <v>0</v>
      </c>
      <c r="Z289" s="268">
        <f t="shared" si="474"/>
        <v>0</v>
      </c>
      <c r="AA289" s="268">
        <f t="shared" si="474"/>
        <v>0</v>
      </c>
      <c r="AB289" s="268">
        <f t="shared" si="474"/>
        <v>0</v>
      </c>
      <c r="AC289" s="268">
        <f t="shared" si="474"/>
        <v>0</v>
      </c>
      <c r="AD289" s="268">
        <f t="shared" si="474"/>
        <v>0</v>
      </c>
      <c r="AE289" s="268">
        <f t="shared" si="474"/>
        <v>0</v>
      </c>
      <c r="AF289" s="268">
        <f t="shared" si="474"/>
        <v>0</v>
      </c>
      <c r="AG289" s="268">
        <f t="shared" si="474"/>
        <v>0</v>
      </c>
      <c r="AH289" s="268">
        <f t="shared" si="474"/>
        <v>0</v>
      </c>
      <c r="AI289" s="268">
        <f t="shared" si="474"/>
        <v>0</v>
      </c>
      <c r="AJ289" s="268">
        <f t="shared" si="474"/>
        <v>0</v>
      </c>
      <c r="AK289" s="268">
        <f t="shared" si="474"/>
        <v>0</v>
      </c>
      <c r="AL289" s="268">
        <f t="shared" si="474"/>
        <v>0</v>
      </c>
      <c r="AM289" s="268">
        <f t="shared" si="474"/>
        <v>0</v>
      </c>
      <c r="AN289" s="268">
        <f t="shared" si="474"/>
        <v>0</v>
      </c>
      <c r="AO289" s="268">
        <f t="shared" si="474"/>
        <v>0</v>
      </c>
      <c r="AP289" s="268">
        <f t="shared" si="474"/>
        <v>0</v>
      </c>
      <c r="AQ289" s="268">
        <f t="shared" si="474"/>
        <v>0</v>
      </c>
      <c r="AR289" s="268">
        <f t="shared" si="474"/>
        <v>0</v>
      </c>
      <c r="AS289" s="269">
        <f t="shared" si="474"/>
        <v>0</v>
      </c>
      <c r="BA289" s="34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8:70" ht="15" hidden="1" customHeight="1">
      <c r="H290" s="30"/>
      <c r="I290" s="30"/>
      <c r="J290" s="30"/>
      <c r="K290" s="30"/>
      <c r="M290" s="31"/>
      <c r="N290" s="211" t="str">
        <f t="shared" si="465"/>
        <v>직원9</v>
      </c>
      <c r="O290" s="266">
        <f t="shared" si="466"/>
        <v>0</v>
      </c>
      <c r="P290" s="267">
        <f t="shared" ref="P290:AS290" si="475">IF(P$281&lt;&gt;"휴",0,IF(P181&gt;8,P181-8,0))</f>
        <v>0</v>
      </c>
      <c r="Q290" s="267">
        <f t="shared" si="475"/>
        <v>0</v>
      </c>
      <c r="R290" s="267">
        <f t="shared" si="475"/>
        <v>0</v>
      </c>
      <c r="S290" s="267">
        <f t="shared" si="475"/>
        <v>0</v>
      </c>
      <c r="T290" s="267">
        <f t="shared" si="475"/>
        <v>0</v>
      </c>
      <c r="U290" s="267">
        <f t="shared" si="475"/>
        <v>0</v>
      </c>
      <c r="V290" s="268">
        <f t="shared" si="475"/>
        <v>0</v>
      </c>
      <c r="W290" s="268">
        <f t="shared" si="475"/>
        <v>0</v>
      </c>
      <c r="X290" s="268">
        <f t="shared" si="475"/>
        <v>0</v>
      </c>
      <c r="Y290" s="268">
        <f t="shared" si="475"/>
        <v>0</v>
      </c>
      <c r="Z290" s="268">
        <f t="shared" si="475"/>
        <v>0</v>
      </c>
      <c r="AA290" s="268">
        <f t="shared" si="475"/>
        <v>0</v>
      </c>
      <c r="AB290" s="268">
        <f t="shared" si="475"/>
        <v>0</v>
      </c>
      <c r="AC290" s="268">
        <f t="shared" si="475"/>
        <v>0</v>
      </c>
      <c r="AD290" s="268">
        <f t="shared" si="475"/>
        <v>0</v>
      </c>
      <c r="AE290" s="268">
        <f t="shared" si="475"/>
        <v>0</v>
      </c>
      <c r="AF290" s="268">
        <f t="shared" si="475"/>
        <v>0</v>
      </c>
      <c r="AG290" s="268">
        <f t="shared" si="475"/>
        <v>0</v>
      </c>
      <c r="AH290" s="268">
        <f t="shared" si="475"/>
        <v>0</v>
      </c>
      <c r="AI290" s="268">
        <f t="shared" si="475"/>
        <v>0</v>
      </c>
      <c r="AJ290" s="268">
        <f t="shared" si="475"/>
        <v>0</v>
      </c>
      <c r="AK290" s="268">
        <f t="shared" si="475"/>
        <v>0</v>
      </c>
      <c r="AL290" s="268">
        <f t="shared" si="475"/>
        <v>0</v>
      </c>
      <c r="AM290" s="268">
        <f t="shared" si="475"/>
        <v>0</v>
      </c>
      <c r="AN290" s="268">
        <f t="shared" si="475"/>
        <v>0</v>
      </c>
      <c r="AO290" s="268">
        <f t="shared" si="475"/>
        <v>0</v>
      </c>
      <c r="AP290" s="268">
        <f t="shared" si="475"/>
        <v>0</v>
      </c>
      <c r="AQ290" s="268">
        <f t="shared" si="475"/>
        <v>0</v>
      </c>
      <c r="AR290" s="268">
        <f t="shared" si="475"/>
        <v>0</v>
      </c>
      <c r="AS290" s="269">
        <f t="shared" si="475"/>
        <v>0</v>
      </c>
      <c r="BA290" s="34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8:70" ht="15" hidden="1" customHeight="1">
      <c r="H291" s="30"/>
      <c r="I291" s="30"/>
      <c r="J291" s="30"/>
      <c r="K291" s="30"/>
      <c r="M291" s="31"/>
      <c r="N291" s="211" t="str">
        <f t="shared" si="465"/>
        <v>직원10</v>
      </c>
      <c r="O291" s="266">
        <f t="shared" si="466"/>
        <v>0</v>
      </c>
      <c r="P291" s="267">
        <f t="shared" ref="P291:AS291" si="476">IF(P$281&lt;&gt;"휴",0,IF(P182&gt;8,P182-8,0))</f>
        <v>0</v>
      </c>
      <c r="Q291" s="267">
        <f t="shared" si="476"/>
        <v>0</v>
      </c>
      <c r="R291" s="267">
        <f t="shared" si="476"/>
        <v>0</v>
      </c>
      <c r="S291" s="267">
        <f t="shared" si="476"/>
        <v>0</v>
      </c>
      <c r="T291" s="267">
        <f t="shared" si="476"/>
        <v>0</v>
      </c>
      <c r="U291" s="267">
        <f t="shared" si="476"/>
        <v>0</v>
      </c>
      <c r="V291" s="268">
        <f t="shared" si="476"/>
        <v>0</v>
      </c>
      <c r="W291" s="268">
        <f t="shared" si="476"/>
        <v>0</v>
      </c>
      <c r="X291" s="268">
        <f t="shared" si="476"/>
        <v>0</v>
      </c>
      <c r="Y291" s="268">
        <f t="shared" si="476"/>
        <v>0</v>
      </c>
      <c r="Z291" s="268">
        <f t="shared" si="476"/>
        <v>0</v>
      </c>
      <c r="AA291" s="268">
        <f t="shared" si="476"/>
        <v>0</v>
      </c>
      <c r="AB291" s="268">
        <f t="shared" si="476"/>
        <v>0</v>
      </c>
      <c r="AC291" s="268">
        <f t="shared" si="476"/>
        <v>0</v>
      </c>
      <c r="AD291" s="268">
        <f t="shared" si="476"/>
        <v>0</v>
      </c>
      <c r="AE291" s="268">
        <f t="shared" si="476"/>
        <v>0</v>
      </c>
      <c r="AF291" s="268">
        <f t="shared" si="476"/>
        <v>0</v>
      </c>
      <c r="AG291" s="268">
        <f t="shared" si="476"/>
        <v>0</v>
      </c>
      <c r="AH291" s="268">
        <f t="shared" si="476"/>
        <v>0</v>
      </c>
      <c r="AI291" s="268">
        <f t="shared" si="476"/>
        <v>0</v>
      </c>
      <c r="AJ291" s="268">
        <f t="shared" si="476"/>
        <v>0</v>
      </c>
      <c r="AK291" s="268">
        <f t="shared" si="476"/>
        <v>0</v>
      </c>
      <c r="AL291" s="268">
        <f t="shared" si="476"/>
        <v>0</v>
      </c>
      <c r="AM291" s="268">
        <f t="shared" si="476"/>
        <v>0</v>
      </c>
      <c r="AN291" s="268">
        <f t="shared" si="476"/>
        <v>0</v>
      </c>
      <c r="AO291" s="268">
        <f t="shared" si="476"/>
        <v>0</v>
      </c>
      <c r="AP291" s="268">
        <f t="shared" si="476"/>
        <v>0</v>
      </c>
      <c r="AQ291" s="268">
        <f t="shared" si="476"/>
        <v>0</v>
      </c>
      <c r="AR291" s="268">
        <f t="shared" si="476"/>
        <v>0</v>
      </c>
      <c r="AS291" s="269">
        <f t="shared" si="476"/>
        <v>0</v>
      </c>
      <c r="BA291" s="34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8:70" ht="15" hidden="1" customHeight="1">
      <c r="H292" s="30"/>
      <c r="I292" s="30"/>
      <c r="J292" s="30"/>
      <c r="K292" s="30"/>
      <c r="M292" s="31"/>
      <c r="N292" s="211" t="str">
        <f t="shared" si="465"/>
        <v>직원11</v>
      </c>
      <c r="O292" s="266">
        <f t="shared" si="466"/>
        <v>0</v>
      </c>
      <c r="P292" s="267">
        <f t="shared" ref="P292:AS292" si="477">IF(P$281&lt;&gt;"휴",0,IF(P183&gt;8,P183-8,0))</f>
        <v>0</v>
      </c>
      <c r="Q292" s="267">
        <f t="shared" si="477"/>
        <v>0</v>
      </c>
      <c r="R292" s="267">
        <f t="shared" si="477"/>
        <v>0</v>
      </c>
      <c r="S292" s="267">
        <f t="shared" si="477"/>
        <v>0</v>
      </c>
      <c r="T292" s="267">
        <f t="shared" si="477"/>
        <v>0</v>
      </c>
      <c r="U292" s="267">
        <f t="shared" si="477"/>
        <v>0</v>
      </c>
      <c r="V292" s="268">
        <f t="shared" si="477"/>
        <v>0</v>
      </c>
      <c r="W292" s="268">
        <f t="shared" si="477"/>
        <v>0</v>
      </c>
      <c r="X292" s="268">
        <f t="shared" si="477"/>
        <v>0</v>
      </c>
      <c r="Y292" s="268">
        <f t="shared" si="477"/>
        <v>0</v>
      </c>
      <c r="Z292" s="268">
        <f t="shared" si="477"/>
        <v>0</v>
      </c>
      <c r="AA292" s="268">
        <f t="shared" si="477"/>
        <v>0</v>
      </c>
      <c r="AB292" s="268">
        <f t="shared" si="477"/>
        <v>0</v>
      </c>
      <c r="AC292" s="268">
        <f t="shared" si="477"/>
        <v>0</v>
      </c>
      <c r="AD292" s="268">
        <f t="shared" si="477"/>
        <v>0</v>
      </c>
      <c r="AE292" s="268">
        <f t="shared" si="477"/>
        <v>0</v>
      </c>
      <c r="AF292" s="268">
        <f t="shared" si="477"/>
        <v>0</v>
      </c>
      <c r="AG292" s="268">
        <f t="shared" si="477"/>
        <v>0</v>
      </c>
      <c r="AH292" s="268">
        <f t="shared" si="477"/>
        <v>0</v>
      </c>
      <c r="AI292" s="268">
        <f t="shared" si="477"/>
        <v>0</v>
      </c>
      <c r="AJ292" s="268">
        <f t="shared" si="477"/>
        <v>0</v>
      </c>
      <c r="AK292" s="268">
        <f t="shared" si="477"/>
        <v>0</v>
      </c>
      <c r="AL292" s="268">
        <f t="shared" si="477"/>
        <v>0</v>
      </c>
      <c r="AM292" s="268">
        <f t="shared" si="477"/>
        <v>0</v>
      </c>
      <c r="AN292" s="268">
        <f t="shared" si="477"/>
        <v>0</v>
      </c>
      <c r="AO292" s="268">
        <f t="shared" si="477"/>
        <v>0</v>
      </c>
      <c r="AP292" s="268">
        <f t="shared" si="477"/>
        <v>0</v>
      </c>
      <c r="AQ292" s="268">
        <f t="shared" si="477"/>
        <v>0</v>
      </c>
      <c r="AR292" s="268">
        <f t="shared" si="477"/>
        <v>0</v>
      </c>
      <c r="AS292" s="269">
        <f t="shared" si="477"/>
        <v>0</v>
      </c>
      <c r="BA292" s="34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8:70" ht="15" hidden="1" customHeight="1">
      <c r="H293" s="30"/>
      <c r="I293" s="30"/>
      <c r="J293" s="30"/>
      <c r="K293" s="30"/>
      <c r="M293" s="31"/>
      <c r="N293" s="211" t="str">
        <f t="shared" si="465"/>
        <v>직원12</v>
      </c>
      <c r="O293" s="266">
        <f t="shared" si="466"/>
        <v>0</v>
      </c>
      <c r="P293" s="267">
        <f t="shared" ref="P293:AS293" si="478">IF(P$281&lt;&gt;"휴",0,IF(P184&gt;8,P184-8,0))</f>
        <v>0</v>
      </c>
      <c r="Q293" s="267">
        <f t="shared" si="478"/>
        <v>0</v>
      </c>
      <c r="R293" s="267">
        <f t="shared" si="478"/>
        <v>0</v>
      </c>
      <c r="S293" s="267">
        <f t="shared" si="478"/>
        <v>0</v>
      </c>
      <c r="T293" s="267">
        <f t="shared" si="478"/>
        <v>0</v>
      </c>
      <c r="U293" s="267">
        <f t="shared" si="478"/>
        <v>0</v>
      </c>
      <c r="V293" s="268">
        <f t="shared" si="478"/>
        <v>0</v>
      </c>
      <c r="W293" s="268">
        <f t="shared" si="478"/>
        <v>0</v>
      </c>
      <c r="X293" s="268">
        <f t="shared" si="478"/>
        <v>0</v>
      </c>
      <c r="Y293" s="268">
        <f t="shared" si="478"/>
        <v>0</v>
      </c>
      <c r="Z293" s="268">
        <f t="shared" si="478"/>
        <v>0</v>
      </c>
      <c r="AA293" s="268">
        <f t="shared" si="478"/>
        <v>0</v>
      </c>
      <c r="AB293" s="268">
        <f t="shared" si="478"/>
        <v>0</v>
      </c>
      <c r="AC293" s="268">
        <f t="shared" si="478"/>
        <v>0</v>
      </c>
      <c r="AD293" s="268">
        <f t="shared" si="478"/>
        <v>0</v>
      </c>
      <c r="AE293" s="268">
        <f t="shared" si="478"/>
        <v>0</v>
      </c>
      <c r="AF293" s="268">
        <f t="shared" si="478"/>
        <v>0</v>
      </c>
      <c r="AG293" s="268">
        <f t="shared" si="478"/>
        <v>0</v>
      </c>
      <c r="AH293" s="268">
        <f t="shared" si="478"/>
        <v>0</v>
      </c>
      <c r="AI293" s="268">
        <f t="shared" si="478"/>
        <v>0</v>
      </c>
      <c r="AJ293" s="268">
        <f t="shared" si="478"/>
        <v>0</v>
      </c>
      <c r="AK293" s="268">
        <f t="shared" si="478"/>
        <v>0</v>
      </c>
      <c r="AL293" s="268">
        <f t="shared" si="478"/>
        <v>0</v>
      </c>
      <c r="AM293" s="268">
        <f t="shared" si="478"/>
        <v>0</v>
      </c>
      <c r="AN293" s="268">
        <f t="shared" si="478"/>
        <v>0</v>
      </c>
      <c r="AO293" s="268">
        <f t="shared" si="478"/>
        <v>0</v>
      </c>
      <c r="AP293" s="268">
        <f t="shared" si="478"/>
        <v>0</v>
      </c>
      <c r="AQ293" s="268">
        <f t="shared" si="478"/>
        <v>0</v>
      </c>
      <c r="AR293" s="268">
        <f t="shared" si="478"/>
        <v>0</v>
      </c>
      <c r="AS293" s="269">
        <f t="shared" si="478"/>
        <v>0</v>
      </c>
      <c r="BA293" s="34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8:70" ht="15" hidden="1" customHeight="1">
      <c r="H294" s="30"/>
      <c r="I294" s="30"/>
      <c r="J294" s="30"/>
      <c r="K294" s="30"/>
      <c r="M294" s="31"/>
      <c r="N294" s="211" t="str">
        <f t="shared" si="465"/>
        <v>직원13</v>
      </c>
      <c r="O294" s="266">
        <f t="shared" si="466"/>
        <v>0</v>
      </c>
      <c r="P294" s="267">
        <f t="shared" ref="P294:AS294" si="479">IF(P$281&lt;&gt;"휴",0,IF(P185&gt;8,P185-8,0))</f>
        <v>0</v>
      </c>
      <c r="Q294" s="267">
        <f t="shared" si="479"/>
        <v>0</v>
      </c>
      <c r="R294" s="267">
        <f t="shared" si="479"/>
        <v>0</v>
      </c>
      <c r="S294" s="267">
        <f t="shared" si="479"/>
        <v>0</v>
      </c>
      <c r="T294" s="267">
        <f t="shared" si="479"/>
        <v>0</v>
      </c>
      <c r="U294" s="267">
        <f t="shared" si="479"/>
        <v>0</v>
      </c>
      <c r="V294" s="268">
        <f t="shared" si="479"/>
        <v>0</v>
      </c>
      <c r="W294" s="268">
        <f t="shared" si="479"/>
        <v>0</v>
      </c>
      <c r="X294" s="268">
        <f t="shared" si="479"/>
        <v>0</v>
      </c>
      <c r="Y294" s="268">
        <f t="shared" si="479"/>
        <v>0</v>
      </c>
      <c r="Z294" s="268">
        <f t="shared" si="479"/>
        <v>0</v>
      </c>
      <c r="AA294" s="268">
        <f t="shared" si="479"/>
        <v>0</v>
      </c>
      <c r="AB294" s="268">
        <f t="shared" si="479"/>
        <v>0</v>
      </c>
      <c r="AC294" s="268">
        <f t="shared" si="479"/>
        <v>0</v>
      </c>
      <c r="AD294" s="268">
        <f t="shared" si="479"/>
        <v>0</v>
      </c>
      <c r="AE294" s="268">
        <f t="shared" si="479"/>
        <v>0</v>
      </c>
      <c r="AF294" s="268">
        <f t="shared" si="479"/>
        <v>0</v>
      </c>
      <c r="AG294" s="268">
        <f t="shared" si="479"/>
        <v>0</v>
      </c>
      <c r="AH294" s="268">
        <f t="shared" si="479"/>
        <v>0</v>
      </c>
      <c r="AI294" s="268">
        <f t="shared" si="479"/>
        <v>0</v>
      </c>
      <c r="AJ294" s="268">
        <f t="shared" si="479"/>
        <v>0</v>
      </c>
      <c r="AK294" s="268">
        <f t="shared" si="479"/>
        <v>0</v>
      </c>
      <c r="AL294" s="268">
        <f t="shared" si="479"/>
        <v>0</v>
      </c>
      <c r="AM294" s="268">
        <f t="shared" si="479"/>
        <v>0</v>
      </c>
      <c r="AN294" s="268">
        <f t="shared" si="479"/>
        <v>0</v>
      </c>
      <c r="AO294" s="268">
        <f t="shared" si="479"/>
        <v>0</v>
      </c>
      <c r="AP294" s="268">
        <f t="shared" si="479"/>
        <v>0</v>
      </c>
      <c r="AQ294" s="268">
        <f t="shared" si="479"/>
        <v>0</v>
      </c>
      <c r="AR294" s="268">
        <f t="shared" si="479"/>
        <v>0</v>
      </c>
      <c r="AS294" s="269">
        <f t="shared" si="479"/>
        <v>0</v>
      </c>
      <c r="BA294" s="34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8:70" ht="15" hidden="1" customHeight="1">
      <c r="H295" s="30"/>
      <c r="I295" s="30"/>
      <c r="J295" s="30"/>
      <c r="K295" s="30"/>
      <c r="M295" s="31"/>
      <c r="N295" s="211" t="str">
        <f t="shared" si="465"/>
        <v>직원14</v>
      </c>
      <c r="O295" s="266">
        <f t="shared" si="466"/>
        <v>0</v>
      </c>
      <c r="P295" s="267">
        <f t="shared" ref="P295:AS295" si="480">IF(P$281&lt;&gt;"휴",0,IF(P186&gt;8,P186-8,0))</f>
        <v>0</v>
      </c>
      <c r="Q295" s="267">
        <f t="shared" si="480"/>
        <v>0</v>
      </c>
      <c r="R295" s="267">
        <f t="shared" si="480"/>
        <v>0</v>
      </c>
      <c r="S295" s="267">
        <f t="shared" si="480"/>
        <v>0</v>
      </c>
      <c r="T295" s="267">
        <f t="shared" si="480"/>
        <v>0</v>
      </c>
      <c r="U295" s="267">
        <f t="shared" si="480"/>
        <v>0</v>
      </c>
      <c r="V295" s="268">
        <f t="shared" si="480"/>
        <v>0</v>
      </c>
      <c r="W295" s="268">
        <f t="shared" si="480"/>
        <v>0</v>
      </c>
      <c r="X295" s="268">
        <f t="shared" si="480"/>
        <v>0</v>
      </c>
      <c r="Y295" s="268">
        <f t="shared" si="480"/>
        <v>0</v>
      </c>
      <c r="Z295" s="268">
        <f t="shared" si="480"/>
        <v>0</v>
      </c>
      <c r="AA295" s="268">
        <f t="shared" si="480"/>
        <v>0</v>
      </c>
      <c r="AB295" s="268">
        <f t="shared" si="480"/>
        <v>0</v>
      </c>
      <c r="AC295" s="268">
        <f t="shared" si="480"/>
        <v>0</v>
      </c>
      <c r="AD295" s="268">
        <f t="shared" si="480"/>
        <v>0</v>
      </c>
      <c r="AE295" s="268">
        <f t="shared" si="480"/>
        <v>0</v>
      </c>
      <c r="AF295" s="268">
        <f t="shared" si="480"/>
        <v>0</v>
      </c>
      <c r="AG295" s="268">
        <f t="shared" si="480"/>
        <v>0</v>
      </c>
      <c r="AH295" s="268">
        <f t="shared" si="480"/>
        <v>0</v>
      </c>
      <c r="AI295" s="268">
        <f t="shared" si="480"/>
        <v>0</v>
      </c>
      <c r="AJ295" s="268">
        <f t="shared" si="480"/>
        <v>0</v>
      </c>
      <c r="AK295" s="268">
        <f t="shared" si="480"/>
        <v>0</v>
      </c>
      <c r="AL295" s="268">
        <f t="shared" si="480"/>
        <v>0</v>
      </c>
      <c r="AM295" s="268">
        <f t="shared" si="480"/>
        <v>0</v>
      </c>
      <c r="AN295" s="268">
        <f t="shared" si="480"/>
        <v>0</v>
      </c>
      <c r="AO295" s="268">
        <f t="shared" si="480"/>
        <v>0</v>
      </c>
      <c r="AP295" s="268">
        <f t="shared" si="480"/>
        <v>0</v>
      </c>
      <c r="AQ295" s="268">
        <f t="shared" si="480"/>
        <v>0</v>
      </c>
      <c r="AR295" s="268">
        <f t="shared" si="480"/>
        <v>0</v>
      </c>
      <c r="AS295" s="269">
        <f t="shared" si="480"/>
        <v>0</v>
      </c>
      <c r="BA295" s="34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8:70" ht="15" hidden="1" customHeight="1">
      <c r="H296" s="30"/>
      <c r="I296" s="30"/>
      <c r="J296" s="30"/>
      <c r="K296" s="30"/>
      <c r="M296" s="31"/>
      <c r="N296" s="216" t="str">
        <f>N260</f>
        <v>직원15</v>
      </c>
      <c r="O296" s="276">
        <f t="shared" si="466"/>
        <v>0</v>
      </c>
      <c r="P296" s="277">
        <f t="shared" ref="P296:AS296" si="481">IF(P$281&lt;&gt;"휴",0,IF(P187&gt;8,P187-8,0))</f>
        <v>0</v>
      </c>
      <c r="Q296" s="277">
        <f t="shared" si="481"/>
        <v>0</v>
      </c>
      <c r="R296" s="277">
        <f t="shared" si="481"/>
        <v>0</v>
      </c>
      <c r="S296" s="277">
        <f t="shared" si="481"/>
        <v>0</v>
      </c>
      <c r="T296" s="277">
        <f t="shared" si="481"/>
        <v>0</v>
      </c>
      <c r="U296" s="277">
        <f t="shared" si="481"/>
        <v>0</v>
      </c>
      <c r="V296" s="278">
        <f t="shared" si="481"/>
        <v>0</v>
      </c>
      <c r="W296" s="278">
        <f t="shared" si="481"/>
        <v>0</v>
      </c>
      <c r="X296" s="278">
        <f t="shared" si="481"/>
        <v>0</v>
      </c>
      <c r="Y296" s="278">
        <f t="shared" si="481"/>
        <v>0</v>
      </c>
      <c r="Z296" s="278">
        <f t="shared" si="481"/>
        <v>0</v>
      </c>
      <c r="AA296" s="278">
        <f t="shared" si="481"/>
        <v>0</v>
      </c>
      <c r="AB296" s="278">
        <f t="shared" si="481"/>
        <v>0</v>
      </c>
      <c r="AC296" s="278">
        <f t="shared" si="481"/>
        <v>0</v>
      </c>
      <c r="AD296" s="278">
        <f t="shared" si="481"/>
        <v>0</v>
      </c>
      <c r="AE296" s="278">
        <f t="shared" si="481"/>
        <v>0</v>
      </c>
      <c r="AF296" s="278">
        <f t="shared" si="481"/>
        <v>0</v>
      </c>
      <c r="AG296" s="278">
        <f t="shared" si="481"/>
        <v>0</v>
      </c>
      <c r="AH296" s="278">
        <f t="shared" si="481"/>
        <v>0</v>
      </c>
      <c r="AI296" s="278">
        <f t="shared" si="481"/>
        <v>0</v>
      </c>
      <c r="AJ296" s="278">
        <f t="shared" si="481"/>
        <v>0</v>
      </c>
      <c r="AK296" s="278">
        <f t="shared" si="481"/>
        <v>0</v>
      </c>
      <c r="AL296" s="278">
        <f t="shared" si="481"/>
        <v>0</v>
      </c>
      <c r="AM296" s="278">
        <f t="shared" si="481"/>
        <v>0</v>
      </c>
      <c r="AN296" s="278">
        <f t="shared" si="481"/>
        <v>0</v>
      </c>
      <c r="AO296" s="278">
        <f t="shared" si="481"/>
        <v>0</v>
      </c>
      <c r="AP296" s="278">
        <f t="shared" si="481"/>
        <v>0</v>
      </c>
      <c r="AQ296" s="278">
        <f t="shared" si="481"/>
        <v>0</v>
      </c>
      <c r="AR296" s="278">
        <f t="shared" si="481"/>
        <v>0</v>
      </c>
      <c r="AS296" s="279">
        <f t="shared" si="481"/>
        <v>0</v>
      </c>
      <c r="BA296" s="34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8:70" ht="15" hidden="1" customHeight="1">
      <c r="H297" s="30"/>
      <c r="I297" s="30"/>
      <c r="J297" s="30"/>
      <c r="K297" s="30"/>
      <c r="M297" s="31"/>
      <c r="N297" s="206" t="str">
        <f t="shared" ref="N297" si="482">N261</f>
        <v>직원16</v>
      </c>
      <c r="O297" s="262">
        <f t="shared" si="466"/>
        <v>0</v>
      </c>
      <c r="P297" s="263">
        <f t="shared" ref="P297:AS297" si="483">IF(P$281&lt;&gt;"휴",0,IF(P188&gt;8,P188-8,0))</f>
        <v>0</v>
      </c>
      <c r="Q297" s="263">
        <f t="shared" si="483"/>
        <v>0</v>
      </c>
      <c r="R297" s="263">
        <f t="shared" si="483"/>
        <v>0</v>
      </c>
      <c r="S297" s="263">
        <f t="shared" si="483"/>
        <v>0</v>
      </c>
      <c r="T297" s="263">
        <f t="shared" si="483"/>
        <v>0</v>
      </c>
      <c r="U297" s="263">
        <f t="shared" si="483"/>
        <v>0</v>
      </c>
      <c r="V297" s="264">
        <f t="shared" si="483"/>
        <v>0</v>
      </c>
      <c r="W297" s="264">
        <f t="shared" si="483"/>
        <v>0</v>
      </c>
      <c r="X297" s="264">
        <f t="shared" si="483"/>
        <v>0</v>
      </c>
      <c r="Y297" s="264">
        <f t="shared" si="483"/>
        <v>0</v>
      </c>
      <c r="Z297" s="264">
        <f t="shared" si="483"/>
        <v>0</v>
      </c>
      <c r="AA297" s="264">
        <f t="shared" si="483"/>
        <v>0</v>
      </c>
      <c r="AB297" s="264">
        <f t="shared" si="483"/>
        <v>0</v>
      </c>
      <c r="AC297" s="264">
        <f t="shared" si="483"/>
        <v>0</v>
      </c>
      <c r="AD297" s="264">
        <f t="shared" si="483"/>
        <v>0</v>
      </c>
      <c r="AE297" s="264">
        <f t="shared" si="483"/>
        <v>0</v>
      </c>
      <c r="AF297" s="264">
        <f t="shared" si="483"/>
        <v>0</v>
      </c>
      <c r="AG297" s="264">
        <f t="shared" si="483"/>
        <v>0</v>
      </c>
      <c r="AH297" s="264">
        <f t="shared" si="483"/>
        <v>0</v>
      </c>
      <c r="AI297" s="264">
        <f t="shared" si="483"/>
        <v>0</v>
      </c>
      <c r="AJ297" s="264">
        <f t="shared" si="483"/>
        <v>0</v>
      </c>
      <c r="AK297" s="264">
        <f t="shared" si="483"/>
        <v>0</v>
      </c>
      <c r="AL297" s="264">
        <f t="shared" si="483"/>
        <v>0</v>
      </c>
      <c r="AM297" s="264">
        <f t="shared" si="483"/>
        <v>0</v>
      </c>
      <c r="AN297" s="264">
        <f t="shared" si="483"/>
        <v>0</v>
      </c>
      <c r="AO297" s="264">
        <f t="shared" si="483"/>
        <v>0</v>
      </c>
      <c r="AP297" s="264">
        <f t="shared" si="483"/>
        <v>0</v>
      </c>
      <c r="AQ297" s="264">
        <f t="shared" si="483"/>
        <v>0</v>
      </c>
      <c r="AR297" s="264">
        <f t="shared" si="483"/>
        <v>0</v>
      </c>
      <c r="AS297" s="265">
        <f t="shared" si="483"/>
        <v>0</v>
      </c>
      <c r="BA297" s="34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8:70" ht="15" hidden="1" customHeight="1">
      <c r="H298" s="30"/>
      <c r="I298" s="30"/>
      <c r="J298" s="30"/>
      <c r="K298" s="30"/>
      <c r="M298" s="31"/>
      <c r="N298" s="211" t="str">
        <f t="shared" ref="N298" si="484">N262</f>
        <v>직원17</v>
      </c>
      <c r="O298" s="266">
        <f t="shared" si="466"/>
        <v>0</v>
      </c>
      <c r="P298" s="267">
        <f t="shared" ref="P298:AS298" si="485">IF(P$281&lt;&gt;"휴",0,IF(P189&gt;8,P189-8,0))</f>
        <v>0</v>
      </c>
      <c r="Q298" s="267">
        <f t="shared" si="485"/>
        <v>0</v>
      </c>
      <c r="R298" s="267">
        <f t="shared" si="485"/>
        <v>0</v>
      </c>
      <c r="S298" s="267">
        <f t="shared" si="485"/>
        <v>0</v>
      </c>
      <c r="T298" s="267">
        <f t="shared" si="485"/>
        <v>0</v>
      </c>
      <c r="U298" s="267">
        <f t="shared" si="485"/>
        <v>0</v>
      </c>
      <c r="V298" s="268">
        <f t="shared" si="485"/>
        <v>0</v>
      </c>
      <c r="W298" s="268">
        <f t="shared" si="485"/>
        <v>0</v>
      </c>
      <c r="X298" s="268">
        <f t="shared" si="485"/>
        <v>0</v>
      </c>
      <c r="Y298" s="268">
        <f t="shared" si="485"/>
        <v>0</v>
      </c>
      <c r="Z298" s="268">
        <f t="shared" si="485"/>
        <v>0</v>
      </c>
      <c r="AA298" s="268">
        <f t="shared" si="485"/>
        <v>0</v>
      </c>
      <c r="AB298" s="268">
        <f t="shared" si="485"/>
        <v>0</v>
      </c>
      <c r="AC298" s="268">
        <f t="shared" si="485"/>
        <v>0</v>
      </c>
      <c r="AD298" s="268">
        <f t="shared" si="485"/>
        <v>0</v>
      </c>
      <c r="AE298" s="268">
        <f t="shared" si="485"/>
        <v>0</v>
      </c>
      <c r="AF298" s="268">
        <f t="shared" si="485"/>
        <v>0</v>
      </c>
      <c r="AG298" s="268">
        <f t="shared" si="485"/>
        <v>0</v>
      </c>
      <c r="AH298" s="268">
        <f t="shared" si="485"/>
        <v>0</v>
      </c>
      <c r="AI298" s="268">
        <f t="shared" si="485"/>
        <v>0</v>
      </c>
      <c r="AJ298" s="268">
        <f t="shared" si="485"/>
        <v>0</v>
      </c>
      <c r="AK298" s="268">
        <f t="shared" si="485"/>
        <v>0</v>
      </c>
      <c r="AL298" s="268">
        <f t="shared" si="485"/>
        <v>0</v>
      </c>
      <c r="AM298" s="268">
        <f t="shared" si="485"/>
        <v>0</v>
      </c>
      <c r="AN298" s="268">
        <f t="shared" si="485"/>
        <v>0</v>
      </c>
      <c r="AO298" s="268">
        <f t="shared" si="485"/>
        <v>0</v>
      </c>
      <c r="AP298" s="268">
        <f t="shared" si="485"/>
        <v>0</v>
      </c>
      <c r="AQ298" s="268">
        <f t="shared" si="485"/>
        <v>0</v>
      </c>
      <c r="AR298" s="268">
        <f t="shared" si="485"/>
        <v>0</v>
      </c>
      <c r="AS298" s="269">
        <f t="shared" si="485"/>
        <v>0</v>
      </c>
      <c r="BA298" s="34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8:70" ht="15" hidden="1" customHeight="1">
      <c r="H299" s="30"/>
      <c r="I299" s="30"/>
      <c r="J299" s="30"/>
      <c r="K299" s="30"/>
      <c r="M299" s="31"/>
      <c r="N299" s="211" t="str">
        <f t="shared" ref="N299" si="486">N263</f>
        <v>직원18</v>
      </c>
      <c r="O299" s="266">
        <f t="shared" si="466"/>
        <v>0</v>
      </c>
      <c r="P299" s="267">
        <f t="shared" ref="P299:AS299" si="487">IF(P$281&lt;&gt;"휴",0,IF(P190&gt;8,P190-8,0))</f>
        <v>0</v>
      </c>
      <c r="Q299" s="267">
        <f t="shared" si="487"/>
        <v>0</v>
      </c>
      <c r="R299" s="267">
        <f t="shared" si="487"/>
        <v>0</v>
      </c>
      <c r="S299" s="267">
        <f t="shared" si="487"/>
        <v>0</v>
      </c>
      <c r="T299" s="267">
        <f t="shared" si="487"/>
        <v>0</v>
      </c>
      <c r="U299" s="267">
        <f t="shared" si="487"/>
        <v>0</v>
      </c>
      <c r="V299" s="268">
        <f t="shared" si="487"/>
        <v>0</v>
      </c>
      <c r="W299" s="268">
        <f t="shared" si="487"/>
        <v>0</v>
      </c>
      <c r="X299" s="268">
        <f t="shared" si="487"/>
        <v>0</v>
      </c>
      <c r="Y299" s="268">
        <f t="shared" si="487"/>
        <v>0</v>
      </c>
      <c r="Z299" s="268">
        <f t="shared" si="487"/>
        <v>0</v>
      </c>
      <c r="AA299" s="268">
        <f t="shared" si="487"/>
        <v>0</v>
      </c>
      <c r="AB299" s="268">
        <f t="shared" si="487"/>
        <v>0</v>
      </c>
      <c r="AC299" s="268">
        <f t="shared" si="487"/>
        <v>0</v>
      </c>
      <c r="AD299" s="268">
        <f t="shared" si="487"/>
        <v>0</v>
      </c>
      <c r="AE299" s="268">
        <f t="shared" si="487"/>
        <v>0</v>
      </c>
      <c r="AF299" s="268">
        <f t="shared" si="487"/>
        <v>0</v>
      </c>
      <c r="AG299" s="268">
        <f t="shared" si="487"/>
        <v>0</v>
      </c>
      <c r="AH299" s="268">
        <f t="shared" si="487"/>
        <v>0</v>
      </c>
      <c r="AI299" s="268">
        <f t="shared" si="487"/>
        <v>0</v>
      </c>
      <c r="AJ299" s="268">
        <f t="shared" si="487"/>
        <v>0</v>
      </c>
      <c r="AK299" s="268">
        <f t="shared" si="487"/>
        <v>0</v>
      </c>
      <c r="AL299" s="268">
        <f t="shared" si="487"/>
        <v>0</v>
      </c>
      <c r="AM299" s="268">
        <f t="shared" si="487"/>
        <v>0</v>
      </c>
      <c r="AN299" s="268">
        <f t="shared" si="487"/>
        <v>0</v>
      </c>
      <c r="AO299" s="268">
        <f t="shared" si="487"/>
        <v>0</v>
      </c>
      <c r="AP299" s="268">
        <f t="shared" si="487"/>
        <v>0</v>
      </c>
      <c r="AQ299" s="268">
        <f t="shared" si="487"/>
        <v>0</v>
      </c>
      <c r="AR299" s="268">
        <f t="shared" si="487"/>
        <v>0</v>
      </c>
      <c r="AS299" s="269">
        <f t="shared" si="487"/>
        <v>0</v>
      </c>
      <c r="BA299" s="34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8:70" ht="15" hidden="1" customHeight="1">
      <c r="H300" s="30"/>
      <c r="I300" s="30"/>
      <c r="J300" s="30"/>
      <c r="K300" s="30"/>
      <c r="M300" s="31"/>
      <c r="N300" s="211" t="str">
        <f t="shared" ref="N300" si="488">N264</f>
        <v>직원19</v>
      </c>
      <c r="O300" s="266">
        <f t="shared" si="466"/>
        <v>0</v>
      </c>
      <c r="P300" s="267">
        <f t="shared" ref="P300:AS300" si="489">IF(P$281&lt;&gt;"휴",0,IF(P191&gt;8,P191-8,0))</f>
        <v>0</v>
      </c>
      <c r="Q300" s="267">
        <f t="shared" si="489"/>
        <v>0</v>
      </c>
      <c r="R300" s="267">
        <f t="shared" si="489"/>
        <v>0</v>
      </c>
      <c r="S300" s="267">
        <f t="shared" si="489"/>
        <v>0</v>
      </c>
      <c r="T300" s="267">
        <f t="shared" si="489"/>
        <v>0</v>
      </c>
      <c r="U300" s="267">
        <f t="shared" si="489"/>
        <v>0</v>
      </c>
      <c r="V300" s="268">
        <f t="shared" si="489"/>
        <v>0</v>
      </c>
      <c r="W300" s="268">
        <f t="shared" si="489"/>
        <v>0</v>
      </c>
      <c r="X300" s="268">
        <f t="shared" si="489"/>
        <v>0</v>
      </c>
      <c r="Y300" s="268">
        <f t="shared" si="489"/>
        <v>0</v>
      </c>
      <c r="Z300" s="268">
        <f t="shared" si="489"/>
        <v>0</v>
      </c>
      <c r="AA300" s="268">
        <f t="shared" si="489"/>
        <v>0</v>
      </c>
      <c r="AB300" s="268">
        <f t="shared" si="489"/>
        <v>0</v>
      </c>
      <c r="AC300" s="268">
        <f t="shared" si="489"/>
        <v>0</v>
      </c>
      <c r="AD300" s="268">
        <f t="shared" si="489"/>
        <v>0</v>
      </c>
      <c r="AE300" s="268">
        <f t="shared" si="489"/>
        <v>0</v>
      </c>
      <c r="AF300" s="268">
        <f t="shared" si="489"/>
        <v>0</v>
      </c>
      <c r="AG300" s="268">
        <f t="shared" si="489"/>
        <v>0</v>
      </c>
      <c r="AH300" s="268">
        <f t="shared" si="489"/>
        <v>0</v>
      </c>
      <c r="AI300" s="268">
        <f t="shared" si="489"/>
        <v>0</v>
      </c>
      <c r="AJ300" s="268">
        <f t="shared" si="489"/>
        <v>0</v>
      </c>
      <c r="AK300" s="268">
        <f t="shared" si="489"/>
        <v>0</v>
      </c>
      <c r="AL300" s="268">
        <f t="shared" si="489"/>
        <v>0</v>
      </c>
      <c r="AM300" s="268">
        <f t="shared" si="489"/>
        <v>0</v>
      </c>
      <c r="AN300" s="268">
        <f t="shared" si="489"/>
        <v>0</v>
      </c>
      <c r="AO300" s="268">
        <f t="shared" si="489"/>
        <v>0</v>
      </c>
      <c r="AP300" s="268">
        <f t="shared" si="489"/>
        <v>0</v>
      </c>
      <c r="AQ300" s="268">
        <f t="shared" si="489"/>
        <v>0</v>
      </c>
      <c r="AR300" s="268">
        <f t="shared" si="489"/>
        <v>0</v>
      </c>
      <c r="AS300" s="269">
        <f t="shared" si="489"/>
        <v>0</v>
      </c>
      <c r="BA300" s="34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8:70" ht="15" hidden="1" customHeight="1">
      <c r="H301" s="30"/>
      <c r="I301" s="30"/>
      <c r="J301" s="30"/>
      <c r="K301" s="30"/>
      <c r="M301" s="31"/>
      <c r="N301" s="211" t="str">
        <f t="shared" ref="N301" si="490">N265</f>
        <v>직원20</v>
      </c>
      <c r="O301" s="266">
        <f t="shared" si="466"/>
        <v>0</v>
      </c>
      <c r="P301" s="267">
        <f t="shared" ref="P301:AS301" si="491">IF(P$281&lt;&gt;"휴",0,IF(P192&gt;8,P192-8,0))</f>
        <v>0</v>
      </c>
      <c r="Q301" s="267">
        <f t="shared" si="491"/>
        <v>0</v>
      </c>
      <c r="R301" s="267">
        <f t="shared" si="491"/>
        <v>0</v>
      </c>
      <c r="S301" s="267">
        <f t="shared" si="491"/>
        <v>0</v>
      </c>
      <c r="T301" s="267">
        <f t="shared" si="491"/>
        <v>0</v>
      </c>
      <c r="U301" s="267">
        <f t="shared" si="491"/>
        <v>0</v>
      </c>
      <c r="V301" s="268">
        <f t="shared" si="491"/>
        <v>0</v>
      </c>
      <c r="W301" s="268">
        <f t="shared" si="491"/>
        <v>0</v>
      </c>
      <c r="X301" s="268">
        <f t="shared" si="491"/>
        <v>0</v>
      </c>
      <c r="Y301" s="268">
        <f t="shared" si="491"/>
        <v>0</v>
      </c>
      <c r="Z301" s="268">
        <f t="shared" si="491"/>
        <v>0</v>
      </c>
      <c r="AA301" s="268">
        <f t="shared" si="491"/>
        <v>0</v>
      </c>
      <c r="AB301" s="268">
        <f t="shared" si="491"/>
        <v>0</v>
      </c>
      <c r="AC301" s="268">
        <f t="shared" si="491"/>
        <v>0</v>
      </c>
      <c r="AD301" s="268">
        <f t="shared" si="491"/>
        <v>0</v>
      </c>
      <c r="AE301" s="268">
        <f t="shared" si="491"/>
        <v>0</v>
      </c>
      <c r="AF301" s="268">
        <f t="shared" si="491"/>
        <v>0</v>
      </c>
      <c r="AG301" s="268">
        <f t="shared" si="491"/>
        <v>0</v>
      </c>
      <c r="AH301" s="268">
        <f t="shared" si="491"/>
        <v>0</v>
      </c>
      <c r="AI301" s="268">
        <f t="shared" si="491"/>
        <v>0</v>
      </c>
      <c r="AJ301" s="268">
        <f t="shared" si="491"/>
        <v>0</v>
      </c>
      <c r="AK301" s="268">
        <f t="shared" si="491"/>
        <v>0</v>
      </c>
      <c r="AL301" s="268">
        <f t="shared" si="491"/>
        <v>0</v>
      </c>
      <c r="AM301" s="268">
        <f t="shared" si="491"/>
        <v>0</v>
      </c>
      <c r="AN301" s="268">
        <f t="shared" si="491"/>
        <v>0</v>
      </c>
      <c r="AO301" s="268">
        <f t="shared" si="491"/>
        <v>0</v>
      </c>
      <c r="AP301" s="268">
        <f t="shared" si="491"/>
        <v>0</v>
      </c>
      <c r="AQ301" s="268">
        <f t="shared" si="491"/>
        <v>0</v>
      </c>
      <c r="AR301" s="268">
        <f t="shared" si="491"/>
        <v>0</v>
      </c>
      <c r="AS301" s="269">
        <f t="shared" si="491"/>
        <v>0</v>
      </c>
      <c r="BA301" s="34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8:70" ht="15" hidden="1" customHeight="1">
      <c r="H302" s="30"/>
      <c r="I302" s="30"/>
      <c r="J302" s="30"/>
      <c r="K302" s="30"/>
      <c r="M302" s="31"/>
      <c r="N302" s="211" t="str">
        <f t="shared" ref="N302" si="492">N266</f>
        <v>직원21</v>
      </c>
      <c r="O302" s="266">
        <f t="shared" si="466"/>
        <v>0</v>
      </c>
      <c r="P302" s="267">
        <f t="shared" ref="P302:AS302" si="493">IF(P$281&lt;&gt;"휴",0,IF(P193&gt;8,P193-8,0))</f>
        <v>0</v>
      </c>
      <c r="Q302" s="267">
        <f t="shared" si="493"/>
        <v>0</v>
      </c>
      <c r="R302" s="267">
        <f t="shared" si="493"/>
        <v>0</v>
      </c>
      <c r="S302" s="267">
        <f t="shared" si="493"/>
        <v>0</v>
      </c>
      <c r="T302" s="267">
        <f t="shared" si="493"/>
        <v>0</v>
      </c>
      <c r="U302" s="267">
        <f t="shared" si="493"/>
        <v>0</v>
      </c>
      <c r="V302" s="268">
        <f t="shared" si="493"/>
        <v>0</v>
      </c>
      <c r="W302" s="268">
        <f t="shared" si="493"/>
        <v>0</v>
      </c>
      <c r="X302" s="268">
        <f t="shared" si="493"/>
        <v>0</v>
      </c>
      <c r="Y302" s="268">
        <f t="shared" si="493"/>
        <v>0</v>
      </c>
      <c r="Z302" s="268">
        <f t="shared" si="493"/>
        <v>0</v>
      </c>
      <c r="AA302" s="268">
        <f t="shared" si="493"/>
        <v>0</v>
      </c>
      <c r="AB302" s="268">
        <f t="shared" si="493"/>
        <v>0</v>
      </c>
      <c r="AC302" s="268">
        <f t="shared" si="493"/>
        <v>0</v>
      </c>
      <c r="AD302" s="268">
        <f t="shared" si="493"/>
        <v>0</v>
      </c>
      <c r="AE302" s="268">
        <f t="shared" si="493"/>
        <v>0</v>
      </c>
      <c r="AF302" s="268">
        <f t="shared" si="493"/>
        <v>0</v>
      </c>
      <c r="AG302" s="268">
        <f t="shared" si="493"/>
        <v>0</v>
      </c>
      <c r="AH302" s="268">
        <f t="shared" si="493"/>
        <v>0</v>
      </c>
      <c r="AI302" s="268">
        <f t="shared" si="493"/>
        <v>0</v>
      </c>
      <c r="AJ302" s="268">
        <f t="shared" si="493"/>
        <v>0</v>
      </c>
      <c r="AK302" s="268">
        <f t="shared" si="493"/>
        <v>0</v>
      </c>
      <c r="AL302" s="268">
        <f t="shared" si="493"/>
        <v>0</v>
      </c>
      <c r="AM302" s="268">
        <f t="shared" si="493"/>
        <v>0</v>
      </c>
      <c r="AN302" s="268">
        <f t="shared" si="493"/>
        <v>0</v>
      </c>
      <c r="AO302" s="268">
        <f t="shared" si="493"/>
        <v>0</v>
      </c>
      <c r="AP302" s="268">
        <f t="shared" si="493"/>
        <v>0</v>
      </c>
      <c r="AQ302" s="268">
        <f t="shared" si="493"/>
        <v>0</v>
      </c>
      <c r="AR302" s="268">
        <f t="shared" si="493"/>
        <v>0</v>
      </c>
      <c r="AS302" s="269">
        <f t="shared" si="493"/>
        <v>0</v>
      </c>
      <c r="BA302" s="34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8:70" ht="15" hidden="1" customHeight="1">
      <c r="H303" s="30"/>
      <c r="I303" s="30"/>
      <c r="J303" s="30"/>
      <c r="K303" s="30"/>
      <c r="M303" s="31"/>
      <c r="N303" s="211" t="str">
        <f t="shared" ref="N303" si="494">N267</f>
        <v>직원22</v>
      </c>
      <c r="O303" s="266">
        <f t="shared" si="466"/>
        <v>0</v>
      </c>
      <c r="P303" s="267">
        <f t="shared" ref="P303:AS303" si="495">IF(P$281&lt;&gt;"휴",0,IF(P194&gt;8,P194-8,0))</f>
        <v>0</v>
      </c>
      <c r="Q303" s="267">
        <f t="shared" si="495"/>
        <v>0</v>
      </c>
      <c r="R303" s="267">
        <f t="shared" si="495"/>
        <v>0</v>
      </c>
      <c r="S303" s="267">
        <f t="shared" si="495"/>
        <v>0</v>
      </c>
      <c r="T303" s="267">
        <f t="shared" si="495"/>
        <v>0</v>
      </c>
      <c r="U303" s="267">
        <f t="shared" si="495"/>
        <v>0</v>
      </c>
      <c r="V303" s="268">
        <f t="shared" si="495"/>
        <v>0</v>
      </c>
      <c r="W303" s="268">
        <f t="shared" si="495"/>
        <v>0</v>
      </c>
      <c r="X303" s="268">
        <f t="shared" si="495"/>
        <v>0</v>
      </c>
      <c r="Y303" s="268">
        <f t="shared" si="495"/>
        <v>0</v>
      </c>
      <c r="Z303" s="268">
        <f t="shared" si="495"/>
        <v>0</v>
      </c>
      <c r="AA303" s="268">
        <f t="shared" si="495"/>
        <v>0</v>
      </c>
      <c r="AB303" s="268">
        <f t="shared" si="495"/>
        <v>0</v>
      </c>
      <c r="AC303" s="268">
        <f t="shared" si="495"/>
        <v>0</v>
      </c>
      <c r="AD303" s="268">
        <f t="shared" si="495"/>
        <v>0</v>
      </c>
      <c r="AE303" s="268">
        <f t="shared" si="495"/>
        <v>0</v>
      </c>
      <c r="AF303" s="268">
        <f t="shared" si="495"/>
        <v>0</v>
      </c>
      <c r="AG303" s="268">
        <f t="shared" si="495"/>
        <v>0</v>
      </c>
      <c r="AH303" s="268">
        <f t="shared" si="495"/>
        <v>0</v>
      </c>
      <c r="AI303" s="268">
        <f t="shared" si="495"/>
        <v>0</v>
      </c>
      <c r="AJ303" s="268">
        <f t="shared" si="495"/>
        <v>0</v>
      </c>
      <c r="AK303" s="268">
        <f t="shared" si="495"/>
        <v>0</v>
      </c>
      <c r="AL303" s="268">
        <f t="shared" si="495"/>
        <v>0</v>
      </c>
      <c r="AM303" s="268">
        <f t="shared" si="495"/>
        <v>0</v>
      </c>
      <c r="AN303" s="268">
        <f t="shared" si="495"/>
        <v>0</v>
      </c>
      <c r="AO303" s="268">
        <f t="shared" si="495"/>
        <v>0</v>
      </c>
      <c r="AP303" s="268">
        <f t="shared" si="495"/>
        <v>0</v>
      </c>
      <c r="AQ303" s="268">
        <f t="shared" si="495"/>
        <v>0</v>
      </c>
      <c r="AR303" s="268">
        <f t="shared" si="495"/>
        <v>0</v>
      </c>
      <c r="AS303" s="269">
        <f t="shared" si="495"/>
        <v>0</v>
      </c>
      <c r="BA303" s="34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8:70" ht="15" hidden="1" customHeight="1">
      <c r="H304" s="30"/>
      <c r="I304" s="30"/>
      <c r="J304" s="30"/>
      <c r="K304" s="30"/>
      <c r="M304" s="31"/>
      <c r="N304" s="211" t="str">
        <f t="shared" ref="N304" si="496">N268</f>
        <v>직원23</v>
      </c>
      <c r="O304" s="266">
        <f t="shared" si="466"/>
        <v>0</v>
      </c>
      <c r="P304" s="267">
        <f t="shared" ref="P304:AS304" si="497">IF(P$281&lt;&gt;"휴",0,IF(P195&gt;8,P195-8,0))</f>
        <v>0</v>
      </c>
      <c r="Q304" s="267">
        <f t="shared" si="497"/>
        <v>0</v>
      </c>
      <c r="R304" s="267">
        <f t="shared" si="497"/>
        <v>0</v>
      </c>
      <c r="S304" s="267">
        <f t="shared" si="497"/>
        <v>0</v>
      </c>
      <c r="T304" s="267">
        <f t="shared" si="497"/>
        <v>0</v>
      </c>
      <c r="U304" s="267">
        <f t="shared" si="497"/>
        <v>0</v>
      </c>
      <c r="V304" s="268">
        <f t="shared" si="497"/>
        <v>0</v>
      </c>
      <c r="W304" s="268">
        <f t="shared" si="497"/>
        <v>0</v>
      </c>
      <c r="X304" s="268">
        <f t="shared" si="497"/>
        <v>0</v>
      </c>
      <c r="Y304" s="268">
        <f t="shared" si="497"/>
        <v>0</v>
      </c>
      <c r="Z304" s="268">
        <f t="shared" si="497"/>
        <v>0</v>
      </c>
      <c r="AA304" s="268">
        <f t="shared" si="497"/>
        <v>0</v>
      </c>
      <c r="AB304" s="268">
        <f t="shared" si="497"/>
        <v>0</v>
      </c>
      <c r="AC304" s="268">
        <f t="shared" si="497"/>
        <v>0</v>
      </c>
      <c r="AD304" s="268">
        <f t="shared" si="497"/>
        <v>0</v>
      </c>
      <c r="AE304" s="268">
        <f t="shared" si="497"/>
        <v>0</v>
      </c>
      <c r="AF304" s="268">
        <f t="shared" si="497"/>
        <v>0</v>
      </c>
      <c r="AG304" s="268">
        <f t="shared" si="497"/>
        <v>0</v>
      </c>
      <c r="AH304" s="268">
        <f t="shared" si="497"/>
        <v>0</v>
      </c>
      <c r="AI304" s="268">
        <f t="shared" si="497"/>
        <v>0</v>
      </c>
      <c r="AJ304" s="268">
        <f t="shared" si="497"/>
        <v>0</v>
      </c>
      <c r="AK304" s="268">
        <f t="shared" si="497"/>
        <v>0</v>
      </c>
      <c r="AL304" s="268">
        <f t="shared" si="497"/>
        <v>0</v>
      </c>
      <c r="AM304" s="268">
        <f t="shared" si="497"/>
        <v>0</v>
      </c>
      <c r="AN304" s="268">
        <f t="shared" si="497"/>
        <v>0</v>
      </c>
      <c r="AO304" s="268">
        <f t="shared" si="497"/>
        <v>0</v>
      </c>
      <c r="AP304" s="268">
        <f t="shared" si="497"/>
        <v>0</v>
      </c>
      <c r="AQ304" s="268">
        <f t="shared" si="497"/>
        <v>0</v>
      </c>
      <c r="AR304" s="268">
        <f t="shared" si="497"/>
        <v>0</v>
      </c>
      <c r="AS304" s="269">
        <f t="shared" si="497"/>
        <v>0</v>
      </c>
      <c r="BA304" s="34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8:70" ht="15" hidden="1" customHeight="1">
      <c r="H305" s="30"/>
      <c r="I305" s="30"/>
      <c r="J305" s="30"/>
      <c r="K305" s="30"/>
      <c r="M305" s="31"/>
      <c r="N305" s="211" t="str">
        <f t="shared" ref="N305" si="498">N269</f>
        <v>직원24</v>
      </c>
      <c r="O305" s="266">
        <f t="shared" si="466"/>
        <v>0</v>
      </c>
      <c r="P305" s="267">
        <f t="shared" ref="P305:AS305" si="499">IF(P$281&lt;&gt;"휴",0,IF(P196&gt;8,P196-8,0))</f>
        <v>0</v>
      </c>
      <c r="Q305" s="267">
        <f t="shared" si="499"/>
        <v>0</v>
      </c>
      <c r="R305" s="267">
        <f t="shared" si="499"/>
        <v>0</v>
      </c>
      <c r="S305" s="267">
        <f t="shared" si="499"/>
        <v>0</v>
      </c>
      <c r="T305" s="267">
        <f t="shared" si="499"/>
        <v>0</v>
      </c>
      <c r="U305" s="267">
        <f t="shared" si="499"/>
        <v>0</v>
      </c>
      <c r="V305" s="268">
        <f t="shared" si="499"/>
        <v>0</v>
      </c>
      <c r="W305" s="268">
        <f t="shared" si="499"/>
        <v>0</v>
      </c>
      <c r="X305" s="268">
        <f t="shared" si="499"/>
        <v>0</v>
      </c>
      <c r="Y305" s="268">
        <f t="shared" si="499"/>
        <v>0</v>
      </c>
      <c r="Z305" s="268">
        <f t="shared" si="499"/>
        <v>0</v>
      </c>
      <c r="AA305" s="268">
        <f t="shared" si="499"/>
        <v>0</v>
      </c>
      <c r="AB305" s="268">
        <f t="shared" si="499"/>
        <v>0</v>
      </c>
      <c r="AC305" s="268">
        <f t="shared" si="499"/>
        <v>0</v>
      </c>
      <c r="AD305" s="268">
        <f t="shared" si="499"/>
        <v>0</v>
      </c>
      <c r="AE305" s="268">
        <f t="shared" si="499"/>
        <v>0</v>
      </c>
      <c r="AF305" s="268">
        <f t="shared" si="499"/>
        <v>0</v>
      </c>
      <c r="AG305" s="268">
        <f t="shared" si="499"/>
        <v>0</v>
      </c>
      <c r="AH305" s="268">
        <f t="shared" si="499"/>
        <v>0</v>
      </c>
      <c r="AI305" s="268">
        <f t="shared" si="499"/>
        <v>0</v>
      </c>
      <c r="AJ305" s="268">
        <f t="shared" si="499"/>
        <v>0</v>
      </c>
      <c r="AK305" s="268">
        <f t="shared" si="499"/>
        <v>0</v>
      </c>
      <c r="AL305" s="268">
        <f t="shared" si="499"/>
        <v>0</v>
      </c>
      <c r="AM305" s="268">
        <f t="shared" si="499"/>
        <v>0</v>
      </c>
      <c r="AN305" s="268">
        <f t="shared" si="499"/>
        <v>0</v>
      </c>
      <c r="AO305" s="268">
        <f t="shared" si="499"/>
        <v>0</v>
      </c>
      <c r="AP305" s="268">
        <f t="shared" si="499"/>
        <v>0</v>
      </c>
      <c r="AQ305" s="268">
        <f t="shared" si="499"/>
        <v>0</v>
      </c>
      <c r="AR305" s="268">
        <f t="shared" si="499"/>
        <v>0</v>
      </c>
      <c r="AS305" s="269">
        <f t="shared" si="499"/>
        <v>0</v>
      </c>
      <c r="BA305" s="34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8:70" ht="15" hidden="1" customHeight="1">
      <c r="H306" s="30"/>
      <c r="I306" s="30"/>
      <c r="J306" s="30"/>
      <c r="K306" s="30"/>
      <c r="M306" s="31"/>
      <c r="N306" s="211" t="str">
        <f t="shared" ref="N306" si="500">N270</f>
        <v>직원25</v>
      </c>
      <c r="O306" s="266">
        <f t="shared" si="466"/>
        <v>0</v>
      </c>
      <c r="P306" s="267">
        <f t="shared" ref="P306:AS306" si="501">IF(P$281&lt;&gt;"휴",0,IF(P197&gt;8,P197-8,0))</f>
        <v>0</v>
      </c>
      <c r="Q306" s="267">
        <f t="shared" si="501"/>
        <v>0</v>
      </c>
      <c r="R306" s="267">
        <f t="shared" si="501"/>
        <v>0</v>
      </c>
      <c r="S306" s="267">
        <f t="shared" si="501"/>
        <v>0</v>
      </c>
      <c r="T306" s="267">
        <f t="shared" si="501"/>
        <v>0</v>
      </c>
      <c r="U306" s="267">
        <f t="shared" si="501"/>
        <v>0</v>
      </c>
      <c r="V306" s="268">
        <f t="shared" si="501"/>
        <v>0</v>
      </c>
      <c r="W306" s="268">
        <f t="shared" si="501"/>
        <v>0</v>
      </c>
      <c r="X306" s="268">
        <f t="shared" si="501"/>
        <v>0</v>
      </c>
      <c r="Y306" s="268">
        <f t="shared" si="501"/>
        <v>0</v>
      </c>
      <c r="Z306" s="268">
        <f t="shared" si="501"/>
        <v>0</v>
      </c>
      <c r="AA306" s="268">
        <f t="shared" si="501"/>
        <v>0</v>
      </c>
      <c r="AB306" s="268">
        <f t="shared" si="501"/>
        <v>0</v>
      </c>
      <c r="AC306" s="268">
        <f t="shared" si="501"/>
        <v>0</v>
      </c>
      <c r="AD306" s="268">
        <f t="shared" si="501"/>
        <v>0</v>
      </c>
      <c r="AE306" s="268">
        <f t="shared" si="501"/>
        <v>0</v>
      </c>
      <c r="AF306" s="268">
        <f t="shared" si="501"/>
        <v>0</v>
      </c>
      <c r="AG306" s="268">
        <f t="shared" si="501"/>
        <v>0</v>
      </c>
      <c r="AH306" s="268">
        <f t="shared" si="501"/>
        <v>0</v>
      </c>
      <c r="AI306" s="268">
        <f t="shared" si="501"/>
        <v>0</v>
      </c>
      <c r="AJ306" s="268">
        <f t="shared" si="501"/>
        <v>0</v>
      </c>
      <c r="AK306" s="268">
        <f t="shared" si="501"/>
        <v>0</v>
      </c>
      <c r="AL306" s="268">
        <f t="shared" si="501"/>
        <v>0</v>
      </c>
      <c r="AM306" s="268">
        <f t="shared" si="501"/>
        <v>0</v>
      </c>
      <c r="AN306" s="268">
        <f t="shared" si="501"/>
        <v>0</v>
      </c>
      <c r="AO306" s="268">
        <f t="shared" si="501"/>
        <v>0</v>
      </c>
      <c r="AP306" s="268">
        <f t="shared" si="501"/>
        <v>0</v>
      </c>
      <c r="AQ306" s="268">
        <f t="shared" si="501"/>
        <v>0</v>
      </c>
      <c r="AR306" s="268">
        <f t="shared" si="501"/>
        <v>0</v>
      </c>
      <c r="AS306" s="269">
        <f t="shared" si="501"/>
        <v>0</v>
      </c>
      <c r="BA306" s="34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8:70" ht="15" hidden="1" customHeight="1">
      <c r="H307" s="30"/>
      <c r="I307" s="30"/>
      <c r="J307" s="30"/>
      <c r="K307" s="30"/>
      <c r="M307" s="31"/>
      <c r="N307" s="211" t="str">
        <f t="shared" ref="N307" si="502">N271</f>
        <v>직원26</v>
      </c>
      <c r="O307" s="266">
        <f t="shared" si="466"/>
        <v>0</v>
      </c>
      <c r="P307" s="267">
        <f t="shared" ref="P307:AS307" si="503">IF(P$281&lt;&gt;"휴",0,IF(P198&gt;8,P198-8,0))</f>
        <v>0</v>
      </c>
      <c r="Q307" s="267">
        <f t="shared" si="503"/>
        <v>0</v>
      </c>
      <c r="R307" s="267">
        <f t="shared" si="503"/>
        <v>0</v>
      </c>
      <c r="S307" s="267">
        <f t="shared" si="503"/>
        <v>0</v>
      </c>
      <c r="T307" s="267">
        <f t="shared" si="503"/>
        <v>0</v>
      </c>
      <c r="U307" s="267">
        <f t="shared" si="503"/>
        <v>0</v>
      </c>
      <c r="V307" s="268">
        <f t="shared" si="503"/>
        <v>0</v>
      </c>
      <c r="W307" s="268">
        <f t="shared" si="503"/>
        <v>0</v>
      </c>
      <c r="X307" s="268">
        <f t="shared" si="503"/>
        <v>0</v>
      </c>
      <c r="Y307" s="268">
        <f t="shared" si="503"/>
        <v>0</v>
      </c>
      <c r="Z307" s="268">
        <f t="shared" si="503"/>
        <v>0</v>
      </c>
      <c r="AA307" s="268">
        <f t="shared" si="503"/>
        <v>0</v>
      </c>
      <c r="AB307" s="268">
        <f t="shared" si="503"/>
        <v>0</v>
      </c>
      <c r="AC307" s="268">
        <f t="shared" si="503"/>
        <v>0</v>
      </c>
      <c r="AD307" s="268">
        <f t="shared" si="503"/>
        <v>0</v>
      </c>
      <c r="AE307" s="268">
        <f t="shared" si="503"/>
        <v>0</v>
      </c>
      <c r="AF307" s="268">
        <f t="shared" si="503"/>
        <v>0</v>
      </c>
      <c r="AG307" s="268">
        <f t="shared" si="503"/>
        <v>0</v>
      </c>
      <c r="AH307" s="268">
        <f t="shared" si="503"/>
        <v>0</v>
      </c>
      <c r="AI307" s="268">
        <f t="shared" si="503"/>
        <v>0</v>
      </c>
      <c r="AJ307" s="268">
        <f t="shared" si="503"/>
        <v>0</v>
      </c>
      <c r="AK307" s="268">
        <f t="shared" si="503"/>
        <v>0</v>
      </c>
      <c r="AL307" s="268">
        <f t="shared" si="503"/>
        <v>0</v>
      </c>
      <c r="AM307" s="268">
        <f t="shared" si="503"/>
        <v>0</v>
      </c>
      <c r="AN307" s="268">
        <f t="shared" si="503"/>
        <v>0</v>
      </c>
      <c r="AO307" s="268">
        <f t="shared" si="503"/>
        <v>0</v>
      </c>
      <c r="AP307" s="268">
        <f t="shared" si="503"/>
        <v>0</v>
      </c>
      <c r="AQ307" s="268">
        <f t="shared" si="503"/>
        <v>0</v>
      </c>
      <c r="AR307" s="268">
        <f t="shared" si="503"/>
        <v>0</v>
      </c>
      <c r="AS307" s="269">
        <f t="shared" si="503"/>
        <v>0</v>
      </c>
      <c r="BA307" s="34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8:70" ht="15" hidden="1" customHeight="1">
      <c r="H308" s="30"/>
      <c r="I308" s="30"/>
      <c r="J308" s="30"/>
      <c r="K308" s="30"/>
      <c r="M308" s="31"/>
      <c r="N308" s="211" t="str">
        <f t="shared" ref="N308" si="504">N272</f>
        <v>직원27</v>
      </c>
      <c r="O308" s="266">
        <f t="shared" si="466"/>
        <v>0</v>
      </c>
      <c r="P308" s="267">
        <f t="shared" ref="P308:AS308" si="505">IF(P$281&lt;&gt;"휴",0,IF(P199&gt;8,P199-8,0))</f>
        <v>0</v>
      </c>
      <c r="Q308" s="267">
        <f t="shared" si="505"/>
        <v>0</v>
      </c>
      <c r="R308" s="267">
        <f t="shared" si="505"/>
        <v>0</v>
      </c>
      <c r="S308" s="267">
        <f t="shared" si="505"/>
        <v>0</v>
      </c>
      <c r="T308" s="267">
        <f t="shared" si="505"/>
        <v>0</v>
      </c>
      <c r="U308" s="267">
        <f t="shared" si="505"/>
        <v>0</v>
      </c>
      <c r="V308" s="268">
        <f t="shared" si="505"/>
        <v>0</v>
      </c>
      <c r="W308" s="268">
        <f t="shared" si="505"/>
        <v>0</v>
      </c>
      <c r="X308" s="268">
        <f t="shared" si="505"/>
        <v>0</v>
      </c>
      <c r="Y308" s="268">
        <f t="shared" si="505"/>
        <v>0</v>
      </c>
      <c r="Z308" s="268">
        <f t="shared" si="505"/>
        <v>0</v>
      </c>
      <c r="AA308" s="268">
        <f t="shared" si="505"/>
        <v>0</v>
      </c>
      <c r="AB308" s="268">
        <f t="shared" si="505"/>
        <v>0</v>
      </c>
      <c r="AC308" s="268">
        <f t="shared" si="505"/>
        <v>0</v>
      </c>
      <c r="AD308" s="268">
        <f t="shared" si="505"/>
        <v>0</v>
      </c>
      <c r="AE308" s="268">
        <f t="shared" si="505"/>
        <v>0</v>
      </c>
      <c r="AF308" s="268">
        <f t="shared" si="505"/>
        <v>0</v>
      </c>
      <c r="AG308" s="268">
        <f t="shared" si="505"/>
        <v>0</v>
      </c>
      <c r="AH308" s="268">
        <f t="shared" si="505"/>
        <v>0</v>
      </c>
      <c r="AI308" s="268">
        <f t="shared" si="505"/>
        <v>0</v>
      </c>
      <c r="AJ308" s="268">
        <f t="shared" si="505"/>
        <v>0</v>
      </c>
      <c r="AK308" s="268">
        <f t="shared" si="505"/>
        <v>0</v>
      </c>
      <c r="AL308" s="268">
        <f t="shared" si="505"/>
        <v>0</v>
      </c>
      <c r="AM308" s="268">
        <f t="shared" si="505"/>
        <v>0</v>
      </c>
      <c r="AN308" s="268">
        <f t="shared" si="505"/>
        <v>0</v>
      </c>
      <c r="AO308" s="268">
        <f t="shared" si="505"/>
        <v>0</v>
      </c>
      <c r="AP308" s="268">
        <f t="shared" si="505"/>
        <v>0</v>
      </c>
      <c r="AQ308" s="268">
        <f t="shared" si="505"/>
        <v>0</v>
      </c>
      <c r="AR308" s="268">
        <f t="shared" si="505"/>
        <v>0</v>
      </c>
      <c r="AS308" s="269">
        <f t="shared" si="505"/>
        <v>0</v>
      </c>
      <c r="BA308" s="34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8:70" ht="15" hidden="1" customHeight="1">
      <c r="H309" s="30"/>
      <c r="I309" s="30"/>
      <c r="J309" s="30"/>
      <c r="K309" s="30"/>
      <c r="M309" s="31"/>
      <c r="N309" s="211" t="str">
        <f t="shared" ref="N309" si="506">N273</f>
        <v>직원28</v>
      </c>
      <c r="O309" s="266">
        <f t="shared" si="466"/>
        <v>0</v>
      </c>
      <c r="P309" s="267">
        <f t="shared" ref="P309:AS309" si="507">IF(P$281&lt;&gt;"휴",0,IF(P200&gt;8,P200-8,0))</f>
        <v>0</v>
      </c>
      <c r="Q309" s="267">
        <f t="shared" si="507"/>
        <v>0</v>
      </c>
      <c r="R309" s="267">
        <f t="shared" si="507"/>
        <v>0</v>
      </c>
      <c r="S309" s="267">
        <f t="shared" si="507"/>
        <v>0</v>
      </c>
      <c r="T309" s="267">
        <f t="shared" si="507"/>
        <v>0</v>
      </c>
      <c r="U309" s="267">
        <f t="shared" si="507"/>
        <v>0</v>
      </c>
      <c r="V309" s="268">
        <f t="shared" si="507"/>
        <v>0</v>
      </c>
      <c r="W309" s="268">
        <f t="shared" si="507"/>
        <v>0</v>
      </c>
      <c r="X309" s="268">
        <f t="shared" si="507"/>
        <v>0</v>
      </c>
      <c r="Y309" s="268">
        <f t="shared" si="507"/>
        <v>0</v>
      </c>
      <c r="Z309" s="268">
        <f t="shared" si="507"/>
        <v>0</v>
      </c>
      <c r="AA309" s="268">
        <f t="shared" si="507"/>
        <v>0</v>
      </c>
      <c r="AB309" s="268">
        <f t="shared" si="507"/>
        <v>0</v>
      </c>
      <c r="AC309" s="268">
        <f t="shared" si="507"/>
        <v>0</v>
      </c>
      <c r="AD309" s="268">
        <f t="shared" si="507"/>
        <v>0</v>
      </c>
      <c r="AE309" s="268">
        <f t="shared" si="507"/>
        <v>0</v>
      </c>
      <c r="AF309" s="268">
        <f t="shared" si="507"/>
        <v>0</v>
      </c>
      <c r="AG309" s="268">
        <f t="shared" si="507"/>
        <v>0</v>
      </c>
      <c r="AH309" s="268">
        <f t="shared" si="507"/>
        <v>0</v>
      </c>
      <c r="AI309" s="268">
        <f t="shared" si="507"/>
        <v>0</v>
      </c>
      <c r="AJ309" s="268">
        <f t="shared" si="507"/>
        <v>0</v>
      </c>
      <c r="AK309" s="268">
        <f t="shared" si="507"/>
        <v>0</v>
      </c>
      <c r="AL309" s="268">
        <f t="shared" si="507"/>
        <v>0</v>
      </c>
      <c r="AM309" s="268">
        <f t="shared" si="507"/>
        <v>0</v>
      </c>
      <c r="AN309" s="268">
        <f t="shared" si="507"/>
        <v>0</v>
      </c>
      <c r="AO309" s="268">
        <f t="shared" si="507"/>
        <v>0</v>
      </c>
      <c r="AP309" s="268">
        <f t="shared" si="507"/>
        <v>0</v>
      </c>
      <c r="AQ309" s="268">
        <f t="shared" si="507"/>
        <v>0</v>
      </c>
      <c r="AR309" s="268">
        <f t="shared" si="507"/>
        <v>0</v>
      </c>
      <c r="AS309" s="269">
        <f t="shared" si="507"/>
        <v>0</v>
      </c>
      <c r="BA309" s="34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8:70" ht="15" hidden="1" customHeight="1">
      <c r="H310" s="30"/>
      <c r="I310" s="30"/>
      <c r="J310" s="30"/>
      <c r="K310" s="30"/>
      <c r="M310" s="31"/>
      <c r="N310" s="211" t="str">
        <f t="shared" ref="N310" si="508">N274</f>
        <v>직원29</v>
      </c>
      <c r="O310" s="266">
        <f t="shared" si="466"/>
        <v>0</v>
      </c>
      <c r="P310" s="267">
        <f t="shared" ref="P310:AS310" si="509">IF(P$281&lt;&gt;"휴",0,IF(P201&gt;8,P201-8,0))</f>
        <v>0</v>
      </c>
      <c r="Q310" s="267">
        <f t="shared" si="509"/>
        <v>0</v>
      </c>
      <c r="R310" s="267">
        <f t="shared" si="509"/>
        <v>0</v>
      </c>
      <c r="S310" s="267">
        <f t="shared" si="509"/>
        <v>0</v>
      </c>
      <c r="T310" s="267">
        <f t="shared" si="509"/>
        <v>0</v>
      </c>
      <c r="U310" s="267">
        <f t="shared" si="509"/>
        <v>0</v>
      </c>
      <c r="V310" s="268">
        <f t="shared" si="509"/>
        <v>0</v>
      </c>
      <c r="W310" s="268">
        <f t="shared" si="509"/>
        <v>0</v>
      </c>
      <c r="X310" s="268">
        <f t="shared" si="509"/>
        <v>0</v>
      </c>
      <c r="Y310" s="268">
        <f t="shared" si="509"/>
        <v>0</v>
      </c>
      <c r="Z310" s="268">
        <f t="shared" si="509"/>
        <v>0</v>
      </c>
      <c r="AA310" s="268">
        <f t="shared" si="509"/>
        <v>0</v>
      </c>
      <c r="AB310" s="268">
        <f t="shared" si="509"/>
        <v>0</v>
      </c>
      <c r="AC310" s="268">
        <f t="shared" si="509"/>
        <v>0</v>
      </c>
      <c r="AD310" s="268">
        <f t="shared" si="509"/>
        <v>0</v>
      </c>
      <c r="AE310" s="268">
        <f t="shared" si="509"/>
        <v>0</v>
      </c>
      <c r="AF310" s="268">
        <f t="shared" si="509"/>
        <v>0</v>
      </c>
      <c r="AG310" s="268">
        <f t="shared" si="509"/>
        <v>0</v>
      </c>
      <c r="AH310" s="268">
        <f t="shared" si="509"/>
        <v>0</v>
      </c>
      <c r="AI310" s="268">
        <f t="shared" si="509"/>
        <v>0</v>
      </c>
      <c r="AJ310" s="268">
        <f t="shared" si="509"/>
        <v>0</v>
      </c>
      <c r="AK310" s="268">
        <f t="shared" si="509"/>
        <v>0</v>
      </c>
      <c r="AL310" s="268">
        <f t="shared" si="509"/>
        <v>0</v>
      </c>
      <c r="AM310" s="268">
        <f t="shared" si="509"/>
        <v>0</v>
      </c>
      <c r="AN310" s="268">
        <f t="shared" si="509"/>
        <v>0</v>
      </c>
      <c r="AO310" s="268">
        <f t="shared" si="509"/>
        <v>0</v>
      </c>
      <c r="AP310" s="268">
        <f t="shared" si="509"/>
        <v>0</v>
      </c>
      <c r="AQ310" s="268">
        <f t="shared" si="509"/>
        <v>0</v>
      </c>
      <c r="AR310" s="268">
        <f t="shared" si="509"/>
        <v>0</v>
      </c>
      <c r="AS310" s="269">
        <f t="shared" si="509"/>
        <v>0</v>
      </c>
      <c r="BA310" s="34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8:70" ht="15" hidden="1" customHeight="1">
      <c r="H311" s="30"/>
      <c r="I311" s="30"/>
      <c r="J311" s="30"/>
      <c r="K311" s="30"/>
      <c r="M311" s="31"/>
      <c r="N311" s="216" t="str">
        <f>N275</f>
        <v>직원30</v>
      </c>
      <c r="O311" s="276">
        <f t="shared" si="466"/>
        <v>0</v>
      </c>
      <c r="P311" s="277">
        <f t="shared" ref="P311:AS311" si="510">IF(P$281&lt;&gt;"휴",0,IF(P202&gt;8,P202-8,0))</f>
        <v>0</v>
      </c>
      <c r="Q311" s="277">
        <f t="shared" si="510"/>
        <v>0</v>
      </c>
      <c r="R311" s="277">
        <f t="shared" si="510"/>
        <v>0</v>
      </c>
      <c r="S311" s="277">
        <f t="shared" si="510"/>
        <v>0</v>
      </c>
      <c r="T311" s="277">
        <f t="shared" si="510"/>
        <v>0</v>
      </c>
      <c r="U311" s="277">
        <f t="shared" si="510"/>
        <v>0</v>
      </c>
      <c r="V311" s="278">
        <f t="shared" si="510"/>
        <v>0</v>
      </c>
      <c r="W311" s="278">
        <f t="shared" si="510"/>
        <v>0</v>
      </c>
      <c r="X311" s="278">
        <f t="shared" si="510"/>
        <v>0</v>
      </c>
      <c r="Y311" s="278">
        <f t="shared" si="510"/>
        <v>0</v>
      </c>
      <c r="Z311" s="278">
        <f t="shared" si="510"/>
        <v>0</v>
      </c>
      <c r="AA311" s="278">
        <f t="shared" si="510"/>
        <v>0</v>
      </c>
      <c r="AB311" s="278">
        <f t="shared" si="510"/>
        <v>0</v>
      </c>
      <c r="AC311" s="278">
        <f t="shared" si="510"/>
        <v>0</v>
      </c>
      <c r="AD311" s="278">
        <f t="shared" si="510"/>
        <v>0</v>
      </c>
      <c r="AE311" s="278">
        <f t="shared" si="510"/>
        <v>0</v>
      </c>
      <c r="AF311" s="278">
        <f t="shared" si="510"/>
        <v>0</v>
      </c>
      <c r="AG311" s="278">
        <f t="shared" si="510"/>
        <v>0</v>
      </c>
      <c r="AH311" s="278">
        <f t="shared" si="510"/>
        <v>0</v>
      </c>
      <c r="AI311" s="278">
        <f t="shared" si="510"/>
        <v>0</v>
      </c>
      <c r="AJ311" s="278">
        <f t="shared" si="510"/>
        <v>0</v>
      </c>
      <c r="AK311" s="278">
        <f t="shared" si="510"/>
        <v>0</v>
      </c>
      <c r="AL311" s="278">
        <f t="shared" si="510"/>
        <v>0</v>
      </c>
      <c r="AM311" s="278">
        <f t="shared" si="510"/>
        <v>0</v>
      </c>
      <c r="AN311" s="278">
        <f t="shared" si="510"/>
        <v>0</v>
      </c>
      <c r="AO311" s="278">
        <f t="shared" si="510"/>
        <v>0</v>
      </c>
      <c r="AP311" s="278">
        <f t="shared" si="510"/>
        <v>0</v>
      </c>
      <c r="AQ311" s="278">
        <f t="shared" si="510"/>
        <v>0</v>
      </c>
      <c r="AR311" s="278">
        <f t="shared" si="510"/>
        <v>0</v>
      </c>
      <c r="AS311" s="279">
        <f t="shared" si="510"/>
        <v>0</v>
      </c>
      <c r="BA311" s="34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8:70" ht="15" hidden="1" customHeight="1">
      <c r="H312" s="30"/>
      <c r="I312" s="30"/>
      <c r="J312" s="30"/>
      <c r="K312" s="30"/>
      <c r="M312" s="31"/>
      <c r="N312" s="2"/>
      <c r="O312" s="2"/>
      <c r="P312" s="2"/>
      <c r="Q312" s="2"/>
      <c r="R312" s="2"/>
      <c r="S312" s="2"/>
      <c r="T312" s="2"/>
      <c r="U312" s="2"/>
      <c r="V312" s="2"/>
      <c r="W312" s="2"/>
      <c r="BA312" s="34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8:70" ht="15" customHeight="1">
      <c r="H313" s="30"/>
      <c r="I313" s="30"/>
      <c r="J313" s="30"/>
      <c r="K313" s="30"/>
      <c r="M313" s="31"/>
      <c r="N313" s="2"/>
      <c r="O313" s="2"/>
      <c r="P313" s="2"/>
      <c r="Q313" s="2"/>
      <c r="R313" s="2"/>
      <c r="S313" s="2"/>
      <c r="T313" s="2"/>
      <c r="U313" s="2"/>
      <c r="V313" s="2"/>
      <c r="W313" s="2"/>
      <c r="BA313" s="34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8:70" ht="15" customHeight="1">
      <c r="H314" s="30"/>
      <c r="I314" s="30"/>
      <c r="J314" s="30"/>
      <c r="K314" s="30"/>
      <c r="M314" s="31"/>
      <c r="N314" s="2"/>
      <c r="O314" s="2"/>
      <c r="P314" s="2"/>
      <c r="Q314" s="2"/>
      <c r="R314" s="2"/>
      <c r="S314" s="2"/>
      <c r="T314" s="2"/>
      <c r="U314" s="2"/>
      <c r="V314" s="2"/>
      <c r="W314" s="2"/>
      <c r="BA314" s="34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8:70" ht="15" customHeight="1">
      <c r="H315" s="30"/>
      <c r="I315" s="30"/>
      <c r="J315" s="30"/>
      <c r="K315" s="30"/>
      <c r="M315" s="31"/>
      <c r="N315" s="2"/>
      <c r="O315" s="2"/>
      <c r="P315" s="2"/>
      <c r="Q315" s="2"/>
      <c r="R315" s="2"/>
      <c r="S315" s="2"/>
      <c r="T315" s="2"/>
      <c r="U315" s="2"/>
      <c r="V315" s="2"/>
      <c r="W315" s="2"/>
      <c r="BA315" s="34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8:70" ht="15" customHeight="1">
      <c r="H316" s="30"/>
      <c r="I316" s="30"/>
      <c r="J316" s="30"/>
      <c r="K316" s="30"/>
      <c r="M316" s="31"/>
      <c r="N316" s="2"/>
      <c r="O316" s="2"/>
      <c r="P316" s="2"/>
      <c r="Q316" s="2"/>
      <c r="R316" s="2"/>
      <c r="S316" s="2"/>
      <c r="T316" s="2"/>
      <c r="U316" s="2"/>
      <c r="V316" s="2"/>
      <c r="W316" s="2"/>
      <c r="BA316" s="34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8:70" ht="15" customHeight="1">
      <c r="H317" s="30"/>
      <c r="I317" s="30"/>
      <c r="J317" s="30"/>
      <c r="K317" s="30"/>
      <c r="M317" s="31"/>
      <c r="N317" s="2"/>
      <c r="O317" s="2"/>
      <c r="P317" s="2"/>
      <c r="Q317" s="2"/>
      <c r="R317" s="2"/>
      <c r="S317" s="2"/>
      <c r="T317" s="2"/>
      <c r="U317" s="2"/>
      <c r="V317" s="2"/>
      <c r="W317" s="2"/>
      <c r="BA317" s="34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8:70" ht="15" customHeight="1">
      <c r="H318" s="30"/>
      <c r="I318" s="30"/>
      <c r="J318" s="30"/>
      <c r="K318" s="30"/>
      <c r="M318" s="31"/>
      <c r="N318" s="2"/>
      <c r="O318" s="2"/>
      <c r="P318" s="2"/>
      <c r="Q318" s="2"/>
      <c r="R318" s="2"/>
      <c r="S318" s="2"/>
      <c r="T318" s="2"/>
      <c r="U318" s="2"/>
      <c r="V318" s="2"/>
      <c r="W318" s="2"/>
      <c r="BA318" s="34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8:70" ht="15" customHeight="1">
      <c r="H319" s="30"/>
      <c r="I319" s="30"/>
      <c r="J319" s="30"/>
      <c r="K319" s="30"/>
      <c r="M319" s="31"/>
      <c r="N319" s="2"/>
      <c r="O319" s="2"/>
      <c r="P319" s="2"/>
      <c r="Q319" s="2"/>
      <c r="R319" s="2"/>
      <c r="S319" s="2"/>
      <c r="T319" s="2"/>
      <c r="U319" s="2"/>
      <c r="V319" s="2"/>
      <c r="W319" s="2"/>
      <c r="BA319" s="34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8:70" ht="15" customHeight="1">
      <c r="H320" s="30"/>
      <c r="I320" s="30"/>
      <c r="J320" s="30"/>
      <c r="K320" s="30"/>
      <c r="M320" s="31"/>
      <c r="N320" s="2"/>
      <c r="O320" s="2"/>
      <c r="P320" s="2"/>
      <c r="Q320" s="2"/>
      <c r="R320" s="2"/>
      <c r="S320" s="2"/>
      <c r="T320" s="2"/>
      <c r="U320" s="2"/>
      <c r="V320" s="2"/>
      <c r="W320" s="2"/>
      <c r="BA320" s="34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8:70" ht="15" customHeight="1">
      <c r="H321" s="30"/>
      <c r="I321" s="30"/>
      <c r="J321" s="30"/>
      <c r="K321" s="30"/>
      <c r="M321" s="31"/>
      <c r="N321" s="2"/>
      <c r="O321" s="2"/>
      <c r="P321" s="2"/>
      <c r="Q321" s="2"/>
      <c r="R321" s="2"/>
      <c r="S321" s="2"/>
      <c r="T321" s="2"/>
      <c r="U321" s="2"/>
      <c r="V321" s="2"/>
      <c r="W321" s="2"/>
      <c r="BA321" s="34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8:70" ht="15" customHeight="1">
      <c r="H322" s="30"/>
      <c r="I322" s="30"/>
      <c r="J322" s="30"/>
      <c r="K322" s="30"/>
      <c r="M322" s="31"/>
      <c r="N322" s="2"/>
      <c r="O322" s="2"/>
      <c r="P322" s="2"/>
      <c r="Q322" s="2"/>
      <c r="R322" s="2"/>
      <c r="S322" s="2"/>
      <c r="T322" s="2"/>
      <c r="U322" s="2"/>
      <c r="V322" s="2"/>
      <c r="W322" s="2"/>
      <c r="BA322" s="34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8:70" ht="15" customHeight="1">
      <c r="H323" s="30"/>
      <c r="I323" s="30"/>
      <c r="J323" s="30"/>
      <c r="K323" s="30"/>
      <c r="M323" s="31"/>
      <c r="N323" s="2"/>
      <c r="O323" s="2"/>
      <c r="P323" s="2"/>
      <c r="Q323" s="2"/>
      <c r="R323" s="2"/>
      <c r="S323" s="2"/>
      <c r="T323" s="2"/>
      <c r="U323" s="2"/>
      <c r="V323" s="2"/>
      <c r="W323" s="2"/>
      <c r="BA323" s="34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8:70" ht="15" customHeight="1">
      <c r="H324" s="30"/>
      <c r="I324" s="30"/>
      <c r="J324" s="30"/>
      <c r="K324" s="30"/>
      <c r="M324" s="31"/>
      <c r="N324" s="2"/>
      <c r="O324" s="2"/>
      <c r="P324" s="2"/>
      <c r="Q324" s="2"/>
      <c r="R324" s="2"/>
      <c r="S324" s="2"/>
      <c r="T324" s="2"/>
      <c r="U324" s="2"/>
      <c r="V324" s="2"/>
      <c r="W324" s="2"/>
      <c r="BA324" s="34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8:70" ht="15" customHeight="1">
      <c r="H325" s="30"/>
      <c r="I325" s="30"/>
      <c r="J325" s="30"/>
      <c r="K325" s="30"/>
      <c r="M325" s="31"/>
      <c r="N325" s="2"/>
      <c r="O325" s="2"/>
      <c r="P325" s="2"/>
      <c r="Q325" s="2"/>
      <c r="R325" s="2"/>
      <c r="S325" s="2"/>
      <c r="T325" s="2"/>
      <c r="U325" s="2"/>
      <c r="V325" s="2"/>
      <c r="W325" s="2"/>
      <c r="BA325" s="34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8:70" ht="15" customHeight="1">
      <c r="H326" s="30"/>
      <c r="I326" s="30"/>
      <c r="J326" s="30"/>
      <c r="K326" s="30"/>
      <c r="M326" s="31"/>
      <c r="N326" s="2"/>
      <c r="O326" s="2"/>
      <c r="P326" s="2"/>
      <c r="Q326" s="2"/>
      <c r="R326" s="2"/>
      <c r="S326" s="2"/>
      <c r="T326" s="2"/>
      <c r="U326" s="2"/>
      <c r="V326" s="2"/>
      <c r="W326" s="2"/>
      <c r="BA326" s="34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8:70" ht="15" customHeight="1">
      <c r="H327" s="30"/>
      <c r="I327" s="30"/>
      <c r="J327" s="30"/>
      <c r="K327" s="30"/>
      <c r="M327" s="31"/>
      <c r="N327" s="2"/>
      <c r="O327" s="2"/>
      <c r="P327" s="2"/>
      <c r="Q327" s="2"/>
      <c r="R327" s="2"/>
      <c r="S327" s="2"/>
      <c r="T327" s="2"/>
      <c r="U327" s="2"/>
      <c r="V327" s="2"/>
      <c r="W327" s="2"/>
      <c r="BA327" s="34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8:70" ht="15" customHeight="1">
      <c r="H328" s="30"/>
      <c r="I328" s="30"/>
      <c r="J328" s="30"/>
      <c r="K328" s="30"/>
      <c r="M328" s="31"/>
      <c r="N328" s="2"/>
      <c r="O328" s="2"/>
      <c r="P328" s="2"/>
      <c r="Q328" s="2"/>
      <c r="R328" s="2"/>
      <c r="S328" s="2"/>
      <c r="T328" s="2"/>
      <c r="U328" s="2"/>
      <c r="V328" s="2"/>
      <c r="W328" s="2"/>
      <c r="BA328" s="34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8:70" ht="15" customHeight="1">
      <c r="H329" s="30"/>
      <c r="I329" s="30"/>
      <c r="J329" s="30"/>
      <c r="K329" s="30"/>
      <c r="M329" s="31"/>
      <c r="N329" s="2"/>
      <c r="O329" s="2"/>
      <c r="P329" s="2"/>
      <c r="Q329" s="2"/>
      <c r="R329" s="2"/>
      <c r="S329" s="2"/>
      <c r="T329" s="2"/>
      <c r="U329" s="2"/>
      <c r="V329" s="2"/>
      <c r="W329" s="2"/>
      <c r="BA329" s="34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8:70" ht="15" customHeight="1">
      <c r="H330" s="30"/>
      <c r="I330" s="30"/>
      <c r="J330" s="30"/>
      <c r="K330" s="30"/>
      <c r="M330" s="31"/>
      <c r="N330" s="2"/>
      <c r="O330" s="2"/>
      <c r="P330" s="2"/>
      <c r="Q330" s="2"/>
      <c r="R330" s="2"/>
      <c r="S330" s="2"/>
      <c r="T330" s="2"/>
      <c r="U330" s="2"/>
      <c r="V330" s="2"/>
      <c r="W330" s="2"/>
      <c r="BA330" s="34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8:70" ht="15" customHeight="1">
      <c r="H331" s="30"/>
      <c r="I331" s="30"/>
      <c r="J331" s="30"/>
      <c r="K331" s="30"/>
      <c r="M331" s="31"/>
      <c r="N331" s="2"/>
      <c r="O331" s="2"/>
      <c r="P331" s="2"/>
      <c r="Q331" s="2"/>
      <c r="R331" s="2"/>
      <c r="S331" s="2"/>
      <c r="T331" s="2"/>
      <c r="U331" s="2"/>
      <c r="V331" s="2"/>
      <c r="W331" s="2"/>
      <c r="BA331" s="34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8:70" ht="15" customHeight="1">
      <c r="H332" s="30"/>
      <c r="I332" s="30"/>
      <c r="J332" s="30"/>
      <c r="K332" s="30"/>
      <c r="M332" s="31"/>
      <c r="N332" s="2"/>
      <c r="O332" s="2"/>
      <c r="P332" s="2"/>
      <c r="Q332" s="2"/>
      <c r="R332" s="2"/>
      <c r="S332" s="2"/>
      <c r="T332" s="2"/>
      <c r="U332" s="2"/>
      <c r="V332" s="2"/>
      <c r="W332" s="2"/>
      <c r="BA332" s="34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8:70" ht="15" customHeight="1">
      <c r="H333" s="30"/>
      <c r="I333" s="30"/>
      <c r="J333" s="30"/>
      <c r="K333" s="30"/>
      <c r="M333" s="31"/>
      <c r="N333" s="2"/>
      <c r="O333" s="2"/>
      <c r="P333" s="2"/>
      <c r="Q333" s="2"/>
      <c r="R333" s="2"/>
      <c r="S333" s="2"/>
      <c r="T333" s="2"/>
      <c r="U333" s="2"/>
      <c r="V333" s="2"/>
      <c r="W333" s="2"/>
      <c r="BA333" s="34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8:70" ht="15" customHeight="1">
      <c r="H334" s="30"/>
      <c r="I334" s="30"/>
      <c r="J334" s="30"/>
      <c r="K334" s="30"/>
      <c r="M334" s="31"/>
      <c r="N334" s="2"/>
      <c r="O334" s="2"/>
      <c r="P334" s="2"/>
      <c r="Q334" s="2"/>
      <c r="R334" s="2"/>
      <c r="S334" s="2"/>
      <c r="T334" s="2"/>
      <c r="U334" s="2"/>
      <c r="V334" s="2"/>
      <c r="W334" s="2"/>
      <c r="BA334" s="34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8:70" ht="15" customHeight="1">
      <c r="H335" s="30"/>
      <c r="I335" s="30"/>
      <c r="J335" s="30"/>
      <c r="K335" s="30"/>
      <c r="M335" s="31"/>
      <c r="N335" s="2"/>
      <c r="O335" s="2"/>
      <c r="P335" s="2"/>
      <c r="Q335" s="2"/>
      <c r="R335" s="2"/>
      <c r="S335" s="2"/>
      <c r="T335" s="2"/>
      <c r="U335" s="2"/>
      <c r="V335" s="2"/>
      <c r="W335" s="2"/>
      <c r="BA335" s="34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8:70" ht="15" customHeight="1">
      <c r="H336" s="30"/>
      <c r="I336" s="30"/>
      <c r="J336" s="30"/>
      <c r="K336" s="30"/>
      <c r="M336" s="31"/>
      <c r="N336" s="2"/>
      <c r="O336" s="2"/>
      <c r="P336" s="2"/>
      <c r="Q336" s="2"/>
      <c r="R336" s="2"/>
      <c r="S336" s="2"/>
      <c r="T336" s="2"/>
      <c r="U336" s="2"/>
      <c r="V336" s="2"/>
      <c r="W336" s="2"/>
      <c r="BA336" s="34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8:70" ht="15" customHeight="1">
      <c r="H337" s="30"/>
      <c r="I337" s="30"/>
      <c r="J337" s="30"/>
      <c r="K337" s="30"/>
      <c r="M337" s="31"/>
      <c r="N337" s="2"/>
      <c r="O337" s="2"/>
      <c r="P337" s="2"/>
      <c r="Q337" s="2"/>
      <c r="R337" s="2"/>
      <c r="S337" s="2"/>
      <c r="T337" s="2"/>
      <c r="U337" s="2"/>
      <c r="V337" s="2"/>
      <c r="W337" s="2"/>
      <c r="BA337" s="34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8:70" ht="15" customHeight="1">
      <c r="I338" s="30"/>
      <c r="J338" s="30"/>
      <c r="K338" s="30"/>
      <c r="M338" s="31"/>
      <c r="N338" s="2"/>
      <c r="O338" s="2"/>
      <c r="P338" s="2"/>
      <c r="Q338" s="2"/>
      <c r="R338" s="2"/>
      <c r="S338" s="2"/>
      <c r="T338" s="2"/>
      <c r="U338" s="2"/>
      <c r="V338" s="2"/>
      <c r="W338" s="2"/>
      <c r="BA338" s="34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8:70" ht="15" customHeight="1">
      <c r="I339" s="30"/>
      <c r="J339" s="30"/>
      <c r="K339" s="30"/>
      <c r="M339" s="31"/>
      <c r="N339" s="2"/>
      <c r="O339" s="2"/>
      <c r="P339" s="2"/>
      <c r="Q339" s="2"/>
      <c r="R339" s="2"/>
      <c r="S339" s="2"/>
      <c r="T339" s="2"/>
      <c r="U339" s="2"/>
      <c r="V339" s="2"/>
      <c r="W339" s="2"/>
      <c r="BA339" s="34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8:70" ht="15" customHeight="1">
      <c r="I340" s="30"/>
      <c r="J340" s="30"/>
      <c r="K340" s="30"/>
      <c r="M340" s="31"/>
      <c r="N340" s="2"/>
      <c r="O340" s="2"/>
      <c r="P340" s="2"/>
      <c r="Q340" s="2"/>
      <c r="R340" s="2"/>
      <c r="S340" s="2"/>
      <c r="T340" s="2"/>
      <c r="U340" s="2"/>
      <c r="V340" s="2"/>
      <c r="W340" s="2"/>
      <c r="BA340" s="34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8:70" ht="15" customHeight="1">
      <c r="I341" s="30"/>
      <c r="J341" s="30"/>
      <c r="K341" s="30"/>
      <c r="M341" s="31"/>
      <c r="N341" s="2"/>
      <c r="O341" s="2"/>
      <c r="P341" s="2"/>
      <c r="Q341" s="2"/>
      <c r="R341" s="2"/>
      <c r="S341" s="2"/>
      <c r="T341" s="2"/>
      <c r="U341" s="2"/>
      <c r="V341" s="2"/>
      <c r="W341" s="2"/>
      <c r="BA341" s="34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8:70" ht="15" customHeight="1">
      <c r="I342" s="30"/>
      <c r="J342" s="30"/>
      <c r="K342" s="30"/>
      <c r="M342" s="31"/>
      <c r="N342" s="2"/>
      <c r="O342" s="2"/>
      <c r="P342" s="2"/>
      <c r="Q342" s="2"/>
      <c r="R342" s="2"/>
      <c r="S342" s="2"/>
      <c r="T342" s="2"/>
      <c r="U342" s="2"/>
      <c r="V342" s="2"/>
      <c r="W342" s="2"/>
      <c r="BA342" s="34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8:70" ht="15" customHeight="1">
      <c r="I343" s="30"/>
      <c r="J343" s="30"/>
      <c r="K343" s="30"/>
      <c r="M343" s="31"/>
      <c r="N343" s="2"/>
      <c r="O343" s="2"/>
      <c r="P343" s="2"/>
      <c r="Q343" s="2"/>
      <c r="R343" s="2"/>
      <c r="S343" s="2"/>
      <c r="T343" s="2"/>
      <c r="U343" s="2"/>
      <c r="V343" s="2"/>
      <c r="W343" s="2"/>
      <c r="BA343" s="34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8:70" ht="15" customHeight="1">
      <c r="I344" s="30"/>
      <c r="J344" s="30"/>
      <c r="K344" s="30"/>
      <c r="M344" s="31"/>
      <c r="N344" s="2"/>
      <c r="O344" s="2"/>
      <c r="P344" s="2"/>
      <c r="Q344" s="2"/>
      <c r="R344" s="2"/>
      <c r="S344" s="2"/>
      <c r="T344" s="2"/>
      <c r="U344" s="2"/>
      <c r="V344" s="2"/>
      <c r="W344" s="2"/>
      <c r="BA344" s="34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8:70" ht="15" customHeight="1">
      <c r="I345" s="30"/>
      <c r="J345" s="30"/>
      <c r="K345" s="30"/>
      <c r="M345" s="31"/>
      <c r="N345" s="2"/>
      <c r="O345" s="2"/>
      <c r="P345" s="2"/>
      <c r="Q345" s="2"/>
      <c r="R345" s="2"/>
      <c r="S345" s="2"/>
      <c r="T345" s="2"/>
      <c r="U345" s="2"/>
      <c r="V345" s="2"/>
      <c r="W345" s="2"/>
      <c r="BA345" s="34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8:70" ht="15" customHeight="1">
      <c r="I346" s="30"/>
      <c r="J346" s="30"/>
      <c r="K346" s="30"/>
      <c r="M346" s="31"/>
      <c r="N346" s="2"/>
      <c r="O346" s="2"/>
      <c r="P346" s="2"/>
      <c r="Q346" s="2"/>
      <c r="R346" s="2"/>
      <c r="S346" s="2"/>
      <c r="T346" s="2"/>
      <c r="U346" s="2"/>
      <c r="V346" s="2"/>
      <c r="W346" s="2"/>
      <c r="BA346" s="34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8:70" ht="15" customHeight="1">
      <c r="I347" s="30"/>
      <c r="J347" s="30"/>
      <c r="K347" s="30"/>
      <c r="M347" s="31">
        <v>1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BA347" s="34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8:70" ht="15" customHeight="1">
      <c r="I348" s="30"/>
      <c r="J348" s="30"/>
      <c r="K348" s="30"/>
      <c r="M348" s="31">
        <v>2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BA348" s="34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8:70" ht="15" customHeight="1">
      <c r="I349" s="30"/>
      <c r="J349" s="30"/>
      <c r="K349" s="30"/>
      <c r="M349" s="31">
        <v>3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BA349" s="34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8:70" ht="15" customHeight="1">
      <c r="I350" s="30"/>
      <c r="J350" s="30"/>
      <c r="K350" s="30"/>
      <c r="M350" s="31">
        <v>4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BA350" s="34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8:70" ht="15" customHeight="1">
      <c r="I351" s="30"/>
      <c r="J351" s="30"/>
      <c r="K351" s="30"/>
      <c r="M351" s="31">
        <v>5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BA351" s="34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8:70" ht="15" customHeight="1">
      <c r="I352" s="30"/>
      <c r="J352" s="30"/>
      <c r="K352" s="30"/>
      <c r="M352" s="31">
        <v>6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BA352" s="34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8:70" ht="15" customHeight="1">
      <c r="H353" s="30"/>
      <c r="I353" s="30"/>
      <c r="J353" s="30"/>
      <c r="K353" s="30"/>
      <c r="M353" s="31">
        <v>7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BA353" s="34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8:70" ht="15" customHeight="1">
      <c r="H354" s="30"/>
      <c r="I354" s="30"/>
      <c r="J354" s="30"/>
      <c r="K354" s="30"/>
      <c r="M354" s="31">
        <v>8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BA354" s="34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8:70" ht="15" customHeight="1">
      <c r="H355" s="30"/>
      <c r="I355" s="30"/>
      <c r="J355" s="30"/>
      <c r="K355" s="30"/>
      <c r="M355" s="31">
        <v>9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BA355" s="34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8:70" ht="15" customHeight="1">
      <c r="H356" s="30"/>
      <c r="I356" s="30"/>
      <c r="J356" s="30"/>
      <c r="K356" s="30"/>
      <c r="M356" s="31">
        <v>10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BA356" s="34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8:70" ht="15" customHeight="1">
      <c r="H357" s="30"/>
      <c r="I357" s="30"/>
      <c r="J357" s="30"/>
      <c r="K357" s="30"/>
      <c r="M357" s="31">
        <v>11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BA357" s="34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8:70" ht="15" customHeight="1">
      <c r="H358" s="30"/>
      <c r="I358" s="30"/>
      <c r="J358" s="30"/>
      <c r="K358" s="30"/>
      <c r="M358" s="31">
        <v>12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BA358" s="34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8:70" ht="15" customHeight="1">
      <c r="J359" s="292"/>
      <c r="M359" s="31">
        <v>13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BA359" s="34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8:70" ht="15" customHeight="1">
      <c r="H360" s="30"/>
      <c r="I360" s="30"/>
      <c r="L360" s="2"/>
      <c r="M360" s="31">
        <v>14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BA360" s="34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8:70" ht="15" customHeight="1">
      <c r="L361" s="2"/>
      <c r="M361" s="31">
        <v>15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BA361" s="34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8:70" ht="15" customHeight="1">
      <c r="H362" s="30"/>
      <c r="I362" s="30"/>
      <c r="J362" s="30"/>
      <c r="K362" s="30"/>
      <c r="M362" s="31"/>
      <c r="N362" s="2"/>
      <c r="O362" s="2"/>
      <c r="P362" s="2"/>
      <c r="Q362" s="2"/>
      <c r="R362" s="2"/>
      <c r="S362" s="2"/>
      <c r="T362" s="2"/>
      <c r="U362" s="2"/>
      <c r="V362" s="2"/>
      <c r="W362" s="2"/>
      <c r="BA362" s="34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8:70" ht="15" customHeight="1">
      <c r="H363" s="30"/>
      <c r="I363" s="30"/>
      <c r="J363" s="30"/>
      <c r="K363" s="30"/>
      <c r="M363" s="31"/>
      <c r="N363" s="2"/>
      <c r="O363" s="2"/>
      <c r="P363" s="2"/>
      <c r="Q363" s="2"/>
      <c r="R363" s="2"/>
      <c r="S363" s="2"/>
      <c r="T363" s="2"/>
      <c r="U363" s="2"/>
      <c r="V363" s="2"/>
      <c r="W363" s="2"/>
      <c r="BA363" s="34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8:70" ht="15" customHeight="1">
      <c r="H364" s="30"/>
      <c r="I364" s="30"/>
      <c r="J364" s="30"/>
      <c r="K364" s="30"/>
      <c r="N364" s="2"/>
      <c r="O364" s="2"/>
      <c r="P364" s="2"/>
      <c r="Q364" s="2"/>
      <c r="R364" s="2"/>
      <c r="S364" s="2"/>
      <c r="T364" s="2"/>
      <c r="U364" s="2"/>
      <c r="V364" s="2"/>
      <c r="W364" s="2"/>
      <c r="BA364" s="34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8:70" ht="15" customHeight="1">
      <c r="H365" s="30"/>
      <c r="I365" s="30"/>
      <c r="J365" s="30"/>
      <c r="K365" s="30"/>
      <c r="N365" s="2"/>
      <c r="O365" s="2"/>
      <c r="P365" s="2"/>
      <c r="Q365" s="2"/>
      <c r="R365" s="2"/>
      <c r="S365" s="2"/>
      <c r="T365" s="2"/>
      <c r="U365" s="2"/>
      <c r="V365" s="2"/>
      <c r="W365" s="2"/>
      <c r="BA365" s="34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8:70" ht="15" customHeight="1">
      <c r="H366" s="30"/>
      <c r="I366" s="30"/>
      <c r="J366" s="30"/>
      <c r="K366" s="30"/>
      <c r="N366" s="2"/>
      <c r="O366" s="2"/>
      <c r="P366" s="2"/>
      <c r="Q366" s="2"/>
      <c r="R366" s="2"/>
      <c r="S366" s="2"/>
      <c r="T366" s="2"/>
      <c r="U366" s="2"/>
      <c r="V366" s="2"/>
      <c r="W366" s="2"/>
      <c r="BA366" s="34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8:70" ht="15" customHeight="1">
      <c r="H367" s="30"/>
      <c r="I367" s="30"/>
      <c r="J367" s="30"/>
      <c r="K367" s="30"/>
      <c r="N367" s="2"/>
      <c r="O367" s="2"/>
      <c r="P367" s="2"/>
      <c r="Q367" s="2"/>
      <c r="R367" s="2"/>
      <c r="S367" s="2"/>
      <c r="T367" s="2"/>
      <c r="U367" s="2"/>
      <c r="V367" s="2"/>
      <c r="W367" s="2"/>
      <c r="BA367" s="34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8:70" ht="15" customHeight="1">
      <c r="H368" s="30"/>
      <c r="I368" s="30"/>
      <c r="J368" s="30"/>
      <c r="K368" s="30"/>
      <c r="N368" s="2"/>
      <c r="O368" s="2"/>
      <c r="P368" s="2"/>
      <c r="Q368" s="2"/>
      <c r="R368" s="2"/>
      <c r="S368" s="2"/>
      <c r="T368" s="2"/>
      <c r="U368" s="2"/>
      <c r="V368" s="2"/>
      <c r="W368" s="2"/>
      <c r="BA368" s="34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8:70" ht="15" customHeight="1">
      <c r="H369" s="30"/>
      <c r="I369" s="30"/>
      <c r="J369" s="30"/>
      <c r="K369" s="30"/>
      <c r="N369" s="2"/>
      <c r="O369" s="2"/>
      <c r="P369" s="2"/>
      <c r="Q369" s="2"/>
      <c r="R369" s="2"/>
      <c r="S369" s="2"/>
      <c r="T369" s="2"/>
      <c r="U369" s="2"/>
      <c r="V369" s="2"/>
      <c r="W369" s="2"/>
      <c r="BA369" s="34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8:70" ht="15" customHeight="1">
      <c r="H370" s="30"/>
      <c r="I370" s="30"/>
      <c r="J370" s="30"/>
      <c r="K370" s="30"/>
      <c r="N370" s="2"/>
      <c r="O370" s="2"/>
      <c r="P370" s="2"/>
      <c r="Q370" s="2"/>
      <c r="R370" s="2"/>
      <c r="S370" s="2"/>
      <c r="T370" s="2"/>
      <c r="U370" s="2"/>
      <c r="V370" s="2"/>
      <c r="W370" s="2"/>
      <c r="BA370" s="34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8:70" ht="15" customHeight="1">
      <c r="H371" s="30"/>
      <c r="I371" s="30"/>
      <c r="J371" s="30"/>
      <c r="K371" s="30"/>
      <c r="N371" s="2"/>
      <c r="O371" s="2"/>
      <c r="P371" s="2"/>
      <c r="Q371" s="2"/>
      <c r="R371" s="2"/>
      <c r="S371" s="2"/>
      <c r="T371" s="2"/>
      <c r="U371" s="2"/>
      <c r="V371" s="2"/>
      <c r="W371" s="2"/>
      <c r="BA371" s="34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8:70" ht="15" customHeight="1">
      <c r="H372" s="30"/>
      <c r="I372" s="30"/>
      <c r="J372" s="30"/>
      <c r="K372" s="30"/>
      <c r="N372" s="2"/>
      <c r="O372" s="2"/>
      <c r="P372" s="2"/>
      <c r="Q372" s="2"/>
      <c r="R372" s="2"/>
      <c r="S372" s="2"/>
      <c r="T372" s="2"/>
      <c r="U372" s="2"/>
      <c r="V372" s="2"/>
      <c r="W372" s="2"/>
      <c r="BA372" s="34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8:70" ht="15" customHeight="1">
      <c r="H373" s="30"/>
      <c r="I373" s="30"/>
      <c r="J373" s="30"/>
      <c r="K373" s="30"/>
      <c r="N373" s="2"/>
      <c r="O373" s="2"/>
      <c r="P373" s="2"/>
      <c r="Q373" s="2"/>
      <c r="R373" s="2"/>
      <c r="S373" s="2"/>
      <c r="T373" s="2"/>
      <c r="U373" s="2"/>
      <c r="V373" s="2"/>
      <c r="W373" s="2"/>
      <c r="BA373" s="34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8:70" ht="15" customHeight="1">
      <c r="H374" s="30"/>
      <c r="I374" s="30"/>
      <c r="J374" s="30"/>
      <c r="K374" s="30"/>
      <c r="N374" s="2"/>
      <c r="O374" s="2"/>
      <c r="P374" s="2"/>
      <c r="Q374" s="2"/>
      <c r="R374" s="2"/>
      <c r="S374" s="2"/>
      <c r="T374" s="2"/>
      <c r="U374" s="2"/>
      <c r="V374" s="2"/>
      <c r="W374" s="2"/>
      <c r="BA374" s="34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8:70" ht="15" customHeight="1">
      <c r="H375" s="30"/>
      <c r="I375" s="30"/>
      <c r="J375" s="30"/>
      <c r="K375" s="30"/>
      <c r="N375" s="2"/>
      <c r="O375" s="2"/>
      <c r="P375" s="2"/>
      <c r="Q375" s="2"/>
      <c r="R375" s="2"/>
      <c r="S375" s="2"/>
      <c r="T375" s="2"/>
      <c r="U375" s="2"/>
      <c r="V375" s="2"/>
      <c r="W375" s="2"/>
      <c r="BA375" s="34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8:70" ht="15" customHeight="1">
      <c r="H376" s="30"/>
      <c r="I376" s="30"/>
      <c r="J376" s="30"/>
      <c r="K376" s="30"/>
      <c r="N376" s="2"/>
      <c r="O376" s="2"/>
      <c r="P376" s="2"/>
      <c r="Q376" s="2"/>
      <c r="R376" s="2"/>
      <c r="S376" s="2"/>
      <c r="T376" s="2"/>
      <c r="U376" s="2"/>
      <c r="V376" s="2"/>
      <c r="W376" s="2"/>
      <c r="BA376" s="34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8:70" ht="15" customHeight="1">
      <c r="H377" s="30"/>
      <c r="I377" s="30"/>
      <c r="J377" s="30"/>
      <c r="K377" s="30"/>
      <c r="N377" s="2"/>
      <c r="O377" s="2"/>
      <c r="P377" s="2"/>
      <c r="Q377" s="2"/>
      <c r="R377" s="2"/>
      <c r="S377" s="2"/>
      <c r="T377" s="2"/>
      <c r="U377" s="2"/>
      <c r="V377" s="2"/>
      <c r="W377" s="2"/>
      <c r="BA377" s="34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8:70" ht="15" customHeight="1">
      <c r="H378" s="30"/>
      <c r="I378" s="30"/>
      <c r="J378" s="30"/>
      <c r="K378" s="30"/>
      <c r="N378" s="2"/>
      <c r="O378" s="2"/>
      <c r="P378" s="2"/>
      <c r="Q378" s="2"/>
      <c r="R378" s="2"/>
      <c r="S378" s="2"/>
      <c r="T378" s="2"/>
      <c r="U378" s="2"/>
      <c r="V378" s="2"/>
      <c r="W378" s="2"/>
      <c r="BA378" s="34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8:70" ht="15" customHeight="1">
      <c r="H379" s="30"/>
      <c r="I379" s="30"/>
      <c r="J379" s="30"/>
      <c r="K379" s="30"/>
      <c r="N379" s="2"/>
      <c r="O379" s="2"/>
      <c r="P379" s="2"/>
      <c r="Q379" s="2"/>
      <c r="R379" s="2"/>
      <c r="S379" s="2"/>
      <c r="T379" s="2"/>
      <c r="U379" s="2"/>
      <c r="V379" s="2"/>
      <c r="W379" s="2"/>
      <c r="BA379" s="34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8:70" ht="15" customHeight="1">
      <c r="H380" s="30"/>
      <c r="I380" s="30"/>
      <c r="J380" s="30"/>
      <c r="K380" s="30"/>
      <c r="N380" s="2"/>
      <c r="O380" s="2"/>
      <c r="P380" s="2"/>
      <c r="Q380" s="2"/>
      <c r="R380" s="2"/>
      <c r="S380" s="2"/>
      <c r="T380" s="2"/>
      <c r="U380" s="2"/>
      <c r="V380" s="2"/>
      <c r="W380" s="2"/>
      <c r="BA380" s="34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8:70" ht="15" customHeight="1">
      <c r="H381" s="30"/>
      <c r="I381" s="30"/>
      <c r="J381" s="30"/>
      <c r="K381" s="30"/>
      <c r="N381" s="2"/>
      <c r="O381" s="2"/>
      <c r="P381" s="2"/>
      <c r="Q381" s="2"/>
      <c r="R381" s="2"/>
      <c r="S381" s="2"/>
      <c r="T381" s="2"/>
      <c r="U381" s="2"/>
      <c r="V381" s="2"/>
      <c r="W381" s="2"/>
      <c r="BA381" s="34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8:70" ht="15" customHeight="1">
      <c r="H382" s="30"/>
      <c r="I382" s="30"/>
      <c r="J382" s="30"/>
      <c r="K382" s="30"/>
      <c r="N382" s="2"/>
      <c r="O382" s="2"/>
      <c r="P382" s="2"/>
      <c r="Q382" s="2"/>
      <c r="R382" s="2"/>
      <c r="S382" s="2"/>
      <c r="T382" s="2"/>
      <c r="U382" s="2"/>
      <c r="V382" s="2"/>
      <c r="W382" s="2"/>
      <c r="BA382" s="34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8:70" ht="15" customHeight="1">
      <c r="H383" s="30"/>
      <c r="I383" s="30"/>
      <c r="J383" s="30"/>
      <c r="K383" s="30"/>
      <c r="N383" s="2"/>
      <c r="O383" s="2"/>
      <c r="P383" s="2"/>
      <c r="Q383" s="2"/>
      <c r="R383" s="2"/>
      <c r="S383" s="2"/>
      <c r="T383" s="2"/>
      <c r="U383" s="2"/>
      <c r="V383" s="2"/>
      <c r="W383" s="2"/>
      <c r="BA383" s="34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8:70" ht="15" customHeight="1">
      <c r="I384" s="30"/>
      <c r="J384" s="30"/>
      <c r="K384" s="30"/>
      <c r="N384" s="2"/>
      <c r="O384" s="2"/>
      <c r="P384" s="2"/>
      <c r="Q384" s="2"/>
      <c r="R384" s="2"/>
      <c r="S384" s="2"/>
      <c r="T384" s="2"/>
      <c r="U384" s="2"/>
      <c r="V384" s="2"/>
      <c r="W384" s="2"/>
      <c r="BA384" s="34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8:70" ht="15" customHeight="1">
      <c r="I385" s="30"/>
      <c r="J385" s="30"/>
      <c r="K385" s="30"/>
      <c r="N385" s="2"/>
      <c r="O385" s="2"/>
      <c r="P385" s="2"/>
      <c r="Q385" s="2"/>
      <c r="R385" s="2"/>
      <c r="S385" s="2"/>
      <c r="T385" s="2"/>
      <c r="U385" s="2"/>
      <c r="V385" s="2"/>
      <c r="W385" s="2"/>
      <c r="BA385" s="34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8:70" ht="15" customHeight="1">
      <c r="N386" s="2"/>
      <c r="O386" s="2"/>
      <c r="P386" s="2"/>
      <c r="Q386" s="2"/>
      <c r="R386" s="2"/>
      <c r="S386" s="2"/>
      <c r="T386" s="2"/>
      <c r="U386" s="2"/>
      <c r="V386" s="2"/>
      <c r="W386" s="2"/>
      <c r="BA386" s="34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8:70" ht="15" customHeight="1">
      <c r="N387" s="2"/>
      <c r="O387" s="2"/>
      <c r="P387" s="2"/>
      <c r="Q387" s="2"/>
      <c r="R387" s="2"/>
      <c r="S387" s="2"/>
      <c r="T387" s="2"/>
      <c r="U387" s="2"/>
      <c r="V387" s="2"/>
      <c r="W387" s="2"/>
      <c r="BA387" s="34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8:70" ht="15" customHeight="1">
      <c r="N388" s="2"/>
      <c r="O388" s="2"/>
      <c r="P388" s="2"/>
      <c r="Q388" s="2"/>
      <c r="R388" s="2"/>
      <c r="S388" s="2"/>
      <c r="T388" s="2"/>
      <c r="U388" s="2"/>
      <c r="V388" s="2"/>
      <c r="W388" s="2"/>
      <c r="BA388" s="34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8:70" ht="15" customHeight="1">
      <c r="N389" s="2"/>
      <c r="O389" s="2"/>
      <c r="P389" s="2"/>
      <c r="Q389" s="2"/>
      <c r="R389" s="2"/>
      <c r="S389" s="2"/>
      <c r="T389" s="2"/>
      <c r="U389" s="2"/>
      <c r="V389" s="2"/>
      <c r="W389" s="2"/>
      <c r="BA389" s="34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8:70" ht="15" customHeight="1">
      <c r="N390" s="2"/>
      <c r="O390" s="2"/>
      <c r="P390" s="2"/>
      <c r="Q390" s="2"/>
      <c r="R390" s="2"/>
      <c r="S390" s="2"/>
      <c r="T390" s="2"/>
      <c r="U390" s="2"/>
      <c r="V390" s="2"/>
      <c r="W390" s="2"/>
      <c r="BA390" s="34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8:70" ht="15" customHeight="1">
      <c r="N391" s="2"/>
      <c r="O391" s="2"/>
      <c r="P391" s="2"/>
      <c r="Q391" s="2"/>
      <c r="R391" s="2"/>
      <c r="S391" s="2"/>
      <c r="T391" s="2"/>
      <c r="U391" s="2"/>
      <c r="V391" s="2"/>
      <c r="W391" s="2"/>
      <c r="BA391" s="34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8:70" ht="15" customHeight="1">
      <c r="N392" s="2"/>
      <c r="O392" s="2"/>
      <c r="P392" s="2"/>
      <c r="Q392" s="2"/>
      <c r="R392" s="2"/>
      <c r="S392" s="2"/>
      <c r="T392" s="2"/>
      <c r="U392" s="2"/>
      <c r="V392" s="2"/>
      <c r="W392" s="2"/>
      <c r="BA392" s="34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8:70" ht="15" customHeight="1">
      <c r="N393" s="2"/>
      <c r="O393" s="2"/>
      <c r="P393" s="2"/>
      <c r="Q393" s="2"/>
      <c r="R393" s="2"/>
      <c r="S393" s="2"/>
      <c r="T393" s="2"/>
      <c r="U393" s="2"/>
      <c r="V393" s="2"/>
      <c r="W393" s="2"/>
      <c r="BA393" s="34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8:70" ht="15" customHeight="1">
      <c r="H394" s="30"/>
      <c r="I394" s="30"/>
      <c r="J394" s="30"/>
      <c r="K394" s="30"/>
      <c r="N394" s="2"/>
      <c r="O394" s="2"/>
      <c r="P394" s="2"/>
      <c r="Q394" s="2"/>
      <c r="R394" s="2"/>
      <c r="S394" s="2"/>
      <c r="T394" s="2"/>
      <c r="U394" s="2"/>
      <c r="V394" s="2"/>
      <c r="W394" s="2"/>
      <c r="BA394" s="34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8:70" ht="15" customHeight="1">
      <c r="H395" s="30"/>
      <c r="I395" s="30"/>
      <c r="J395" s="30"/>
      <c r="K395" s="30"/>
      <c r="N395" s="2"/>
      <c r="O395" s="2"/>
      <c r="P395" s="2"/>
      <c r="Q395" s="2"/>
      <c r="R395" s="2"/>
      <c r="S395" s="2"/>
      <c r="T395" s="2"/>
      <c r="U395" s="2"/>
      <c r="V395" s="2"/>
      <c r="W395" s="2"/>
      <c r="BA395" s="34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8:70" ht="15" customHeight="1">
      <c r="H396" s="30"/>
      <c r="I396" s="30"/>
      <c r="J396" s="30"/>
      <c r="K396" s="30"/>
      <c r="N396" s="2"/>
      <c r="O396" s="2"/>
      <c r="P396" s="2"/>
      <c r="Q396" s="2"/>
      <c r="R396" s="2"/>
      <c r="S396" s="2"/>
      <c r="T396" s="2"/>
      <c r="U396" s="2"/>
      <c r="V396" s="2"/>
      <c r="W396" s="2"/>
      <c r="BA396" s="34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8:70" ht="15" customHeight="1">
      <c r="H397" s="30"/>
      <c r="I397" s="30"/>
      <c r="J397" s="30"/>
      <c r="K397" s="30"/>
      <c r="N397" s="2"/>
      <c r="O397" s="2"/>
      <c r="P397" s="2"/>
      <c r="Q397" s="2"/>
      <c r="R397" s="2"/>
      <c r="S397" s="2"/>
      <c r="T397" s="2"/>
      <c r="U397" s="2"/>
      <c r="V397" s="2"/>
      <c r="W397" s="2"/>
      <c r="BA397" s="34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8:70" ht="15" customHeight="1">
      <c r="H398" s="30"/>
      <c r="I398" s="30"/>
      <c r="J398" s="30"/>
      <c r="K398" s="30"/>
      <c r="N398" s="2"/>
      <c r="O398" s="2"/>
      <c r="P398" s="2"/>
      <c r="Q398" s="2"/>
      <c r="R398" s="2"/>
      <c r="S398" s="2"/>
      <c r="T398" s="2"/>
      <c r="U398" s="2"/>
      <c r="V398" s="2"/>
      <c r="W398" s="2"/>
      <c r="BA398" s="34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8:70" ht="15" customHeight="1">
      <c r="H399" s="30"/>
      <c r="I399" s="30"/>
      <c r="J399" s="30"/>
      <c r="K399" s="30"/>
      <c r="N399" s="2"/>
      <c r="O399" s="2"/>
      <c r="P399" s="2"/>
      <c r="Q399" s="2"/>
      <c r="R399" s="2"/>
      <c r="S399" s="2"/>
      <c r="T399" s="2"/>
      <c r="U399" s="2"/>
      <c r="V399" s="2"/>
      <c r="W399" s="2"/>
      <c r="BA399" s="34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8:70" ht="15" customHeight="1">
      <c r="H400" s="30"/>
      <c r="I400" s="30"/>
      <c r="J400" s="30"/>
      <c r="K400" s="30"/>
      <c r="N400" s="2"/>
      <c r="O400" s="2"/>
      <c r="P400" s="2"/>
      <c r="Q400" s="2"/>
      <c r="R400" s="2"/>
      <c r="S400" s="2"/>
      <c r="T400" s="2"/>
      <c r="U400" s="2"/>
      <c r="V400" s="2"/>
      <c r="W400" s="2"/>
      <c r="BA400" s="34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8:70" ht="15" customHeight="1">
      <c r="H401" s="30"/>
      <c r="I401" s="30"/>
      <c r="J401" s="30"/>
      <c r="K401" s="30"/>
      <c r="N401" s="2"/>
      <c r="O401" s="2"/>
      <c r="P401" s="2"/>
      <c r="Q401" s="2"/>
      <c r="R401" s="2"/>
      <c r="S401" s="2"/>
      <c r="T401" s="2"/>
      <c r="U401" s="2"/>
      <c r="V401" s="2"/>
      <c r="W401" s="2"/>
      <c r="BA401" s="34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8:70" ht="15" customHeight="1">
      <c r="H402" s="30"/>
      <c r="I402" s="30"/>
      <c r="J402" s="30"/>
      <c r="K402" s="30"/>
      <c r="N402" s="2"/>
      <c r="O402" s="2"/>
      <c r="P402" s="2"/>
      <c r="Q402" s="2"/>
      <c r="R402" s="2"/>
      <c r="S402" s="2"/>
      <c r="T402" s="2"/>
      <c r="U402" s="2"/>
      <c r="V402" s="2"/>
      <c r="W402" s="2"/>
      <c r="BA402" s="34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8:70" ht="15" customHeight="1">
      <c r="H403" s="30"/>
      <c r="I403" s="30"/>
      <c r="J403" s="30"/>
      <c r="K403" s="30"/>
      <c r="N403" s="2"/>
      <c r="O403" s="2"/>
      <c r="P403" s="2"/>
      <c r="Q403" s="2"/>
      <c r="R403" s="2"/>
      <c r="S403" s="2"/>
      <c r="T403" s="2"/>
      <c r="U403" s="2"/>
      <c r="V403" s="2"/>
      <c r="W403" s="2"/>
      <c r="BA403" s="34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8:70" ht="15" customHeight="1">
      <c r="H404" s="30"/>
      <c r="I404" s="30"/>
      <c r="J404" s="30"/>
      <c r="K404" s="30"/>
      <c r="N404" s="2"/>
      <c r="O404" s="2"/>
      <c r="P404" s="2"/>
      <c r="Q404" s="2"/>
      <c r="R404" s="2"/>
      <c r="S404" s="2"/>
      <c r="T404" s="2"/>
      <c r="U404" s="2"/>
      <c r="V404" s="2"/>
      <c r="W404" s="2"/>
      <c r="BA404" s="34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8:70" ht="15" customHeight="1">
      <c r="H405" s="30"/>
      <c r="I405" s="30"/>
      <c r="J405" s="30"/>
      <c r="K405" s="30"/>
      <c r="N405" s="2"/>
      <c r="O405" s="2"/>
      <c r="P405" s="2"/>
      <c r="Q405" s="2"/>
      <c r="R405" s="2"/>
      <c r="S405" s="2"/>
      <c r="T405" s="2"/>
      <c r="U405" s="2"/>
      <c r="V405" s="2"/>
      <c r="W405" s="2"/>
      <c r="BA405" s="34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8:70" ht="15" customHeight="1">
      <c r="H406" s="30"/>
      <c r="I406" s="30"/>
      <c r="J406" s="30"/>
      <c r="K406" s="30"/>
      <c r="N406" s="2"/>
      <c r="O406" s="2"/>
      <c r="P406" s="2"/>
      <c r="Q406" s="2"/>
      <c r="R406" s="2"/>
      <c r="S406" s="2"/>
      <c r="T406" s="2"/>
      <c r="U406" s="2"/>
      <c r="V406" s="2"/>
      <c r="W406" s="2"/>
      <c r="BA406" s="34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8:70" ht="15" customHeight="1">
      <c r="H407" s="30"/>
      <c r="I407" s="30"/>
      <c r="J407" s="30"/>
      <c r="K407" s="30"/>
      <c r="N407" s="2"/>
      <c r="O407" s="2"/>
      <c r="P407" s="2"/>
      <c r="Q407" s="2"/>
      <c r="R407" s="2"/>
      <c r="S407" s="2"/>
      <c r="T407" s="2"/>
      <c r="U407" s="2"/>
      <c r="V407" s="2"/>
      <c r="W407" s="2"/>
      <c r="BA407" s="34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8:70" ht="15" customHeight="1">
      <c r="H408" s="30"/>
      <c r="I408" s="30"/>
      <c r="J408" s="30"/>
      <c r="K408" s="30"/>
      <c r="N408" s="2"/>
      <c r="O408" s="2"/>
      <c r="P408" s="2"/>
      <c r="Q408" s="2"/>
      <c r="R408" s="2"/>
      <c r="S408" s="2"/>
      <c r="T408" s="2"/>
      <c r="U408" s="2"/>
      <c r="V408" s="2"/>
      <c r="W408" s="2"/>
      <c r="BA408" s="34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8:70" ht="15" customHeight="1">
      <c r="H409" s="30"/>
      <c r="I409" s="30"/>
      <c r="J409" s="30"/>
      <c r="K409" s="30"/>
      <c r="N409" s="2"/>
      <c r="O409" s="2"/>
      <c r="P409" s="2"/>
      <c r="Q409" s="2"/>
      <c r="R409" s="2"/>
      <c r="S409" s="2"/>
      <c r="T409" s="2"/>
      <c r="U409" s="2"/>
      <c r="V409" s="2"/>
      <c r="W409" s="2"/>
      <c r="BA409" s="34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8:70" ht="15" customHeight="1">
      <c r="H410" s="30"/>
      <c r="I410" s="30"/>
      <c r="J410" s="30"/>
      <c r="K410" s="30"/>
      <c r="N410" s="2"/>
      <c r="O410" s="2"/>
      <c r="P410" s="2"/>
      <c r="Q410" s="2"/>
      <c r="R410" s="2"/>
      <c r="S410" s="2"/>
      <c r="T410" s="2"/>
      <c r="U410" s="2"/>
      <c r="V410" s="2"/>
      <c r="W410" s="2"/>
      <c r="BA410" s="34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8:70" ht="15" customHeight="1">
      <c r="H411" s="30"/>
      <c r="I411" s="30"/>
      <c r="J411" s="30"/>
      <c r="K411" s="30"/>
      <c r="N411" s="2"/>
      <c r="O411" s="2"/>
      <c r="P411" s="2"/>
      <c r="Q411" s="2"/>
      <c r="R411" s="2"/>
      <c r="S411" s="2"/>
      <c r="T411" s="2"/>
      <c r="U411" s="2"/>
      <c r="V411" s="2"/>
      <c r="W411" s="2"/>
      <c r="BA411" s="34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8:70" ht="15" customHeight="1">
      <c r="H412" s="30"/>
      <c r="I412" s="30"/>
      <c r="J412" s="30"/>
      <c r="K412" s="30"/>
      <c r="N412" s="2"/>
      <c r="O412" s="2"/>
      <c r="P412" s="2"/>
      <c r="Q412" s="2"/>
      <c r="R412" s="2"/>
      <c r="S412" s="2"/>
      <c r="T412" s="2"/>
      <c r="U412" s="2"/>
      <c r="V412" s="2"/>
      <c r="W412" s="2"/>
      <c r="BA412" s="34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8:70" ht="15" customHeight="1">
      <c r="H413" s="30"/>
      <c r="I413" s="30"/>
      <c r="J413" s="30"/>
      <c r="K413" s="30"/>
      <c r="N413" s="2"/>
      <c r="O413" s="2"/>
      <c r="P413" s="2"/>
      <c r="Q413" s="2"/>
      <c r="R413" s="2"/>
      <c r="S413" s="2"/>
      <c r="T413" s="2"/>
      <c r="U413" s="2"/>
      <c r="V413" s="2"/>
      <c r="W413" s="2"/>
      <c r="BD413" s="30"/>
      <c r="BE413" s="30"/>
      <c r="BF413" s="30"/>
      <c r="BG413" s="30"/>
    </row>
    <row r="414" spans="8:70" ht="15" customHeight="1">
      <c r="H414" s="30"/>
      <c r="I414" s="30"/>
      <c r="J414" s="30"/>
      <c r="K414" s="30"/>
      <c r="N414" s="2"/>
      <c r="O414" s="2"/>
      <c r="P414" s="2"/>
      <c r="Q414" s="2"/>
      <c r="R414" s="2"/>
      <c r="S414" s="2"/>
      <c r="T414" s="2"/>
      <c r="U414" s="2"/>
      <c r="V414" s="2"/>
      <c r="W414" s="2"/>
      <c r="BD414" s="30"/>
      <c r="BE414" s="30"/>
      <c r="BF414" s="30"/>
      <c r="BG414" s="30"/>
    </row>
    <row r="415" spans="8:70" ht="15" customHeight="1">
      <c r="H415" s="30"/>
      <c r="I415" s="30"/>
      <c r="J415" s="30"/>
      <c r="K415" s="30"/>
      <c r="N415" s="2"/>
      <c r="O415" s="2"/>
      <c r="P415" s="2"/>
      <c r="Q415" s="2"/>
      <c r="R415" s="2"/>
      <c r="S415" s="2"/>
      <c r="T415" s="2"/>
      <c r="U415" s="2"/>
      <c r="V415" s="2"/>
      <c r="W415" s="2"/>
      <c r="BD415" s="30"/>
      <c r="BE415" s="30"/>
      <c r="BF415" s="30"/>
      <c r="BG415" s="30"/>
    </row>
    <row r="416" spans="8:70" ht="15" customHeight="1">
      <c r="H416" s="30"/>
      <c r="I416" s="30"/>
      <c r="J416" s="30"/>
      <c r="K416" s="30"/>
      <c r="N416" s="2"/>
      <c r="O416" s="2"/>
      <c r="P416" s="2"/>
      <c r="Q416" s="2"/>
      <c r="R416" s="2"/>
      <c r="S416" s="2"/>
      <c r="T416" s="2"/>
      <c r="U416" s="2"/>
      <c r="V416" s="2"/>
      <c r="W416" s="2"/>
      <c r="BD416" s="30"/>
      <c r="BE416" s="30"/>
      <c r="BF416" s="30"/>
      <c r="BG416" s="30"/>
    </row>
    <row r="417" spans="8:59" ht="15" customHeight="1">
      <c r="H417" s="30"/>
      <c r="I417" s="30"/>
      <c r="J417" s="30"/>
      <c r="K417" s="30"/>
      <c r="N417" s="2"/>
      <c r="O417" s="2"/>
      <c r="P417" s="2"/>
      <c r="Q417" s="2"/>
      <c r="R417" s="2"/>
      <c r="S417" s="2"/>
      <c r="T417" s="2"/>
      <c r="U417" s="2"/>
      <c r="V417" s="2"/>
      <c r="W417" s="2"/>
      <c r="BD417" s="30"/>
      <c r="BE417" s="30"/>
      <c r="BF417" s="30"/>
      <c r="BG417" s="30"/>
    </row>
    <row r="418" spans="8:59" ht="15" customHeight="1">
      <c r="H418" s="30"/>
      <c r="I418" s="30"/>
      <c r="J418" s="30"/>
      <c r="K418" s="30"/>
      <c r="N418" s="2"/>
      <c r="O418" s="2"/>
      <c r="P418" s="2"/>
      <c r="Q418" s="2"/>
      <c r="R418" s="2"/>
      <c r="S418" s="2"/>
      <c r="T418" s="2"/>
      <c r="U418" s="2"/>
      <c r="V418" s="2"/>
      <c r="W418" s="2"/>
      <c r="BD418" s="30"/>
      <c r="BE418" s="30"/>
      <c r="BF418" s="30"/>
      <c r="BG418" s="30"/>
    </row>
    <row r="419" spans="8:59" ht="15" customHeight="1">
      <c r="H419" s="30"/>
      <c r="I419" s="30"/>
      <c r="J419" s="30"/>
      <c r="K419" s="30"/>
      <c r="N419" s="2"/>
      <c r="O419" s="2"/>
      <c r="P419" s="2"/>
      <c r="Q419" s="2"/>
      <c r="R419" s="2"/>
      <c r="S419" s="2"/>
      <c r="T419" s="2"/>
      <c r="U419" s="2"/>
      <c r="V419" s="2"/>
      <c r="W419" s="2"/>
      <c r="BD419" s="30"/>
      <c r="BE419" s="30"/>
      <c r="BF419" s="30"/>
      <c r="BG419" s="30"/>
    </row>
    <row r="420" spans="8:59" ht="15" customHeight="1">
      <c r="H420" s="30"/>
      <c r="I420" s="30"/>
      <c r="J420" s="30"/>
      <c r="K420" s="30"/>
      <c r="N420" s="2"/>
      <c r="O420" s="2"/>
      <c r="P420" s="2"/>
      <c r="Q420" s="2"/>
      <c r="R420" s="2"/>
      <c r="S420" s="2"/>
      <c r="T420" s="2"/>
      <c r="U420" s="2"/>
      <c r="V420" s="2"/>
      <c r="W420" s="2"/>
      <c r="BD420" s="30"/>
      <c r="BE420" s="30"/>
      <c r="BF420" s="30"/>
      <c r="BG420" s="30"/>
    </row>
    <row r="421" spans="8:59" ht="15" customHeight="1">
      <c r="H421" s="30"/>
      <c r="I421" s="30"/>
      <c r="J421" s="30"/>
      <c r="K421" s="30"/>
      <c r="N421" s="2"/>
      <c r="O421" s="2"/>
      <c r="P421" s="2"/>
      <c r="Q421" s="2"/>
      <c r="R421" s="2"/>
      <c r="S421" s="2"/>
      <c r="T421" s="2"/>
      <c r="U421" s="2"/>
      <c r="V421" s="2"/>
      <c r="W421" s="2"/>
      <c r="BD421" s="30"/>
      <c r="BE421" s="30"/>
      <c r="BF421" s="30"/>
      <c r="BG421" s="30"/>
    </row>
    <row r="422" spans="8:59" ht="15" customHeight="1">
      <c r="H422" s="30"/>
      <c r="I422" s="30"/>
      <c r="J422" s="30"/>
      <c r="K422" s="30"/>
      <c r="N422" s="2"/>
      <c r="O422" s="2"/>
      <c r="P422" s="2"/>
      <c r="Q422" s="2"/>
      <c r="R422" s="2"/>
      <c r="S422" s="2"/>
      <c r="T422" s="2"/>
      <c r="U422" s="2"/>
      <c r="V422" s="2"/>
      <c r="W422" s="2"/>
      <c r="BD422" s="30"/>
      <c r="BE422" s="30"/>
      <c r="BF422" s="30"/>
      <c r="BG422" s="30"/>
    </row>
    <row r="423" spans="8:59" ht="15" customHeight="1">
      <c r="H423" s="30"/>
      <c r="I423" s="30"/>
      <c r="J423" s="30"/>
      <c r="K423" s="30"/>
      <c r="N423" s="2"/>
      <c r="O423" s="2"/>
      <c r="P423" s="2"/>
      <c r="Q423" s="2"/>
      <c r="R423" s="2"/>
      <c r="S423" s="2"/>
      <c r="T423" s="2"/>
      <c r="U423" s="2"/>
      <c r="V423" s="2"/>
      <c r="W423" s="2"/>
      <c r="BD423" s="30"/>
      <c r="BE423" s="30"/>
      <c r="BF423" s="30"/>
      <c r="BG423" s="30"/>
    </row>
    <row r="424" spans="8:59" ht="15" customHeight="1">
      <c r="H424" s="30"/>
      <c r="I424" s="30"/>
      <c r="J424" s="30"/>
      <c r="K424" s="30"/>
      <c r="N424" s="2"/>
      <c r="O424" s="2"/>
      <c r="P424" s="2"/>
      <c r="Q424" s="2"/>
      <c r="R424" s="2"/>
      <c r="S424" s="2"/>
      <c r="T424" s="2"/>
      <c r="U424" s="2"/>
      <c r="V424" s="2"/>
      <c r="W424" s="2"/>
      <c r="BD424" s="30"/>
      <c r="BE424" s="30"/>
      <c r="BF424" s="30"/>
      <c r="BG424" s="30"/>
    </row>
    <row r="425" spans="8:59" ht="15" customHeight="1">
      <c r="H425" s="30"/>
      <c r="I425" s="30"/>
      <c r="J425" s="30"/>
      <c r="K425" s="30"/>
      <c r="N425" s="2"/>
      <c r="O425" s="2"/>
      <c r="P425" s="2"/>
      <c r="Q425" s="2"/>
      <c r="R425" s="2"/>
      <c r="S425" s="2"/>
      <c r="T425" s="2"/>
      <c r="U425" s="2"/>
      <c r="V425" s="2"/>
      <c r="W425" s="2"/>
      <c r="BD425" s="30"/>
      <c r="BE425" s="30"/>
      <c r="BF425" s="30"/>
      <c r="BG425" s="30"/>
    </row>
    <row r="426" spans="8:59" ht="15" customHeight="1">
      <c r="H426" s="30"/>
      <c r="I426" s="30"/>
      <c r="J426" s="30"/>
      <c r="K426" s="30"/>
      <c r="N426" s="2"/>
      <c r="O426" s="2"/>
      <c r="P426" s="2"/>
      <c r="Q426" s="2"/>
      <c r="R426" s="2"/>
      <c r="S426" s="2"/>
      <c r="T426" s="2"/>
      <c r="U426" s="2"/>
      <c r="V426" s="2"/>
      <c r="W426" s="2"/>
      <c r="BD426" s="30"/>
      <c r="BE426" s="30"/>
      <c r="BF426" s="30"/>
      <c r="BG426" s="30"/>
    </row>
    <row r="427" spans="8:59" ht="15" customHeight="1">
      <c r="H427" s="30"/>
      <c r="I427" s="30"/>
      <c r="J427" s="30"/>
      <c r="K427" s="30"/>
      <c r="N427" s="2"/>
      <c r="O427" s="2"/>
      <c r="P427" s="2"/>
      <c r="Q427" s="2"/>
      <c r="R427" s="2"/>
      <c r="S427" s="2"/>
      <c r="T427" s="2"/>
      <c r="U427" s="2"/>
      <c r="V427" s="2"/>
      <c r="W427" s="2"/>
      <c r="BD427" s="30"/>
      <c r="BE427" s="30"/>
      <c r="BF427" s="30"/>
      <c r="BG427" s="30"/>
    </row>
    <row r="428" spans="8:59" ht="15" customHeight="1">
      <c r="H428" s="30"/>
      <c r="I428" s="30"/>
      <c r="J428" s="30"/>
      <c r="K428" s="30"/>
      <c r="N428" s="2"/>
      <c r="O428" s="2"/>
      <c r="P428" s="2"/>
      <c r="Q428" s="2"/>
      <c r="R428" s="2"/>
      <c r="S428" s="2"/>
      <c r="T428" s="2"/>
      <c r="U428" s="2"/>
      <c r="V428" s="2"/>
      <c r="W428" s="2"/>
      <c r="BD428" s="30"/>
      <c r="BE428" s="30"/>
      <c r="BF428" s="30"/>
      <c r="BG428" s="30"/>
    </row>
    <row r="429" spans="8:59" ht="15" customHeight="1">
      <c r="H429" s="30"/>
      <c r="I429" s="30"/>
      <c r="J429" s="30"/>
      <c r="K429" s="30"/>
      <c r="N429" s="2"/>
      <c r="O429" s="2"/>
      <c r="P429" s="2"/>
      <c r="Q429" s="2"/>
      <c r="R429" s="2"/>
      <c r="S429" s="2"/>
      <c r="T429" s="2"/>
      <c r="U429" s="2"/>
      <c r="V429" s="2"/>
      <c r="W429" s="2"/>
      <c r="BD429" s="30"/>
      <c r="BE429" s="30"/>
      <c r="BF429" s="30"/>
      <c r="BG429" s="30"/>
    </row>
    <row r="430" spans="8:59" ht="15" customHeight="1">
      <c r="H430" s="30"/>
      <c r="I430" s="30"/>
      <c r="J430" s="30"/>
      <c r="K430" s="30"/>
      <c r="N430" s="2"/>
      <c r="O430" s="2"/>
      <c r="P430" s="2"/>
      <c r="Q430" s="2"/>
      <c r="R430" s="2"/>
      <c r="S430" s="2"/>
      <c r="T430" s="2"/>
      <c r="U430" s="2"/>
      <c r="V430" s="2"/>
      <c r="W430" s="2"/>
      <c r="BD430" s="30"/>
      <c r="BE430" s="30"/>
      <c r="BF430" s="30"/>
      <c r="BG430" s="30"/>
    </row>
    <row r="431" spans="8:59" ht="15" customHeight="1">
      <c r="H431" s="30"/>
      <c r="I431" s="30"/>
      <c r="J431" s="30"/>
      <c r="K431" s="30"/>
      <c r="N431" s="2"/>
      <c r="O431" s="2"/>
      <c r="P431" s="2"/>
      <c r="Q431" s="2"/>
      <c r="R431" s="2"/>
      <c r="S431" s="2"/>
      <c r="T431" s="2"/>
      <c r="U431" s="2"/>
      <c r="V431" s="2"/>
      <c r="W431" s="2"/>
      <c r="BD431" s="30"/>
      <c r="BE431" s="30"/>
      <c r="BF431" s="30"/>
      <c r="BG431" s="30"/>
    </row>
    <row r="432" spans="8:59" ht="15" customHeight="1">
      <c r="H432" s="30"/>
      <c r="I432" s="30"/>
      <c r="J432" s="30"/>
      <c r="K432" s="30"/>
      <c r="N432" s="2"/>
      <c r="O432" s="2"/>
      <c r="P432" s="2"/>
      <c r="Q432" s="2"/>
      <c r="R432" s="2"/>
      <c r="S432" s="2"/>
      <c r="T432" s="2"/>
      <c r="U432" s="2"/>
      <c r="V432" s="2"/>
      <c r="W432" s="2"/>
      <c r="BD432" s="30"/>
      <c r="BE432" s="30"/>
      <c r="BF432" s="30"/>
      <c r="BG432" s="30"/>
    </row>
    <row r="433" spans="8:59" ht="15" customHeight="1">
      <c r="H433" s="30"/>
      <c r="I433" s="30"/>
      <c r="J433" s="30"/>
      <c r="K433" s="30"/>
      <c r="N433" s="2"/>
      <c r="O433" s="2"/>
      <c r="P433" s="2"/>
      <c r="Q433" s="2"/>
      <c r="R433" s="2"/>
      <c r="S433" s="2"/>
      <c r="T433" s="2"/>
      <c r="U433" s="2"/>
      <c r="V433" s="2"/>
      <c r="W433" s="2"/>
      <c r="BD433" s="30"/>
      <c r="BE433" s="30"/>
      <c r="BF433" s="30"/>
      <c r="BG433" s="30"/>
    </row>
    <row r="434" spans="8:59" ht="15" customHeight="1">
      <c r="H434" s="30"/>
      <c r="I434" s="30"/>
      <c r="J434" s="30"/>
      <c r="K434" s="30"/>
      <c r="N434" s="2"/>
      <c r="O434" s="2"/>
      <c r="P434" s="2"/>
      <c r="Q434" s="2"/>
      <c r="R434" s="2"/>
      <c r="S434" s="2"/>
      <c r="T434" s="2"/>
      <c r="U434" s="2"/>
      <c r="V434" s="2"/>
      <c r="W434" s="2"/>
      <c r="BD434" s="30"/>
      <c r="BE434" s="30"/>
      <c r="BF434" s="30"/>
      <c r="BG434" s="30"/>
    </row>
    <row r="435" spans="8:59" ht="15" customHeight="1">
      <c r="H435" s="30"/>
      <c r="I435" s="30"/>
      <c r="J435" s="30"/>
      <c r="K435" s="30"/>
      <c r="N435" s="2"/>
      <c r="O435" s="2"/>
      <c r="P435" s="2"/>
      <c r="Q435" s="2"/>
      <c r="R435" s="2"/>
      <c r="S435" s="2"/>
      <c r="T435" s="2"/>
      <c r="U435" s="2"/>
      <c r="V435" s="2"/>
      <c r="W435" s="2"/>
      <c r="BD435" s="30"/>
      <c r="BE435" s="30"/>
      <c r="BF435" s="30"/>
      <c r="BG435" s="30"/>
    </row>
    <row r="436" spans="8:59" ht="15" customHeight="1">
      <c r="H436" s="30"/>
      <c r="I436" s="30"/>
      <c r="J436" s="30"/>
      <c r="K436" s="30"/>
      <c r="N436" s="2"/>
      <c r="O436" s="2"/>
      <c r="P436" s="2"/>
      <c r="Q436" s="2"/>
      <c r="R436" s="2"/>
      <c r="S436" s="2"/>
      <c r="T436" s="2"/>
      <c r="U436" s="2"/>
      <c r="V436" s="2"/>
      <c r="W436" s="2"/>
      <c r="BD436" s="30"/>
      <c r="BE436" s="30"/>
      <c r="BF436" s="30"/>
      <c r="BG436" s="30"/>
    </row>
    <row r="437" spans="8:59" ht="15" customHeight="1">
      <c r="H437" s="30"/>
      <c r="I437" s="30"/>
      <c r="J437" s="30"/>
      <c r="K437" s="30"/>
      <c r="N437" s="2"/>
      <c r="O437" s="2"/>
      <c r="P437" s="2"/>
      <c r="Q437" s="2"/>
      <c r="R437" s="2"/>
      <c r="S437" s="2"/>
      <c r="T437" s="2"/>
      <c r="U437" s="2"/>
      <c r="V437" s="2"/>
      <c r="W437" s="2"/>
      <c r="BD437" s="30"/>
      <c r="BE437" s="30"/>
      <c r="BF437" s="30"/>
      <c r="BG437" s="30"/>
    </row>
    <row r="438" spans="8:59" ht="15" customHeight="1">
      <c r="H438" s="30"/>
      <c r="I438" s="30"/>
      <c r="J438" s="30"/>
      <c r="K438" s="30"/>
      <c r="N438" s="2"/>
      <c r="O438" s="2"/>
      <c r="P438" s="2"/>
      <c r="Q438" s="2"/>
      <c r="R438" s="2"/>
      <c r="S438" s="2"/>
      <c r="T438" s="2"/>
      <c r="U438" s="2"/>
      <c r="V438" s="2"/>
      <c r="W438" s="2"/>
      <c r="BD438" s="30"/>
      <c r="BE438" s="30"/>
      <c r="BF438" s="30"/>
      <c r="BG438" s="30"/>
    </row>
    <row r="439" spans="8:59" ht="15" customHeight="1">
      <c r="H439" s="30"/>
      <c r="I439" s="30"/>
      <c r="J439" s="30"/>
      <c r="K439" s="30"/>
      <c r="N439" s="2"/>
      <c r="O439" s="2"/>
      <c r="P439" s="2"/>
      <c r="Q439" s="2"/>
      <c r="R439" s="2"/>
      <c r="S439" s="2"/>
      <c r="T439" s="2"/>
      <c r="U439" s="2"/>
      <c r="V439" s="2"/>
      <c r="W439" s="2"/>
      <c r="BD439" s="30"/>
      <c r="BE439" s="30"/>
      <c r="BF439" s="30"/>
      <c r="BG439" s="30"/>
    </row>
    <row r="440" spans="8:59" ht="15" customHeight="1">
      <c r="H440" s="30"/>
      <c r="I440" s="30"/>
      <c r="J440" s="30"/>
      <c r="K440" s="30"/>
      <c r="N440" s="2"/>
      <c r="O440" s="2"/>
      <c r="P440" s="2"/>
      <c r="Q440" s="2"/>
      <c r="R440" s="2"/>
      <c r="S440" s="2"/>
      <c r="T440" s="2"/>
      <c r="U440" s="2"/>
      <c r="V440" s="2"/>
      <c r="W440" s="2"/>
      <c r="BD440" s="30"/>
      <c r="BE440" s="30"/>
      <c r="BF440" s="30"/>
      <c r="BG440" s="30"/>
    </row>
    <row r="441" spans="8:59" ht="15" customHeight="1">
      <c r="H441" s="30"/>
      <c r="I441" s="30"/>
      <c r="J441" s="30"/>
      <c r="K441" s="30"/>
      <c r="BD441" s="30"/>
      <c r="BE441" s="30"/>
      <c r="BF441" s="30"/>
      <c r="BG441" s="30"/>
    </row>
    <row r="442" spans="8:59" ht="15" customHeight="1">
      <c r="BD442" s="30"/>
      <c r="BE442" s="30"/>
      <c r="BF442" s="30"/>
      <c r="BG442" s="30"/>
    </row>
    <row r="443" spans="8:59" ht="15" customHeight="1">
      <c r="BD443" s="30"/>
      <c r="BE443" s="30"/>
      <c r="BF443" s="30"/>
      <c r="BG443" s="30"/>
    </row>
    <row r="444" spans="8:59" ht="15" customHeight="1">
      <c r="BD444" s="30"/>
      <c r="BE444" s="30"/>
      <c r="BF444" s="30"/>
      <c r="BG444" s="30"/>
    </row>
    <row r="445" spans="8:59" ht="15" customHeight="1">
      <c r="BD445" s="30"/>
      <c r="BE445" s="30"/>
      <c r="BF445" s="30"/>
      <c r="BG445" s="30"/>
    </row>
  </sheetData>
  <sheetProtection sheet="1" objects="1" scenarios="1"/>
  <mergeCells count="23">
    <mergeCell ref="BS7:BY8"/>
    <mergeCell ref="B8:C14"/>
    <mergeCell ref="BS14:CA15"/>
    <mergeCell ref="B15:C17"/>
    <mergeCell ref="B2:P2"/>
    <mergeCell ref="R2:AI2"/>
    <mergeCell ref="W6:W7"/>
    <mergeCell ref="X6:X7"/>
    <mergeCell ref="B7:C7"/>
    <mergeCell ref="B18:C18"/>
    <mergeCell ref="V150:AG160"/>
    <mergeCell ref="V166:W166"/>
    <mergeCell ref="Y166:Z166"/>
    <mergeCell ref="AG166:AH166"/>
    <mergeCell ref="AV171:AW172"/>
    <mergeCell ref="O208:Q208"/>
    <mergeCell ref="R208:T208"/>
    <mergeCell ref="U208:W208"/>
    <mergeCell ref="X208:Z208"/>
    <mergeCell ref="AA208:AC208"/>
    <mergeCell ref="AD208:AF208"/>
    <mergeCell ref="AH208:AH209"/>
    <mergeCell ref="AT171:AT172"/>
  </mergeCells>
  <phoneticPr fontId="22" type="noConversion"/>
  <conditionalFormatting sqref="O8:U27">
    <cfRule type="cellIs" dxfId="2076" priority="109" operator="equal">
      <formula>"야"</formula>
    </cfRule>
  </conditionalFormatting>
  <conditionalFormatting sqref="O44:HP44">
    <cfRule type="expression" dxfId="2075" priority="107">
      <formula>OR(O44="일",O44="휴")</formula>
    </cfRule>
    <cfRule type="expression" dxfId="2074" priority="108">
      <formula>O44="토"</formula>
    </cfRule>
  </conditionalFormatting>
  <conditionalFormatting sqref="J8:K17">
    <cfRule type="expression" dxfId="2073" priority="106">
      <formula>$D8=""</formula>
    </cfRule>
  </conditionalFormatting>
  <conditionalFormatting sqref="AQ244:AS260">
    <cfRule type="expression" dxfId="2072" priority="103">
      <formula>AQ$114=""</formula>
    </cfRule>
  </conditionalFormatting>
  <conditionalFormatting sqref="AQ280:AS296">
    <cfRule type="expression" dxfId="2071" priority="102">
      <formula>AQ$114=""</formula>
    </cfRule>
  </conditionalFormatting>
  <conditionalFormatting sqref="AH210:AH224 O210:Z224 O282:AS296 O246:AS260 O173:AT187 AA8:AE27">
    <cfRule type="cellIs" dxfId="2070" priority="101" operator="lessThanOrEqual">
      <formula>0</formula>
    </cfRule>
  </conditionalFormatting>
  <conditionalFormatting sqref="O281:AS281 O245:AS245 O172:AS172">
    <cfRule type="expression" dxfId="2069" priority="104">
      <formula>OR(O172="일",O172="휴")</formula>
    </cfRule>
    <cfRule type="expression" dxfId="2068" priority="105">
      <formula>O172="토"</formula>
    </cfRule>
  </conditionalFormatting>
  <conditionalFormatting sqref="E15:I17 E8:F14 H8:I14">
    <cfRule type="expression" dxfId="2067" priority="100">
      <formula>$D8=""</formula>
    </cfRule>
  </conditionalFormatting>
  <conditionalFormatting sqref="G8:G14">
    <cfRule type="expression" dxfId="2066" priority="99">
      <formula>$D8=""</formula>
    </cfRule>
  </conditionalFormatting>
  <conditionalFormatting sqref="O115:AS115">
    <cfRule type="expression" dxfId="2065" priority="96">
      <formula>OR(O115="일",O115="휴")</formula>
    </cfRule>
    <cfRule type="expression" dxfId="2064" priority="97">
      <formula>O115="토"</formula>
    </cfRule>
  </conditionalFormatting>
  <conditionalFormatting sqref="AQ114:AS130">
    <cfRule type="expression" dxfId="2063" priority="94">
      <formula>AQ$114=""</formula>
    </cfRule>
  </conditionalFormatting>
  <conditionalFormatting sqref="AP114:AS130">
    <cfRule type="expression" dxfId="2062" priority="95">
      <formula>COLUMN()-COLUMN($N$114)&gt;DAY(EOMONTH(DATE($N$111,$O$111,1),0))</formula>
    </cfRule>
    <cfRule type="expression" dxfId="2061" priority="98">
      <formula>COLUMN()-COLUMN($N$114)=DAY(EOMONTH(DATE($N$111,$O$111,1),0))</formula>
    </cfRule>
  </conditionalFormatting>
  <conditionalFormatting sqref="BO116:CS130">
    <cfRule type="cellIs" dxfId="2060" priority="92" operator="equal">
      <formula>"야"</formula>
    </cfRule>
  </conditionalFormatting>
  <conditionalFormatting sqref="BO115:CS115">
    <cfRule type="expression" dxfId="2059" priority="90">
      <formula>OR(BO115="일",BO115="휴")</formula>
    </cfRule>
    <cfRule type="expression" dxfId="2058" priority="91">
      <formula>BO115="토"</formula>
    </cfRule>
  </conditionalFormatting>
  <conditionalFormatting sqref="CP114:CS130">
    <cfRule type="expression" dxfId="2057" priority="89">
      <formula>COLUMN()-COLUMN($BN$114)&gt;DAY(EOMONTH(DATE($N$111,$O$111,1),0))</formula>
    </cfRule>
    <cfRule type="expression" dxfId="2056" priority="93">
      <formula>COLUMN()-COLUMN($BN$114)=DAY(EOMONTH(DATE($N$111,$O$111,1),0))</formula>
    </cfRule>
  </conditionalFormatting>
  <conditionalFormatting sqref="BO173:CS187">
    <cfRule type="cellIs" dxfId="2055" priority="86" operator="lessThanOrEqual">
      <formula>0</formula>
    </cfRule>
  </conditionalFormatting>
  <conditionalFormatting sqref="BO172:CS172">
    <cfRule type="expression" dxfId="2054" priority="87">
      <formula>OR(BO172="일",BO172="휴")</formula>
    </cfRule>
    <cfRule type="expression" dxfId="2053" priority="88">
      <formula>BO172="토"</formula>
    </cfRule>
  </conditionalFormatting>
  <conditionalFormatting sqref="W116:AS130">
    <cfRule type="cellIs" dxfId="2052" priority="110" operator="notEqual">
      <formula>BW116</formula>
    </cfRule>
    <cfRule type="cellIs" dxfId="2051" priority="111" operator="equal">
      <formula>"야"</formula>
    </cfRule>
  </conditionalFormatting>
  <conditionalFormatting sqref="W173:AT187">
    <cfRule type="cellIs" dxfId="2050" priority="112" operator="notEqual">
      <formula>BW173</formula>
    </cfRule>
  </conditionalFormatting>
  <conditionalFormatting sqref="AA210:AC224">
    <cfRule type="cellIs" dxfId="2049" priority="85" operator="lessThanOrEqual">
      <formula>0</formula>
    </cfRule>
  </conditionalFormatting>
  <conditionalFormatting sqref="AD210:AF224">
    <cfRule type="cellIs" dxfId="2048" priority="84" operator="lessThanOrEqual">
      <formula>0</formula>
    </cfRule>
  </conditionalFormatting>
  <conditionalFormatting sqref="O6:U6">
    <cfRule type="cellIs" dxfId="2047" priority="82" operator="equal">
      <formula>"토"</formula>
    </cfRule>
    <cfRule type="cellIs" dxfId="2046" priority="83" operator="equal">
      <formula>"일"</formula>
    </cfRule>
  </conditionalFormatting>
  <conditionalFormatting sqref="G8:H17 V8:X37">
    <cfRule type="cellIs" dxfId="2045" priority="1" operator="equal">
      <formula>0</formula>
    </cfRule>
  </conditionalFormatting>
  <conditionalFormatting sqref="N8:U27 N28:N37">
    <cfRule type="expression" dxfId="2044" priority="113">
      <formula>ROW()-$N$6&gt;ROW($N$7)</formula>
    </cfRule>
    <cfRule type="expression" dxfId="2043" priority="114">
      <formula>ROW()-$N$6=ROW($N$7)</formula>
    </cfRule>
  </conditionalFormatting>
  <conditionalFormatting sqref="N45:HP59">
    <cfRule type="expression" dxfId="2042" priority="115">
      <formula>ROW()-$N$6&gt;ROW($N$44)</formula>
    </cfRule>
    <cfRule type="expression" dxfId="2041" priority="116">
      <formula>ROW()-$N$6=ROW($N$44)</formula>
    </cfRule>
  </conditionalFormatting>
  <conditionalFormatting sqref="AH210:AH224 N210:AF224">
    <cfRule type="expression" dxfId="2040" priority="117">
      <formula>ROW()-$N$6&gt;ROW($N$209)</formula>
    </cfRule>
    <cfRule type="expression" dxfId="2039" priority="118">
      <formula>ROW()-$N$6=ROW($N$209)</formula>
    </cfRule>
  </conditionalFormatting>
  <conditionalFormatting sqref="N246:AS260">
    <cfRule type="expression" dxfId="2038" priority="119">
      <formula>ROW()-$N$6&gt;ROW($N$245)</formula>
    </cfRule>
    <cfRule type="expression" dxfId="2037" priority="120">
      <formula>ROW()-$N$6=ROW($N$245)</formula>
    </cfRule>
  </conditionalFormatting>
  <conditionalFormatting sqref="N282:AS296">
    <cfRule type="expression" dxfId="2036" priority="121">
      <formula>ROW()-$N$6&gt;ROW($N$281)</formula>
    </cfRule>
    <cfRule type="expression" dxfId="2035" priority="122">
      <formula>ROW()-$N$6=ROW($N$281)</formula>
    </cfRule>
  </conditionalFormatting>
  <conditionalFormatting sqref="Z8:AE27">
    <cfRule type="expression" dxfId="2034" priority="123">
      <formula>ROW()-$N$6&gt;ROW($Z$7)</formula>
    </cfRule>
    <cfRule type="expression" dxfId="2033" priority="124">
      <formula>ROW()-$N$6=ROW($Z$7)</formula>
    </cfRule>
  </conditionalFormatting>
  <conditionalFormatting sqref="N116:AS130">
    <cfRule type="expression" dxfId="2032" priority="125">
      <formula>ROW()-$N$6&gt;ROW($N$115)</formula>
    </cfRule>
    <cfRule type="expression" dxfId="2031" priority="126">
      <formula>ROW()-$N$6=ROW($N$115)</formula>
    </cfRule>
  </conditionalFormatting>
  <conditionalFormatting sqref="BN116:CS130">
    <cfRule type="containsErrors" dxfId="2030" priority="127">
      <formula>ISERROR(BN116)</formula>
    </cfRule>
    <cfRule type="expression" dxfId="2029" priority="128">
      <formula>ROW()-$N$6&gt;ROW($N$115)</formula>
    </cfRule>
    <cfRule type="expression" dxfId="2028" priority="129">
      <formula>ROW()-$N$6=ROW($N$115)</formula>
    </cfRule>
  </conditionalFormatting>
  <conditionalFormatting sqref="BN173:CS187 N173:AT202">
    <cfRule type="expression" dxfId="2027" priority="130">
      <formula>ROW()-$N$6&gt;ROW($N$172)</formula>
    </cfRule>
    <cfRule type="expression" dxfId="2026" priority="131">
      <formula>ROW()-$N$6=ROW($N$172)</formula>
    </cfRule>
  </conditionalFormatting>
  <conditionalFormatting sqref="O116:V130">
    <cfRule type="cellIs" dxfId="2025" priority="132" operator="notEqual">
      <formula>BO116</formula>
    </cfRule>
    <cfRule type="cellIs" dxfId="2024" priority="133" operator="equal">
      <formula>"야"</formula>
    </cfRule>
  </conditionalFormatting>
  <conditionalFormatting sqref="O173:V187">
    <cfRule type="cellIs" dxfId="2023" priority="134" operator="notEqual">
      <formula>BO173</formula>
    </cfRule>
  </conditionalFormatting>
  <conditionalFormatting sqref="W8:W37">
    <cfRule type="cellIs" dxfId="2022" priority="2" operator="greaterThan">
      <formula>52</formula>
    </cfRule>
    <cfRule type="cellIs" dxfId="2021" priority="80" operator="lessThan">
      <formula>40</formula>
    </cfRule>
  </conditionalFormatting>
  <conditionalFormatting sqref="X8:X27">
    <cfRule type="cellIs" dxfId="2020" priority="79" operator="greaterThan">
      <formula>12</formula>
    </cfRule>
  </conditionalFormatting>
  <conditionalFormatting sqref="V45:HP59">
    <cfRule type="expression" dxfId="2019" priority="135">
      <formula>COLUMN()-$B$2=COLUMN($BC$44)</formula>
    </cfRule>
  </conditionalFormatting>
  <conditionalFormatting sqref="AH8:AI27">
    <cfRule type="expression" dxfId="2018" priority="77">
      <formula>ROW()-$N$6&gt;ROW($Z$7)</formula>
    </cfRule>
    <cfRule type="expression" dxfId="2017" priority="78">
      <formula>ROW()-$N$6=ROW($Z$7)</formula>
    </cfRule>
  </conditionalFormatting>
  <conditionalFormatting sqref="AI8:AI27">
    <cfRule type="cellIs" dxfId="2016" priority="76" operator="lessThanOrEqual">
      <formula>0</formula>
    </cfRule>
  </conditionalFormatting>
  <conditionalFormatting sqref="AJ8:AJ27">
    <cfRule type="cellIs" dxfId="2015" priority="72" operator="greaterThan">
      <formula>20</formula>
    </cfRule>
    <cfRule type="expression" dxfId="2014" priority="74">
      <formula>ROW()-$N$6&gt;ROW($Z$7)</formula>
    </cfRule>
    <cfRule type="expression" dxfId="2013" priority="75">
      <formula>ROW()-$N$6=ROW($Z$7)</formula>
    </cfRule>
  </conditionalFormatting>
  <conditionalFormatting sqref="AJ8:AJ27">
    <cfRule type="cellIs" dxfId="2012" priority="73" operator="lessThanOrEqual">
      <formula>0</formula>
    </cfRule>
  </conditionalFormatting>
  <conditionalFormatting sqref="O28:U32">
    <cfRule type="cellIs" dxfId="2011" priority="67" operator="equal">
      <formula>"야"</formula>
    </cfRule>
  </conditionalFormatting>
  <conditionalFormatting sqref="AA28:AE32">
    <cfRule type="cellIs" dxfId="2010" priority="66" operator="lessThanOrEqual">
      <formula>0</formula>
    </cfRule>
  </conditionalFormatting>
  <conditionalFormatting sqref="O28:U32">
    <cfRule type="expression" dxfId="2009" priority="68">
      <formula>ROW()-$N$6&gt;ROW($N$7)</formula>
    </cfRule>
    <cfRule type="expression" dxfId="2008" priority="69">
      <formula>ROW()-$N$6=ROW($N$7)</formula>
    </cfRule>
  </conditionalFormatting>
  <conditionalFormatting sqref="Z28:AE32">
    <cfRule type="expression" dxfId="2007" priority="70">
      <formula>ROW()-$N$6&gt;ROW($Z$7)</formula>
    </cfRule>
    <cfRule type="expression" dxfId="2006" priority="71">
      <formula>ROW()-$N$6=ROW($Z$7)</formula>
    </cfRule>
  </conditionalFormatting>
  <conditionalFormatting sqref="X28:X32">
    <cfRule type="cellIs" dxfId="2005" priority="63" operator="greaterThan">
      <formula>12</formula>
    </cfRule>
  </conditionalFormatting>
  <conditionalFormatting sqref="AH28:AI32">
    <cfRule type="expression" dxfId="2004" priority="61">
      <formula>ROW()-$N$6&gt;ROW($Z$7)</formula>
    </cfRule>
    <cfRule type="expression" dxfId="2003" priority="62">
      <formula>ROW()-$N$6=ROW($Z$7)</formula>
    </cfRule>
  </conditionalFormatting>
  <conditionalFormatting sqref="AI28:AI32">
    <cfRule type="cellIs" dxfId="2002" priority="60" operator="lessThanOrEqual">
      <formula>0</formula>
    </cfRule>
  </conditionalFormatting>
  <conditionalFormatting sqref="AJ28:AJ32">
    <cfRule type="cellIs" dxfId="2001" priority="56" operator="greaterThan">
      <formula>20</formula>
    </cfRule>
    <cfRule type="expression" dxfId="2000" priority="58">
      <formula>ROW()-$N$6&gt;ROW($Z$7)</formula>
    </cfRule>
    <cfRule type="expression" dxfId="1999" priority="59">
      <formula>ROW()-$N$6=ROW($Z$7)</formula>
    </cfRule>
  </conditionalFormatting>
  <conditionalFormatting sqref="AJ28:AJ32">
    <cfRule type="cellIs" dxfId="1998" priority="57" operator="lessThanOrEqual">
      <formula>0</formula>
    </cfRule>
  </conditionalFormatting>
  <conditionalFormatting sqref="O33:U37">
    <cfRule type="cellIs" dxfId="1997" priority="51" operator="equal">
      <formula>"야"</formula>
    </cfRule>
  </conditionalFormatting>
  <conditionalFormatting sqref="AA33:AE37">
    <cfRule type="cellIs" dxfId="1996" priority="50" operator="lessThanOrEqual">
      <formula>0</formula>
    </cfRule>
  </conditionalFormatting>
  <conditionalFormatting sqref="O33:U37">
    <cfRule type="expression" dxfId="1995" priority="52">
      <formula>ROW()-$N$6&gt;ROW($N$7)</formula>
    </cfRule>
    <cfRule type="expression" dxfId="1994" priority="53">
      <formula>ROW()-$N$6=ROW($N$7)</formula>
    </cfRule>
  </conditionalFormatting>
  <conditionalFormatting sqref="Z33:AE37">
    <cfRule type="expression" dxfId="1993" priority="54">
      <formula>ROW()-$N$6&gt;ROW($Z$7)</formula>
    </cfRule>
    <cfRule type="expression" dxfId="1992" priority="55">
      <formula>ROW()-$N$6=ROW($Z$7)</formula>
    </cfRule>
  </conditionalFormatting>
  <conditionalFormatting sqref="X33:X37">
    <cfRule type="cellIs" dxfId="1991" priority="47" operator="greaterThan">
      <formula>12</formula>
    </cfRule>
  </conditionalFormatting>
  <conditionalFormatting sqref="AH33:AI37">
    <cfRule type="expression" dxfId="1990" priority="45">
      <formula>ROW()-$N$6&gt;ROW($Z$7)</formula>
    </cfRule>
    <cfRule type="expression" dxfId="1989" priority="46">
      <formula>ROW()-$N$6=ROW($Z$7)</formula>
    </cfRule>
  </conditionalFormatting>
  <conditionalFormatting sqref="AI33:AI37">
    <cfRule type="cellIs" dxfId="1988" priority="44" operator="lessThanOrEqual">
      <formula>0</formula>
    </cfRule>
  </conditionalFormatting>
  <conditionalFormatting sqref="AJ33:AJ37">
    <cfRule type="cellIs" dxfId="1987" priority="40" operator="greaterThan">
      <formula>20</formula>
    </cfRule>
    <cfRule type="expression" dxfId="1986" priority="42">
      <formula>ROW()-$N$6&gt;ROW($Z$7)</formula>
    </cfRule>
    <cfRule type="expression" dxfId="1985" priority="43">
      <formula>ROW()-$N$6=ROW($Z$7)</formula>
    </cfRule>
  </conditionalFormatting>
  <conditionalFormatting sqref="AJ33:AJ37">
    <cfRule type="cellIs" dxfId="1984" priority="41" operator="lessThanOrEqual">
      <formula>0</formula>
    </cfRule>
  </conditionalFormatting>
  <conditionalFormatting sqref="N60:HP74">
    <cfRule type="expression" dxfId="1983" priority="37">
      <formula>ROW()-$N$6&gt;ROW($N$44)</formula>
    </cfRule>
    <cfRule type="expression" dxfId="1982" priority="38">
      <formula>ROW()-$N$6=ROW($N$44)</formula>
    </cfRule>
  </conditionalFormatting>
  <conditionalFormatting sqref="V60:HP74">
    <cfRule type="expression" dxfId="1981" priority="39">
      <formula>COLUMN()-$B$2=COLUMN($BC$44)</formula>
    </cfRule>
  </conditionalFormatting>
  <conditionalFormatting sqref="O188:AT202">
    <cfRule type="cellIs" dxfId="1980" priority="32" operator="lessThanOrEqual">
      <formula>0</formula>
    </cfRule>
  </conditionalFormatting>
  <conditionalFormatting sqref="BO188:CS202">
    <cfRule type="cellIs" dxfId="1979" priority="31" operator="lessThanOrEqual">
      <formula>0</formula>
    </cfRule>
  </conditionalFormatting>
  <conditionalFormatting sqref="W188:AT202">
    <cfRule type="cellIs" dxfId="1978" priority="33" operator="notEqual">
      <formula>BW188</formula>
    </cfRule>
  </conditionalFormatting>
  <conditionalFormatting sqref="BN188:CS202">
    <cfRule type="expression" dxfId="1977" priority="34">
      <formula>ROW()-$N$6&gt;ROW($N$172)</formula>
    </cfRule>
    <cfRule type="expression" dxfId="1976" priority="35">
      <formula>ROW()-$N$6=ROW($N$172)</formula>
    </cfRule>
  </conditionalFormatting>
  <conditionalFormatting sqref="O188:V202">
    <cfRule type="cellIs" dxfId="1975" priority="36" operator="notEqual">
      <formula>BO188</formula>
    </cfRule>
  </conditionalFormatting>
  <conditionalFormatting sqref="AQ131:AS145">
    <cfRule type="expression" dxfId="1974" priority="19">
      <formula>AQ$114=""</formula>
    </cfRule>
  </conditionalFormatting>
  <conditionalFormatting sqref="AP131:AS145">
    <cfRule type="expression" dxfId="1973" priority="20">
      <formula>COLUMN()-COLUMN($N$114)&gt;DAY(EOMONTH(DATE($N$111,$O$111,1),0))</formula>
    </cfRule>
    <cfRule type="expression" dxfId="1972" priority="21">
      <formula>COLUMN()-COLUMN($N$114)=DAY(EOMONTH(DATE($N$111,$O$111,1),0))</formula>
    </cfRule>
  </conditionalFormatting>
  <conditionalFormatting sqref="BO131:CS145">
    <cfRule type="cellIs" dxfId="1971" priority="17" operator="equal">
      <formula>"야"</formula>
    </cfRule>
  </conditionalFormatting>
  <conditionalFormatting sqref="CP131:CS145">
    <cfRule type="expression" dxfId="1970" priority="16">
      <formula>COLUMN()-COLUMN($BN$114)&gt;DAY(EOMONTH(DATE($N$111,$O$111,1),0))</formula>
    </cfRule>
    <cfRule type="expression" dxfId="1969" priority="18">
      <formula>COLUMN()-COLUMN($BN$114)=DAY(EOMONTH(DATE($N$111,$O$111,1),0))</formula>
    </cfRule>
  </conditionalFormatting>
  <conditionalFormatting sqref="W131:AS145">
    <cfRule type="cellIs" dxfId="1968" priority="22" operator="notEqual">
      <formula>BW131</formula>
    </cfRule>
    <cfRule type="cellIs" dxfId="1967" priority="23" operator="equal">
      <formula>"야"</formula>
    </cfRule>
  </conditionalFormatting>
  <conditionalFormatting sqref="N131:AS145">
    <cfRule type="expression" dxfId="1966" priority="24">
      <formula>ROW()-$N$6&gt;ROW($N$115)</formula>
    </cfRule>
    <cfRule type="expression" dxfId="1965" priority="25">
      <formula>ROW()-$N$6=ROW($N$115)</formula>
    </cfRule>
  </conditionalFormatting>
  <conditionalFormatting sqref="BN131:CS145">
    <cfRule type="containsErrors" dxfId="1964" priority="26">
      <formula>ISERROR(BN131)</formula>
    </cfRule>
    <cfRule type="expression" dxfId="1963" priority="27">
      <formula>ROW()-$N$6&gt;ROW($N$115)</formula>
    </cfRule>
    <cfRule type="expression" dxfId="1962" priority="28">
      <formula>ROW()-$N$6=ROW($N$115)</formula>
    </cfRule>
  </conditionalFormatting>
  <conditionalFormatting sqref="O131:V145">
    <cfRule type="cellIs" dxfId="1961" priority="29" operator="notEqual">
      <formula>BO131</formula>
    </cfRule>
    <cfRule type="cellIs" dxfId="1960" priority="30" operator="equal">
      <formula>"야"</formula>
    </cfRule>
  </conditionalFormatting>
  <conditionalFormatting sqref="AH225:AH239 O225:Z239">
    <cfRule type="cellIs" dxfId="1959" priority="13" operator="lessThanOrEqual">
      <formula>0</formula>
    </cfRule>
  </conditionalFormatting>
  <conditionalFormatting sqref="AA225:AC239">
    <cfRule type="cellIs" dxfId="1958" priority="12" operator="lessThanOrEqual">
      <formula>0</formula>
    </cfRule>
  </conditionalFormatting>
  <conditionalFormatting sqref="AD225:AF239">
    <cfRule type="cellIs" dxfId="1957" priority="11" operator="lessThanOrEqual">
      <formula>0</formula>
    </cfRule>
  </conditionalFormatting>
  <conditionalFormatting sqref="AH225:AH239 N225:AF239">
    <cfRule type="expression" dxfId="1956" priority="14">
      <formula>ROW()-$N$6&gt;ROW($N$209)</formula>
    </cfRule>
    <cfRule type="expression" dxfId="1955" priority="15">
      <formula>ROW()-$N$6=ROW($N$209)</formula>
    </cfRule>
  </conditionalFormatting>
  <conditionalFormatting sqref="AQ261:AS275">
    <cfRule type="expression" dxfId="1954" priority="8">
      <formula>AQ$114=""</formula>
    </cfRule>
  </conditionalFormatting>
  <conditionalFormatting sqref="O261:AS275">
    <cfRule type="cellIs" dxfId="1953" priority="7" operator="lessThanOrEqual">
      <formula>0</formula>
    </cfRule>
  </conditionalFormatting>
  <conditionalFormatting sqref="N261:AS275">
    <cfRule type="expression" dxfId="1952" priority="9">
      <formula>ROW()-$N$6&gt;ROW($N$245)</formula>
    </cfRule>
    <cfRule type="expression" dxfId="1951" priority="10">
      <formula>ROW()-$N$6=ROW($N$245)</formula>
    </cfRule>
  </conditionalFormatting>
  <conditionalFormatting sqref="AQ297:AS311">
    <cfRule type="expression" dxfId="1950" priority="4">
      <formula>AQ$114=""</formula>
    </cfRule>
  </conditionalFormatting>
  <conditionalFormatting sqref="O297:AS311">
    <cfRule type="cellIs" dxfId="1949" priority="3" operator="lessThanOrEqual">
      <formula>0</formula>
    </cfRule>
  </conditionalFormatting>
  <conditionalFormatting sqref="N297:AS311">
    <cfRule type="expression" dxfId="1948" priority="5">
      <formula>ROW()-$N$6&gt;ROW($N$281)</formula>
    </cfRule>
    <cfRule type="expression" dxfId="1947" priority="6">
      <formula>ROW()-$N$6=ROW($N$281)</formula>
    </cfRule>
  </conditionalFormatting>
  <conditionalFormatting sqref="V8:V37">
    <cfRule type="cellIs" dxfId="1946" priority="81" operator="notEqual">
      <formula>5</formula>
    </cfRule>
  </conditionalFormatting>
  <dataValidations count="2">
    <dataValidation type="whole" allowBlank="1" showInputMessage="1" showErrorMessage="1" errorTitle="숫자" error="1부터 30까지 숫자만 입력할 수 있습니다." sqref="N6" xr:uid="{BBEA1393-1442-421E-8AB4-F64B5E14731F}">
      <formula1>1</formula1>
      <formula2>30</formula2>
    </dataValidation>
    <dataValidation type="list" allowBlank="1" showInputMessage="1" showErrorMessage="1" errorTitle="입력 오휴" error="근무종류별 표기법에 있는 근무만 입력할 수 있습니다." sqref="O8:U37" xr:uid="{C9BAA3AB-B4F1-47D4-AB1D-FE00CA816B1C}">
      <formula1>$D$8:$D$17</formula1>
    </dataValidation>
  </dataValidations>
  <pageMargins left="0.69972223043441772" right="0.69972223043441772" top="0.75" bottom="0.75" header="0.30000001192092896" footer="0.30000001192092896"/>
  <pageSetup paperSize="9"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8346-F3B0-4AF7-84F1-F255AE7E3D65}">
  <sheetPr>
    <tabColor rgb="FFFFFF00"/>
  </sheetPr>
  <dimension ref="B3:AI170"/>
  <sheetViews>
    <sheetView zoomScaleNormal="100" zoomScaleSheetLayoutView="75" workbookViewId="0">
      <selection activeCell="D9" sqref="D9"/>
    </sheetView>
  </sheetViews>
  <sheetFormatPr defaultColWidth="6.125" defaultRowHeight="17.100000000000001" customHeight="1"/>
  <cols>
    <col min="1" max="1" width="6.125" style="113"/>
    <col min="2" max="2" width="6.125" style="425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349" customWidth="1"/>
    <col min="22" max="16384" width="6.125" style="113"/>
  </cols>
  <sheetData>
    <row r="3" spans="2:28" ht="29.25" customHeight="1">
      <c r="C3" s="505" t="s">
        <v>685</v>
      </c>
      <c r="G3" s="134" t="s">
        <v>540</v>
      </c>
    </row>
    <row r="4" spans="2:28" ht="18.75" customHeight="1">
      <c r="C4" s="424"/>
    </row>
    <row r="6" spans="2:28" ht="17.100000000000001" customHeight="1">
      <c r="C6" s="123" t="s">
        <v>790</v>
      </c>
      <c r="E6" s="145"/>
      <c r="K6"/>
    </row>
    <row r="7" spans="2:28" ht="17.100000000000001" customHeight="1">
      <c r="X7" s="2"/>
      <c r="Y7" s="2"/>
      <c r="Z7" s="2"/>
      <c r="AA7" s="2"/>
      <c r="AB7" s="2"/>
    </row>
    <row r="8" spans="2:28" s="349" customFormat="1" ht="17.100000000000001" customHeight="1">
      <c r="B8" s="425"/>
      <c r="C8" s="70" t="s">
        <v>156</v>
      </c>
      <c r="D8" s="410" t="s">
        <v>136</v>
      </c>
      <c r="E8" s="410" t="s">
        <v>134</v>
      </c>
      <c r="F8" s="410" t="s">
        <v>109</v>
      </c>
      <c r="G8" s="410" t="s">
        <v>131</v>
      </c>
      <c r="H8" s="451" t="s">
        <v>75</v>
      </c>
      <c r="I8" s="452" t="s">
        <v>92</v>
      </c>
      <c r="K8" s="75" t="s">
        <v>83</v>
      </c>
      <c r="L8" s="146" t="s">
        <v>96</v>
      </c>
      <c r="M8" s="146" t="s">
        <v>104</v>
      </c>
      <c r="N8" s="146" t="s">
        <v>82</v>
      </c>
      <c r="O8" s="146" t="s">
        <v>112</v>
      </c>
      <c r="P8" s="146" t="s">
        <v>97</v>
      </c>
      <c r="Q8" s="146" t="s">
        <v>117</v>
      </c>
      <c r="R8" s="147" t="s">
        <v>132</v>
      </c>
      <c r="S8" s="652" t="s">
        <v>515</v>
      </c>
      <c r="T8" s="626" t="s">
        <v>486</v>
      </c>
      <c r="U8" s="629" t="s">
        <v>487</v>
      </c>
      <c r="W8" s="194" t="s">
        <v>252</v>
      </c>
      <c r="X8" s="2"/>
      <c r="Y8" s="2"/>
      <c r="Z8" s="2"/>
      <c r="AA8" s="2"/>
      <c r="AB8" s="2"/>
    </row>
    <row r="9" spans="2:28" ht="17.100000000000001" customHeight="1">
      <c r="C9" s="647" t="s">
        <v>138</v>
      </c>
      <c r="D9" s="411" t="s">
        <v>93</v>
      </c>
      <c r="E9" s="412">
        <v>0.375</v>
      </c>
      <c r="F9" s="412">
        <v>0.75</v>
      </c>
      <c r="G9" s="309">
        <v>1</v>
      </c>
      <c r="H9" s="309">
        <v>8</v>
      </c>
      <c r="I9" s="413"/>
      <c r="K9" s="454" t="s">
        <v>494</v>
      </c>
      <c r="L9" s="515" t="s">
        <v>70</v>
      </c>
      <c r="M9" s="455" t="s">
        <v>212</v>
      </c>
      <c r="N9" s="455" t="s">
        <v>212</v>
      </c>
      <c r="O9" s="455" t="s">
        <v>212</v>
      </c>
      <c r="P9" s="455" t="s">
        <v>212</v>
      </c>
      <c r="Q9" s="455" t="s">
        <v>212</v>
      </c>
      <c r="R9" s="516" t="s">
        <v>70</v>
      </c>
      <c r="S9" s="653"/>
      <c r="T9" s="627"/>
      <c r="U9" s="630"/>
      <c r="W9" s="153" t="s">
        <v>83</v>
      </c>
      <c r="X9" s="154" t="s">
        <v>88</v>
      </c>
      <c r="Y9" s="154" t="s">
        <v>92</v>
      </c>
      <c r="Z9" s="154" t="s">
        <v>155</v>
      </c>
      <c r="AA9" s="154" t="s">
        <v>103</v>
      </c>
      <c r="AB9" s="155" t="s">
        <v>120</v>
      </c>
    </row>
    <row r="10" spans="2:28" ht="17.100000000000001" customHeight="1">
      <c r="C10" s="648"/>
      <c r="D10" s="411"/>
      <c r="E10" s="412"/>
      <c r="F10" s="412"/>
      <c r="G10" s="309"/>
      <c r="H10" s="309" t="s">
        <v>105</v>
      </c>
      <c r="I10" s="413"/>
      <c r="K10" s="418" t="s">
        <v>79</v>
      </c>
      <c r="L10" s="35" t="s">
        <v>73</v>
      </c>
      <c r="M10" s="35"/>
      <c r="N10" s="35" t="s">
        <v>93</v>
      </c>
      <c r="O10" s="35" t="s">
        <v>93</v>
      </c>
      <c r="P10" s="35" t="s">
        <v>93</v>
      </c>
      <c r="Q10" s="35" t="s">
        <v>73</v>
      </c>
      <c r="R10" s="47"/>
      <c r="S10" s="349">
        <v>5</v>
      </c>
      <c r="T10" s="349">
        <v>44</v>
      </c>
      <c r="U10" s="349">
        <v>4</v>
      </c>
      <c r="W10" s="257" t="s">
        <v>79</v>
      </c>
      <c r="X10" s="434">
        <v>20</v>
      </c>
      <c r="Y10" s="434">
        <v>18</v>
      </c>
      <c r="Z10" s="434"/>
      <c r="AA10" s="434"/>
      <c r="AB10" s="260">
        <v>26</v>
      </c>
    </row>
    <row r="11" spans="2:28" ht="17.100000000000001" customHeight="1">
      <c r="C11" s="648"/>
      <c r="D11" s="411"/>
      <c r="E11" s="412"/>
      <c r="F11" s="412"/>
      <c r="G11" s="309"/>
      <c r="H11" s="309" t="s">
        <v>105</v>
      </c>
      <c r="I11" s="413"/>
      <c r="K11" s="418" t="s">
        <v>180</v>
      </c>
      <c r="L11" s="35"/>
      <c r="M11" s="35" t="s">
        <v>93</v>
      </c>
      <c r="N11" s="35" t="s">
        <v>93</v>
      </c>
      <c r="O11" s="35" t="s">
        <v>73</v>
      </c>
      <c r="P11" s="35"/>
      <c r="Q11" s="35" t="s">
        <v>93</v>
      </c>
      <c r="R11" s="47" t="s">
        <v>93</v>
      </c>
      <c r="S11" s="349">
        <v>5</v>
      </c>
      <c r="T11" s="349">
        <v>42</v>
      </c>
      <c r="U11" s="349">
        <v>2</v>
      </c>
      <c r="W11" s="257" t="s">
        <v>180</v>
      </c>
      <c r="X11" s="434">
        <v>20</v>
      </c>
      <c r="Y11" s="434">
        <v>18</v>
      </c>
      <c r="Z11" s="434"/>
      <c r="AA11" s="434"/>
      <c r="AB11" s="260">
        <v>26</v>
      </c>
    </row>
    <row r="12" spans="2:28" ht="17.100000000000001" customHeight="1">
      <c r="C12" s="648"/>
      <c r="D12" s="411"/>
      <c r="E12" s="412"/>
      <c r="F12" s="412"/>
      <c r="G12" s="309"/>
      <c r="H12" s="309" t="s">
        <v>105</v>
      </c>
      <c r="I12" s="413"/>
      <c r="K12" s="418" t="s">
        <v>110</v>
      </c>
      <c r="L12" s="35" t="s">
        <v>93</v>
      </c>
      <c r="M12" s="35" t="s">
        <v>73</v>
      </c>
      <c r="N12" s="35"/>
      <c r="O12" s="35" t="s">
        <v>93</v>
      </c>
      <c r="P12" s="35" t="s">
        <v>93</v>
      </c>
      <c r="Q12" s="35" t="s">
        <v>93</v>
      </c>
      <c r="R12" s="47" t="s">
        <v>73</v>
      </c>
      <c r="S12" s="349">
        <v>6</v>
      </c>
      <c r="T12" s="349">
        <v>52</v>
      </c>
      <c r="U12" s="349">
        <v>4</v>
      </c>
      <c r="W12" s="257" t="s">
        <v>110</v>
      </c>
      <c r="X12" s="434">
        <v>20</v>
      </c>
      <c r="Y12" s="434">
        <v>18</v>
      </c>
      <c r="Z12" s="434"/>
      <c r="AA12" s="434"/>
      <c r="AB12" s="260">
        <v>26</v>
      </c>
    </row>
    <row r="13" spans="2:28" ht="17.100000000000001" customHeight="1">
      <c r="C13" s="648"/>
      <c r="D13" s="411"/>
      <c r="E13" s="412"/>
      <c r="F13" s="412"/>
      <c r="G13" s="309"/>
      <c r="H13" s="309" t="s">
        <v>105</v>
      </c>
      <c r="I13" s="413"/>
      <c r="K13" s="418" t="s">
        <v>114</v>
      </c>
      <c r="L13" s="35"/>
      <c r="M13" s="35" t="s">
        <v>93</v>
      </c>
      <c r="N13" s="35" t="s">
        <v>93</v>
      </c>
      <c r="O13" s="35" t="s">
        <v>93</v>
      </c>
      <c r="P13" s="35" t="s">
        <v>73</v>
      </c>
      <c r="Q13" s="35"/>
      <c r="R13" s="47" t="s">
        <v>93</v>
      </c>
      <c r="S13" s="349">
        <v>5</v>
      </c>
      <c r="T13" s="349">
        <v>42</v>
      </c>
      <c r="U13" s="349">
        <v>2</v>
      </c>
      <c r="W13" s="257" t="s">
        <v>114</v>
      </c>
      <c r="X13" s="434">
        <v>12</v>
      </c>
      <c r="Y13" s="434">
        <v>18</v>
      </c>
      <c r="Z13" s="434"/>
      <c r="AA13" s="434"/>
      <c r="AB13" s="260">
        <v>18</v>
      </c>
    </row>
    <row r="14" spans="2:28" ht="17.100000000000001" customHeight="1">
      <c r="C14" s="648"/>
      <c r="D14" s="411"/>
      <c r="E14" s="412"/>
      <c r="F14" s="412"/>
      <c r="G14" s="309"/>
      <c r="H14" s="309" t="s">
        <v>105</v>
      </c>
      <c r="I14" s="413"/>
      <c r="K14" s="419" t="s">
        <v>127</v>
      </c>
      <c r="L14" s="103" t="s">
        <v>93</v>
      </c>
      <c r="M14" s="103" t="s">
        <v>93</v>
      </c>
      <c r="N14" s="103" t="s">
        <v>73</v>
      </c>
      <c r="O14" s="103"/>
      <c r="P14" s="103" t="s">
        <v>93</v>
      </c>
      <c r="Q14" s="103" t="s">
        <v>93</v>
      </c>
      <c r="R14" s="104"/>
      <c r="S14" s="349">
        <v>5</v>
      </c>
      <c r="T14" s="349">
        <v>42</v>
      </c>
      <c r="U14" s="349">
        <v>2</v>
      </c>
      <c r="W14" s="272" t="s">
        <v>127</v>
      </c>
      <c r="X14" s="435">
        <v>22</v>
      </c>
      <c r="Y14" s="435">
        <v>21</v>
      </c>
      <c r="Z14" s="435"/>
      <c r="AA14" s="435"/>
      <c r="AB14" s="275">
        <v>29</v>
      </c>
    </row>
    <row r="15" spans="2:28" ht="17.100000000000001" customHeight="1">
      <c r="C15" s="649"/>
      <c r="D15" s="411"/>
      <c r="E15" s="412"/>
      <c r="F15" s="412"/>
      <c r="G15" s="309"/>
      <c r="H15" s="309" t="s">
        <v>105</v>
      </c>
      <c r="I15" s="413"/>
      <c r="K15"/>
      <c r="L15"/>
      <c r="M15"/>
      <c r="N15"/>
      <c r="O15"/>
      <c r="P15"/>
      <c r="Q15"/>
      <c r="R15"/>
      <c r="S15" s="554"/>
      <c r="V15"/>
      <c r="W15"/>
      <c r="X15"/>
      <c r="Y15"/>
      <c r="Z15"/>
      <c r="AA15"/>
      <c r="AB15"/>
    </row>
    <row r="16" spans="2:28" ht="17.100000000000001" customHeight="1">
      <c r="C16" s="650" t="s">
        <v>92</v>
      </c>
      <c r="D16" s="411" t="s">
        <v>73</v>
      </c>
      <c r="E16" s="412">
        <v>0.75</v>
      </c>
      <c r="F16" s="412">
        <v>0.375</v>
      </c>
      <c r="G16" s="453">
        <v>5</v>
      </c>
      <c r="H16" s="107">
        <v>10</v>
      </c>
      <c r="I16" s="414">
        <v>3</v>
      </c>
      <c r="K16" s="145" t="s">
        <v>698</v>
      </c>
    </row>
    <row r="17" spans="2:28" ht="17.100000000000001" customHeight="1">
      <c r="C17" s="650"/>
      <c r="D17" s="415"/>
      <c r="E17" s="415"/>
      <c r="F17" s="415"/>
      <c r="G17" s="309"/>
      <c r="H17" s="309"/>
      <c r="I17" s="413"/>
    </row>
    <row r="18" spans="2:28" ht="17.100000000000001" customHeight="1">
      <c r="C18" s="651"/>
      <c r="D18" s="416"/>
      <c r="E18" s="416"/>
      <c r="F18" s="416"/>
      <c r="G18" s="312"/>
      <c r="H18" s="312"/>
      <c r="I18" s="417"/>
    </row>
    <row r="21" spans="2:28" ht="17.100000000000001" customHeight="1">
      <c r="C21" s="123" t="s">
        <v>806</v>
      </c>
      <c r="E21" s="145"/>
      <c r="K21"/>
    </row>
    <row r="22" spans="2:28" ht="17.100000000000001" customHeight="1">
      <c r="X22" s="2"/>
      <c r="Y22" s="2"/>
      <c r="Z22" s="2"/>
      <c r="AA22" s="2"/>
      <c r="AB22" s="2"/>
    </row>
    <row r="23" spans="2:28" s="349" customFormat="1" ht="17.100000000000001" customHeight="1">
      <c r="B23" s="425"/>
      <c r="C23" s="70" t="s">
        <v>156</v>
      </c>
      <c r="D23" s="410" t="s">
        <v>136</v>
      </c>
      <c r="E23" s="410" t="s">
        <v>134</v>
      </c>
      <c r="F23" s="410" t="s">
        <v>109</v>
      </c>
      <c r="G23" s="410" t="s">
        <v>131</v>
      </c>
      <c r="H23" s="451" t="s">
        <v>75</v>
      </c>
      <c r="I23" s="452" t="s">
        <v>92</v>
      </c>
      <c r="K23" s="75" t="s">
        <v>83</v>
      </c>
      <c r="L23" s="146" t="s">
        <v>96</v>
      </c>
      <c r="M23" s="146" t="s">
        <v>104</v>
      </c>
      <c r="N23" s="146" t="s">
        <v>82</v>
      </c>
      <c r="O23" s="146" t="s">
        <v>112</v>
      </c>
      <c r="P23" s="146" t="s">
        <v>97</v>
      </c>
      <c r="Q23" s="146" t="s">
        <v>117</v>
      </c>
      <c r="R23" s="147" t="s">
        <v>132</v>
      </c>
      <c r="S23" s="652" t="s">
        <v>515</v>
      </c>
      <c r="T23" s="626" t="s">
        <v>486</v>
      </c>
      <c r="U23" s="629" t="s">
        <v>487</v>
      </c>
      <c r="W23" s="194" t="s">
        <v>252</v>
      </c>
      <c r="X23" s="2"/>
      <c r="Y23" s="2"/>
      <c r="Z23" s="2"/>
      <c r="AA23" s="2"/>
      <c r="AB23" s="2"/>
    </row>
    <row r="24" spans="2:28" ht="17.100000000000001" customHeight="1">
      <c r="C24" s="647" t="s">
        <v>138</v>
      </c>
      <c r="D24" s="411" t="s">
        <v>93</v>
      </c>
      <c r="E24" s="412">
        <v>0.375</v>
      </c>
      <c r="F24" s="412">
        <v>0.79166666666666663</v>
      </c>
      <c r="G24" s="309">
        <v>1</v>
      </c>
      <c r="H24" s="309">
        <v>9</v>
      </c>
      <c r="I24" s="413"/>
      <c r="K24" s="454" t="s">
        <v>808</v>
      </c>
      <c r="L24" s="515" t="s">
        <v>809</v>
      </c>
      <c r="M24" s="455" t="s">
        <v>432</v>
      </c>
      <c r="N24" s="455" t="s">
        <v>432</v>
      </c>
      <c r="O24" s="455" t="s">
        <v>810</v>
      </c>
      <c r="P24" s="455" t="s">
        <v>810</v>
      </c>
      <c r="Q24" s="455" t="s">
        <v>810</v>
      </c>
      <c r="R24" s="516" t="s">
        <v>809</v>
      </c>
      <c r="S24" s="653"/>
      <c r="T24" s="627"/>
      <c r="U24" s="630"/>
      <c r="W24" s="153" t="s">
        <v>83</v>
      </c>
      <c r="X24" s="154" t="s">
        <v>88</v>
      </c>
      <c r="Y24" s="154" t="s">
        <v>92</v>
      </c>
      <c r="Z24" s="154" t="s">
        <v>155</v>
      </c>
      <c r="AA24" s="154" t="s">
        <v>103</v>
      </c>
      <c r="AB24" s="155" t="s">
        <v>120</v>
      </c>
    </row>
    <row r="25" spans="2:28" ht="17.100000000000001" customHeight="1">
      <c r="C25" s="648"/>
      <c r="D25" s="411" t="s">
        <v>807</v>
      </c>
      <c r="E25" s="412">
        <v>0.375</v>
      </c>
      <c r="F25" s="412">
        <v>0.5625</v>
      </c>
      <c r="G25" s="309">
        <v>0.5</v>
      </c>
      <c r="H25" s="309">
        <v>4</v>
      </c>
      <c r="I25" s="413"/>
      <c r="K25" s="418" t="s">
        <v>79</v>
      </c>
      <c r="L25" s="35" t="s">
        <v>93</v>
      </c>
      <c r="M25" s="35" t="s">
        <v>73</v>
      </c>
      <c r="N25" s="35" t="s">
        <v>73</v>
      </c>
      <c r="O25" s="35"/>
      <c r="P25" s="35"/>
      <c r="Q25" s="35" t="s">
        <v>93</v>
      </c>
      <c r="R25" s="47" t="s">
        <v>73</v>
      </c>
      <c r="S25" s="349">
        <v>5</v>
      </c>
      <c r="T25" s="349">
        <v>45</v>
      </c>
      <c r="U25" s="349">
        <v>5</v>
      </c>
      <c r="W25" s="257" t="s">
        <v>79</v>
      </c>
      <c r="X25" s="434">
        <v>21</v>
      </c>
      <c r="Y25" s="434">
        <v>52</v>
      </c>
      <c r="Z25" s="434"/>
      <c r="AA25" s="434"/>
      <c r="AB25" s="260">
        <v>38.333333333333329</v>
      </c>
    </row>
    <row r="26" spans="2:28" ht="17.100000000000001" customHeight="1">
      <c r="C26" s="648"/>
      <c r="D26" s="411"/>
      <c r="E26" s="412"/>
      <c r="F26" s="412"/>
      <c r="G26" s="309"/>
      <c r="H26" s="309" t="s">
        <v>105</v>
      </c>
      <c r="I26" s="413"/>
      <c r="K26" s="418" t="s">
        <v>180</v>
      </c>
      <c r="L26" s="35" t="s">
        <v>73</v>
      </c>
      <c r="M26" s="35"/>
      <c r="N26" s="35" t="s">
        <v>807</v>
      </c>
      <c r="O26" s="35" t="s">
        <v>93</v>
      </c>
      <c r="P26" s="35" t="s">
        <v>73</v>
      </c>
      <c r="Q26" s="35" t="s">
        <v>73</v>
      </c>
      <c r="R26" s="47"/>
      <c r="S26" s="349">
        <v>5</v>
      </c>
      <c r="T26" s="349">
        <v>40</v>
      </c>
      <c r="U26" s="349">
        <v>4</v>
      </c>
      <c r="W26" s="257" t="s">
        <v>180</v>
      </c>
      <c r="X26" s="434">
        <v>20</v>
      </c>
      <c r="Y26" s="434">
        <v>48</v>
      </c>
      <c r="Z26" s="434"/>
      <c r="AA26" s="434"/>
      <c r="AB26" s="260">
        <v>36</v>
      </c>
    </row>
    <row r="27" spans="2:28" ht="17.100000000000001" customHeight="1">
      <c r="C27" s="648"/>
      <c r="D27" s="411"/>
      <c r="E27" s="412"/>
      <c r="F27" s="412"/>
      <c r="G27" s="309"/>
      <c r="H27" s="309" t="s">
        <v>105</v>
      </c>
      <c r="I27" s="413"/>
      <c r="K27" s="418" t="s">
        <v>110</v>
      </c>
      <c r="L27" s="35" t="s">
        <v>93</v>
      </c>
      <c r="M27" s="35" t="s">
        <v>93</v>
      </c>
      <c r="N27" s="35" t="s">
        <v>73</v>
      </c>
      <c r="O27" s="35" t="s">
        <v>73</v>
      </c>
      <c r="P27" s="35"/>
      <c r="Q27" s="35"/>
      <c r="R27" s="47" t="s">
        <v>93</v>
      </c>
      <c r="S27" s="537">
        <v>5</v>
      </c>
      <c r="T27" s="349">
        <v>45</v>
      </c>
      <c r="U27" s="349">
        <v>5</v>
      </c>
      <c r="W27" s="257" t="s">
        <v>110</v>
      </c>
      <c r="X27" s="434">
        <v>21</v>
      </c>
      <c r="Y27" s="434">
        <v>52</v>
      </c>
      <c r="Z27" s="434"/>
      <c r="AA27" s="434"/>
      <c r="AB27" s="260">
        <v>38.333333333333329</v>
      </c>
    </row>
    <row r="28" spans="2:28" ht="17.100000000000001" customHeight="1">
      <c r="C28" s="648"/>
      <c r="D28" s="411"/>
      <c r="E28" s="412"/>
      <c r="F28" s="412"/>
      <c r="G28" s="309"/>
      <c r="H28" s="309" t="s">
        <v>105</v>
      </c>
      <c r="I28" s="413"/>
      <c r="K28" s="418" t="s">
        <v>114</v>
      </c>
      <c r="L28" s="35" t="s">
        <v>73</v>
      </c>
      <c r="M28" s="35" t="s">
        <v>73</v>
      </c>
      <c r="N28" s="35"/>
      <c r="O28" s="35"/>
      <c r="P28" s="35" t="s">
        <v>93</v>
      </c>
      <c r="Q28" s="35" t="s">
        <v>73</v>
      </c>
      <c r="R28" s="47" t="s">
        <v>73</v>
      </c>
      <c r="S28" s="349">
        <v>5</v>
      </c>
      <c r="T28" s="349">
        <v>45</v>
      </c>
      <c r="U28" s="349">
        <v>5</v>
      </c>
      <c r="W28" s="257" t="s">
        <v>114</v>
      </c>
      <c r="X28" s="434">
        <v>19</v>
      </c>
      <c r="Y28" s="434">
        <v>48</v>
      </c>
      <c r="Z28" s="434"/>
      <c r="AA28" s="434"/>
      <c r="AB28" s="260">
        <v>35</v>
      </c>
    </row>
    <row r="29" spans="2:28" ht="17.100000000000001" customHeight="1">
      <c r="C29" s="648"/>
      <c r="D29" s="411"/>
      <c r="E29" s="412"/>
      <c r="F29" s="412"/>
      <c r="G29" s="309"/>
      <c r="H29" s="309" t="s">
        <v>105</v>
      </c>
      <c r="I29" s="413"/>
      <c r="K29" s="419" t="s">
        <v>127</v>
      </c>
      <c r="L29" s="103"/>
      <c r="M29" s="103" t="s">
        <v>807</v>
      </c>
      <c r="N29" s="103" t="s">
        <v>93</v>
      </c>
      <c r="O29" s="103" t="s">
        <v>73</v>
      </c>
      <c r="P29" s="103" t="s">
        <v>73</v>
      </c>
      <c r="Q29" s="103"/>
      <c r="R29" s="104" t="s">
        <v>93</v>
      </c>
      <c r="S29" s="349">
        <v>5</v>
      </c>
      <c r="T29" s="349">
        <v>40</v>
      </c>
      <c r="U29" s="349">
        <v>4</v>
      </c>
      <c r="W29" s="272" t="s">
        <v>127</v>
      </c>
      <c r="X29" s="435">
        <v>21</v>
      </c>
      <c r="Y29" s="435">
        <v>48</v>
      </c>
      <c r="Z29" s="435"/>
      <c r="AA29" s="435"/>
      <c r="AB29" s="275">
        <v>37</v>
      </c>
    </row>
    <row r="30" spans="2:28" ht="17.100000000000001" customHeight="1">
      <c r="C30" s="649"/>
      <c r="D30" s="411"/>
      <c r="E30" s="412"/>
      <c r="F30" s="412"/>
      <c r="G30" s="309"/>
      <c r="H30" s="309" t="s">
        <v>105</v>
      </c>
      <c r="I30" s="413"/>
      <c r="K30"/>
      <c r="L30"/>
      <c r="M30"/>
      <c r="N30"/>
      <c r="O30"/>
      <c r="P30"/>
      <c r="Q30"/>
      <c r="R30"/>
      <c r="S30" s="554"/>
      <c r="V30"/>
      <c r="W30"/>
      <c r="X30"/>
      <c r="Y30"/>
      <c r="Z30"/>
      <c r="AA30"/>
      <c r="AB30"/>
    </row>
    <row r="31" spans="2:28" ht="17.100000000000001" customHeight="1">
      <c r="C31" s="650" t="s">
        <v>92</v>
      </c>
      <c r="D31" s="411" t="s">
        <v>73</v>
      </c>
      <c r="E31" s="412">
        <v>0.79166666666666663</v>
      </c>
      <c r="F31" s="412">
        <v>0.375</v>
      </c>
      <c r="G31" s="453">
        <v>5</v>
      </c>
      <c r="H31" s="107">
        <v>9</v>
      </c>
      <c r="I31" s="414">
        <v>4</v>
      </c>
      <c r="K31" s="145"/>
    </row>
    <row r="32" spans="2:28" ht="17.100000000000001" customHeight="1">
      <c r="C32" s="650"/>
      <c r="D32" s="415"/>
      <c r="E32" s="415"/>
      <c r="F32" s="415"/>
      <c r="G32" s="309"/>
      <c r="H32" s="309"/>
      <c r="I32" s="413"/>
    </row>
    <row r="33" spans="2:28" ht="17.100000000000001" customHeight="1">
      <c r="C33" s="651"/>
      <c r="D33" s="416"/>
      <c r="E33" s="416"/>
      <c r="F33" s="416"/>
      <c r="G33" s="312"/>
      <c r="H33" s="312"/>
      <c r="I33" s="417"/>
    </row>
    <row r="36" spans="2:28" ht="17.100000000000001" customHeight="1">
      <c r="C36" s="123" t="s">
        <v>811</v>
      </c>
      <c r="E36" s="145"/>
      <c r="K36"/>
    </row>
    <row r="37" spans="2:28" ht="17.100000000000001" customHeight="1">
      <c r="X37" s="2"/>
      <c r="Y37" s="2"/>
      <c r="Z37" s="2"/>
      <c r="AA37" s="2"/>
      <c r="AB37" s="2"/>
    </row>
    <row r="38" spans="2:28" s="349" customFormat="1" ht="17.100000000000001" customHeight="1">
      <c r="B38" s="425"/>
      <c r="C38" s="70" t="s">
        <v>156</v>
      </c>
      <c r="D38" s="410" t="s">
        <v>136</v>
      </c>
      <c r="E38" s="410" t="s">
        <v>134</v>
      </c>
      <c r="F38" s="410" t="s">
        <v>109</v>
      </c>
      <c r="G38" s="410" t="s">
        <v>131</v>
      </c>
      <c r="H38" s="451" t="s">
        <v>75</v>
      </c>
      <c r="I38" s="452" t="s">
        <v>92</v>
      </c>
      <c r="K38" s="75" t="s">
        <v>83</v>
      </c>
      <c r="L38" s="146" t="s">
        <v>96</v>
      </c>
      <c r="M38" s="146" t="s">
        <v>104</v>
      </c>
      <c r="N38" s="146" t="s">
        <v>82</v>
      </c>
      <c r="O38" s="146" t="s">
        <v>112</v>
      </c>
      <c r="P38" s="146" t="s">
        <v>97</v>
      </c>
      <c r="Q38" s="146" t="s">
        <v>117</v>
      </c>
      <c r="R38" s="147" t="s">
        <v>132</v>
      </c>
      <c r="S38" s="652" t="s">
        <v>515</v>
      </c>
      <c r="T38" s="626" t="s">
        <v>486</v>
      </c>
      <c r="U38" s="629" t="s">
        <v>487</v>
      </c>
      <c r="W38" s="194" t="s">
        <v>252</v>
      </c>
      <c r="X38" s="2"/>
      <c r="Y38" s="2"/>
      <c r="Z38" s="2"/>
      <c r="AA38" s="2"/>
      <c r="AB38" s="2"/>
    </row>
    <row r="39" spans="2:28" ht="17.100000000000001" customHeight="1">
      <c r="C39" s="647" t="s">
        <v>138</v>
      </c>
      <c r="D39" s="411" t="s">
        <v>93</v>
      </c>
      <c r="E39" s="412">
        <v>0.33333333333333331</v>
      </c>
      <c r="F39" s="412">
        <v>0.83333333333333337</v>
      </c>
      <c r="G39" s="309">
        <v>1</v>
      </c>
      <c r="H39" s="309">
        <v>11</v>
      </c>
      <c r="I39" s="413"/>
      <c r="K39" s="454" t="s">
        <v>813</v>
      </c>
      <c r="L39" s="515" t="s">
        <v>422</v>
      </c>
      <c r="M39" s="455" t="s">
        <v>627</v>
      </c>
      <c r="N39" s="455" t="s">
        <v>627</v>
      </c>
      <c r="O39" s="455" t="s">
        <v>814</v>
      </c>
      <c r="P39" s="455" t="s">
        <v>814</v>
      </c>
      <c r="Q39" s="455" t="s">
        <v>814</v>
      </c>
      <c r="R39" s="516" t="s">
        <v>422</v>
      </c>
      <c r="S39" s="653"/>
      <c r="T39" s="627"/>
      <c r="U39" s="630"/>
      <c r="W39" s="153" t="s">
        <v>83</v>
      </c>
      <c r="X39" s="154" t="s">
        <v>88</v>
      </c>
      <c r="Y39" s="154" t="s">
        <v>92</v>
      </c>
      <c r="Z39" s="154" t="s">
        <v>155</v>
      </c>
      <c r="AA39" s="154" t="s">
        <v>103</v>
      </c>
      <c r="AB39" s="155" t="s">
        <v>120</v>
      </c>
    </row>
    <row r="40" spans="2:28" ht="17.100000000000001" customHeight="1">
      <c r="C40" s="648"/>
      <c r="D40" s="411" t="s">
        <v>812</v>
      </c>
      <c r="E40" s="412">
        <v>0.375</v>
      </c>
      <c r="F40" s="412">
        <v>0.75</v>
      </c>
      <c r="G40" s="309">
        <v>1</v>
      </c>
      <c r="H40" s="309">
        <v>8</v>
      </c>
      <c r="I40" s="413"/>
      <c r="K40" s="418" t="s">
        <v>79</v>
      </c>
      <c r="L40" s="35" t="s">
        <v>812</v>
      </c>
      <c r="M40" s="35" t="s">
        <v>73</v>
      </c>
      <c r="N40" s="35" t="s">
        <v>73</v>
      </c>
      <c r="O40" s="35"/>
      <c r="P40" s="35"/>
      <c r="Q40" s="35" t="s">
        <v>93</v>
      </c>
      <c r="R40" s="47" t="s">
        <v>73</v>
      </c>
      <c r="S40" s="349">
        <v>5</v>
      </c>
      <c r="T40" s="349">
        <v>43</v>
      </c>
      <c r="U40" s="349">
        <v>3</v>
      </c>
      <c r="W40" s="257" t="s">
        <v>79</v>
      </c>
      <c r="X40" s="434">
        <v>18</v>
      </c>
      <c r="Y40" s="434">
        <v>52</v>
      </c>
      <c r="Z40" s="434"/>
      <c r="AA40" s="434"/>
      <c r="AB40" s="260">
        <v>35.333333333333329</v>
      </c>
    </row>
    <row r="41" spans="2:28" ht="17.100000000000001" customHeight="1">
      <c r="C41" s="648"/>
      <c r="D41" s="411" t="s">
        <v>807</v>
      </c>
      <c r="E41" s="412">
        <v>0.375</v>
      </c>
      <c r="F41" s="412">
        <v>0.60416666666666663</v>
      </c>
      <c r="G41" s="309">
        <v>0.5</v>
      </c>
      <c r="H41" s="309">
        <v>5</v>
      </c>
      <c r="I41" s="413"/>
      <c r="K41" s="418" t="s">
        <v>180</v>
      </c>
      <c r="L41" s="35" t="s">
        <v>73</v>
      </c>
      <c r="M41" s="35"/>
      <c r="N41" s="35" t="s">
        <v>807</v>
      </c>
      <c r="O41" s="35" t="s">
        <v>93</v>
      </c>
      <c r="P41" s="35" t="s">
        <v>73</v>
      </c>
      <c r="Q41" s="35" t="s">
        <v>73</v>
      </c>
      <c r="R41" s="47"/>
      <c r="S41" s="349">
        <v>5</v>
      </c>
      <c r="T41" s="349">
        <v>40</v>
      </c>
      <c r="U41" s="349">
        <v>3</v>
      </c>
      <c r="W41" s="257" t="s">
        <v>180</v>
      </c>
      <c r="X41" s="434">
        <v>21</v>
      </c>
      <c r="Y41" s="434">
        <v>48</v>
      </c>
      <c r="Z41" s="434"/>
      <c r="AA41" s="434"/>
      <c r="AB41" s="260">
        <v>37</v>
      </c>
    </row>
    <row r="42" spans="2:28" ht="17.100000000000001" customHeight="1">
      <c r="C42" s="648"/>
      <c r="D42" s="411"/>
      <c r="E42" s="412"/>
      <c r="F42" s="412"/>
      <c r="G42" s="309"/>
      <c r="H42" s="309"/>
      <c r="I42" s="413"/>
      <c r="K42" s="418" t="s">
        <v>110</v>
      </c>
      <c r="L42" s="35" t="s">
        <v>93</v>
      </c>
      <c r="M42" s="35" t="s">
        <v>93</v>
      </c>
      <c r="N42" s="35" t="s">
        <v>73</v>
      </c>
      <c r="O42" s="35" t="s">
        <v>73</v>
      </c>
      <c r="P42" s="35"/>
      <c r="Q42" s="35"/>
      <c r="R42" s="47" t="s">
        <v>93</v>
      </c>
      <c r="S42" s="537">
        <v>5</v>
      </c>
      <c r="T42" s="349">
        <v>49</v>
      </c>
      <c r="U42" s="349">
        <v>9</v>
      </c>
      <c r="W42" s="257" t="s">
        <v>110</v>
      </c>
      <c r="X42" s="434">
        <v>18</v>
      </c>
      <c r="Y42" s="434">
        <v>52</v>
      </c>
      <c r="Z42" s="434"/>
      <c r="AA42" s="434"/>
      <c r="AB42" s="260">
        <v>35.333333333333329</v>
      </c>
    </row>
    <row r="43" spans="2:28" ht="17.100000000000001" customHeight="1">
      <c r="C43" s="648"/>
      <c r="D43" s="411"/>
      <c r="E43" s="412"/>
      <c r="F43" s="412"/>
      <c r="G43" s="309"/>
      <c r="H43" s="309"/>
      <c r="I43" s="413"/>
      <c r="K43" s="418" t="s">
        <v>114</v>
      </c>
      <c r="L43" s="35" t="s">
        <v>73</v>
      </c>
      <c r="M43" s="35" t="s">
        <v>73</v>
      </c>
      <c r="N43" s="35"/>
      <c r="O43" s="35"/>
      <c r="P43" s="35" t="s">
        <v>93</v>
      </c>
      <c r="Q43" s="35" t="s">
        <v>73</v>
      </c>
      <c r="R43" s="47" t="s">
        <v>73</v>
      </c>
      <c r="S43" s="349">
        <v>5</v>
      </c>
      <c r="T43" s="349">
        <v>43</v>
      </c>
      <c r="U43" s="349">
        <v>3</v>
      </c>
      <c r="W43" s="257" t="s">
        <v>114</v>
      </c>
      <c r="X43" s="434">
        <v>15</v>
      </c>
      <c r="Y43" s="434">
        <v>48</v>
      </c>
      <c r="Z43" s="434"/>
      <c r="AA43" s="434"/>
      <c r="AB43" s="260">
        <v>31</v>
      </c>
    </row>
    <row r="44" spans="2:28" ht="17.100000000000001" customHeight="1">
      <c r="C44" s="648"/>
      <c r="D44" s="411"/>
      <c r="E44" s="412"/>
      <c r="F44" s="412"/>
      <c r="G44" s="309"/>
      <c r="H44" s="309"/>
      <c r="I44" s="413"/>
      <c r="K44" s="419" t="s">
        <v>127</v>
      </c>
      <c r="L44" s="103"/>
      <c r="M44" s="103" t="s">
        <v>807</v>
      </c>
      <c r="N44" s="103" t="s">
        <v>93</v>
      </c>
      <c r="O44" s="103" t="s">
        <v>73</v>
      </c>
      <c r="P44" s="103" t="s">
        <v>73</v>
      </c>
      <c r="Q44" s="103"/>
      <c r="R44" s="104" t="s">
        <v>812</v>
      </c>
      <c r="S44" s="349">
        <v>5</v>
      </c>
      <c r="T44" s="349">
        <v>40</v>
      </c>
      <c r="U44" s="349">
        <v>3</v>
      </c>
      <c r="W44" s="272" t="s">
        <v>127</v>
      </c>
      <c r="X44" s="435">
        <v>21</v>
      </c>
      <c r="Y44" s="435">
        <v>48</v>
      </c>
      <c r="Z44" s="435"/>
      <c r="AA44" s="435"/>
      <c r="AB44" s="275">
        <v>37</v>
      </c>
    </row>
    <row r="45" spans="2:28" ht="17.100000000000001" customHeight="1">
      <c r="C45" s="649"/>
      <c r="D45" s="411"/>
      <c r="E45" s="412"/>
      <c r="F45" s="412"/>
      <c r="G45" s="309"/>
      <c r="H45" s="309"/>
      <c r="I45" s="413"/>
      <c r="K45"/>
      <c r="L45"/>
      <c r="M45"/>
      <c r="N45"/>
      <c r="O45"/>
      <c r="P45"/>
      <c r="Q45"/>
      <c r="R45"/>
      <c r="S45" s="554"/>
      <c r="V45"/>
      <c r="W45"/>
      <c r="X45"/>
      <c r="Y45"/>
      <c r="Z45"/>
      <c r="AA45"/>
      <c r="AB45"/>
    </row>
    <row r="46" spans="2:28" ht="17.100000000000001" customHeight="1">
      <c r="C46" s="650" t="s">
        <v>92</v>
      </c>
      <c r="D46" s="411" t="s">
        <v>73</v>
      </c>
      <c r="E46" s="412">
        <v>0.83333333333333337</v>
      </c>
      <c r="F46" s="412">
        <v>0.33333333333333331</v>
      </c>
      <c r="G46" s="453">
        <v>4</v>
      </c>
      <c r="H46" s="107">
        <v>8</v>
      </c>
      <c r="I46" s="414">
        <v>4</v>
      </c>
      <c r="K46" s="145"/>
    </row>
    <row r="47" spans="2:28" ht="17.100000000000001" customHeight="1">
      <c r="C47" s="650"/>
      <c r="D47" s="415"/>
      <c r="E47" s="415"/>
      <c r="F47" s="415"/>
      <c r="G47" s="309"/>
      <c r="H47" s="309"/>
      <c r="I47" s="413"/>
    </row>
    <row r="48" spans="2:28" ht="17.100000000000001" customHeight="1">
      <c r="C48" s="651"/>
      <c r="D48" s="416"/>
      <c r="E48" s="416"/>
      <c r="F48" s="416"/>
      <c r="G48" s="312"/>
      <c r="H48" s="312"/>
      <c r="I48" s="417"/>
    </row>
    <row r="51" spans="2:28" s="463" customFormat="1" ht="17.100000000000001" customHeight="1">
      <c r="B51" s="529"/>
      <c r="C51" s="462"/>
      <c r="G51" s="462"/>
      <c r="H51" s="462"/>
      <c r="S51" s="462"/>
      <c r="T51" s="462"/>
      <c r="U51" s="462"/>
    </row>
    <row r="54" spans="2:28" ht="17.100000000000001" customHeight="1">
      <c r="C54" s="123" t="s">
        <v>779</v>
      </c>
      <c r="E54" s="145"/>
      <c r="K54"/>
    </row>
    <row r="55" spans="2:28" ht="17.100000000000001" customHeight="1">
      <c r="X55" s="2"/>
      <c r="Y55" s="2"/>
      <c r="Z55" s="2"/>
      <c r="AA55" s="2"/>
      <c r="AB55" s="2"/>
    </row>
    <row r="56" spans="2:28" s="349" customFormat="1" ht="17.100000000000001" customHeight="1">
      <c r="B56" s="425"/>
      <c r="C56" s="70" t="s">
        <v>156</v>
      </c>
      <c r="D56" s="410" t="s">
        <v>136</v>
      </c>
      <c r="E56" s="410" t="s">
        <v>134</v>
      </c>
      <c r="F56" s="410" t="s">
        <v>109</v>
      </c>
      <c r="G56" s="410" t="s">
        <v>131</v>
      </c>
      <c r="H56" s="451" t="s">
        <v>75</v>
      </c>
      <c r="I56" s="452" t="s">
        <v>92</v>
      </c>
      <c r="K56" s="75" t="s">
        <v>83</v>
      </c>
      <c r="L56" s="146" t="s">
        <v>96</v>
      </c>
      <c r="M56" s="146" t="s">
        <v>104</v>
      </c>
      <c r="N56" s="146" t="s">
        <v>82</v>
      </c>
      <c r="O56" s="146" t="s">
        <v>112</v>
      </c>
      <c r="P56" s="146" t="s">
        <v>97</v>
      </c>
      <c r="Q56" s="146" t="s">
        <v>117</v>
      </c>
      <c r="R56" s="147" t="s">
        <v>132</v>
      </c>
      <c r="S56" s="652" t="s">
        <v>515</v>
      </c>
      <c r="T56" s="626" t="s">
        <v>486</v>
      </c>
      <c r="U56" s="629" t="s">
        <v>487</v>
      </c>
      <c r="W56" s="194" t="s">
        <v>252</v>
      </c>
      <c r="X56" s="2"/>
      <c r="Y56" s="2"/>
      <c r="Z56" s="2"/>
      <c r="AA56" s="2"/>
      <c r="AB56" s="2"/>
    </row>
    <row r="57" spans="2:28" ht="17.100000000000001" customHeight="1">
      <c r="C57" s="647" t="s">
        <v>138</v>
      </c>
      <c r="D57" s="411" t="s">
        <v>123</v>
      </c>
      <c r="E57" s="412">
        <v>0.29166666666666669</v>
      </c>
      <c r="F57" s="412">
        <v>0.70833333333333337</v>
      </c>
      <c r="G57" s="309">
        <v>1</v>
      </c>
      <c r="H57" s="309">
        <v>9</v>
      </c>
      <c r="I57" s="413"/>
      <c r="K57" s="454" t="s">
        <v>188</v>
      </c>
      <c r="L57" s="455" t="s">
        <v>406</v>
      </c>
      <c r="M57" s="455" t="s">
        <v>391</v>
      </c>
      <c r="N57" s="455" t="s">
        <v>391</v>
      </c>
      <c r="O57" s="455" t="s">
        <v>406</v>
      </c>
      <c r="P57" s="455" t="s">
        <v>406</v>
      </c>
      <c r="Q57" s="455" t="s">
        <v>391</v>
      </c>
      <c r="R57" s="456" t="s">
        <v>440</v>
      </c>
      <c r="S57" s="653"/>
      <c r="T57" s="627"/>
      <c r="U57" s="630"/>
      <c r="W57" s="153" t="s">
        <v>83</v>
      </c>
      <c r="X57" s="154" t="s">
        <v>88</v>
      </c>
      <c r="Y57" s="154" t="s">
        <v>92</v>
      </c>
      <c r="Z57" s="154" t="s">
        <v>155</v>
      </c>
      <c r="AA57" s="154" t="s">
        <v>103</v>
      </c>
      <c r="AB57" s="155" t="s">
        <v>120</v>
      </c>
    </row>
    <row r="58" spans="2:28" ht="17.100000000000001" customHeight="1">
      <c r="C58" s="648"/>
      <c r="D58" s="411" t="s">
        <v>95</v>
      </c>
      <c r="E58" s="412">
        <v>0.45833333333333331</v>
      </c>
      <c r="F58" s="412">
        <v>0.875</v>
      </c>
      <c r="G58" s="309">
        <v>1</v>
      </c>
      <c r="H58" s="309">
        <v>9</v>
      </c>
      <c r="I58" s="413"/>
      <c r="K58" s="418" t="s">
        <v>79</v>
      </c>
      <c r="L58" s="35" t="s">
        <v>73</v>
      </c>
      <c r="M58" s="35"/>
      <c r="N58" s="579" t="s">
        <v>123</v>
      </c>
      <c r="O58" s="35" t="s">
        <v>123</v>
      </c>
      <c r="P58" s="35" t="s">
        <v>95</v>
      </c>
      <c r="Q58" s="35" t="s">
        <v>73</v>
      </c>
      <c r="R58" s="47"/>
      <c r="S58" s="349">
        <v>5</v>
      </c>
      <c r="T58" s="349">
        <v>45</v>
      </c>
      <c r="U58" s="349">
        <v>5</v>
      </c>
      <c r="W58" s="257" t="s">
        <v>79</v>
      </c>
      <c r="X58" s="434">
        <v>22</v>
      </c>
      <c r="Y58" s="434">
        <v>12</v>
      </c>
      <c r="Z58" s="434"/>
      <c r="AA58" s="434"/>
      <c r="AB58" s="260">
        <v>26</v>
      </c>
    </row>
    <row r="59" spans="2:28" ht="17.100000000000001" customHeight="1">
      <c r="C59" s="648"/>
      <c r="D59" s="411"/>
      <c r="E59" s="412"/>
      <c r="F59" s="412"/>
      <c r="G59" s="309"/>
      <c r="H59" s="309" t="s">
        <v>105</v>
      </c>
      <c r="I59" s="413"/>
      <c r="K59" s="418" t="s">
        <v>180</v>
      </c>
      <c r="L59" s="35"/>
      <c r="M59" s="35" t="s">
        <v>123</v>
      </c>
      <c r="N59" s="35" t="s">
        <v>95</v>
      </c>
      <c r="O59" s="35" t="s">
        <v>73</v>
      </c>
      <c r="P59" s="35"/>
      <c r="Q59" s="579" t="s">
        <v>123</v>
      </c>
      <c r="R59" s="47" t="s">
        <v>123</v>
      </c>
      <c r="S59" s="349">
        <v>5</v>
      </c>
      <c r="T59" s="349">
        <v>45</v>
      </c>
      <c r="U59" s="349">
        <v>5</v>
      </c>
      <c r="W59" s="257" t="s">
        <v>180</v>
      </c>
      <c r="X59" s="434">
        <v>22</v>
      </c>
      <c r="Y59" s="434">
        <v>12</v>
      </c>
      <c r="Z59" s="434"/>
      <c r="AA59" s="434"/>
      <c r="AB59" s="260">
        <v>26</v>
      </c>
    </row>
    <row r="60" spans="2:28" ht="17.100000000000001" customHeight="1">
      <c r="C60" s="648"/>
      <c r="D60" s="411"/>
      <c r="E60" s="412"/>
      <c r="F60" s="412"/>
      <c r="G60" s="309"/>
      <c r="H60" s="309" t="s">
        <v>105</v>
      </c>
      <c r="I60" s="413"/>
      <c r="K60" s="418" t="s">
        <v>110</v>
      </c>
      <c r="L60" s="579" t="s">
        <v>123</v>
      </c>
      <c r="M60" s="35" t="s">
        <v>73</v>
      </c>
      <c r="N60" s="35"/>
      <c r="O60" s="35"/>
      <c r="P60" s="35" t="s">
        <v>123</v>
      </c>
      <c r="Q60" s="35" t="s">
        <v>95</v>
      </c>
      <c r="R60" s="47" t="s">
        <v>73</v>
      </c>
      <c r="S60" s="349">
        <v>5</v>
      </c>
      <c r="T60" s="349">
        <v>45</v>
      </c>
      <c r="U60" s="349">
        <v>5</v>
      </c>
      <c r="W60" s="257" t="s">
        <v>110</v>
      </c>
      <c r="X60" s="434">
        <v>22</v>
      </c>
      <c r="Y60" s="434">
        <v>12</v>
      </c>
      <c r="Z60" s="434"/>
      <c r="AA60" s="434"/>
      <c r="AB60" s="260">
        <v>26</v>
      </c>
    </row>
    <row r="61" spans="2:28" ht="17.100000000000001" customHeight="1">
      <c r="C61" s="648"/>
      <c r="D61" s="411"/>
      <c r="E61" s="412"/>
      <c r="F61" s="412"/>
      <c r="G61" s="309"/>
      <c r="H61" s="309" t="s">
        <v>105</v>
      </c>
      <c r="I61" s="413"/>
      <c r="K61" s="418" t="s">
        <v>114</v>
      </c>
      <c r="L61" s="35"/>
      <c r="M61" s="35" t="s">
        <v>123</v>
      </c>
      <c r="N61" s="35" t="s">
        <v>123</v>
      </c>
      <c r="O61" s="35" t="s">
        <v>95</v>
      </c>
      <c r="P61" s="35" t="s">
        <v>73</v>
      </c>
      <c r="Q61" s="35"/>
      <c r="R61" s="581" t="s">
        <v>95</v>
      </c>
      <c r="S61" s="349">
        <v>5</v>
      </c>
      <c r="T61" s="349">
        <v>45</v>
      </c>
      <c r="U61" s="349">
        <v>5</v>
      </c>
      <c r="W61" s="257" t="s">
        <v>114</v>
      </c>
      <c r="X61" s="434">
        <v>23</v>
      </c>
      <c r="Y61" s="434">
        <v>12</v>
      </c>
      <c r="Z61" s="434"/>
      <c r="AA61" s="434"/>
      <c r="AB61" s="260">
        <v>27</v>
      </c>
    </row>
    <row r="62" spans="2:28" ht="17.100000000000001" customHeight="1">
      <c r="C62" s="648"/>
      <c r="D62" s="411"/>
      <c r="E62" s="412"/>
      <c r="F62" s="412"/>
      <c r="G62" s="309"/>
      <c r="H62" s="309" t="s">
        <v>105</v>
      </c>
      <c r="I62" s="413"/>
      <c r="K62" s="419" t="s">
        <v>127</v>
      </c>
      <c r="L62" s="580" t="s">
        <v>95</v>
      </c>
      <c r="M62" s="103" t="s">
        <v>95</v>
      </c>
      <c r="N62" s="103" t="s">
        <v>73</v>
      </c>
      <c r="O62" s="103"/>
      <c r="P62" s="103"/>
      <c r="Q62" s="103" t="s">
        <v>123</v>
      </c>
      <c r="R62" s="104" t="s">
        <v>95</v>
      </c>
      <c r="S62" s="349">
        <v>5</v>
      </c>
      <c r="T62" s="349">
        <v>45</v>
      </c>
      <c r="U62" s="349">
        <v>5</v>
      </c>
      <c r="W62" s="272" t="s">
        <v>127</v>
      </c>
      <c r="X62" s="435">
        <v>22</v>
      </c>
      <c r="Y62" s="435">
        <v>14</v>
      </c>
      <c r="Z62" s="435"/>
      <c r="AA62" s="435"/>
      <c r="AB62" s="275">
        <v>26.666666666666668</v>
      </c>
    </row>
    <row r="63" spans="2:28" ht="17.100000000000001" customHeight="1">
      <c r="C63" s="649"/>
      <c r="D63" s="411"/>
      <c r="E63" s="412"/>
      <c r="F63" s="412"/>
      <c r="G63" s="309"/>
      <c r="H63" s="309" t="s">
        <v>105</v>
      </c>
      <c r="I63" s="413"/>
      <c r="K63"/>
      <c r="L63"/>
      <c r="M63"/>
      <c r="N63"/>
      <c r="O63"/>
      <c r="P63"/>
      <c r="Q63"/>
      <c r="R63"/>
      <c r="S63" s="554"/>
      <c r="V63"/>
      <c r="W63"/>
      <c r="X63"/>
      <c r="Y63"/>
      <c r="Z63"/>
      <c r="AA63"/>
      <c r="AB63"/>
    </row>
    <row r="64" spans="2:28" ht="17.100000000000001" customHeight="1">
      <c r="C64" s="650" t="s">
        <v>92</v>
      </c>
      <c r="D64" s="411" t="s">
        <v>73</v>
      </c>
      <c r="E64" s="412">
        <v>0.75</v>
      </c>
      <c r="F64" s="412">
        <v>0.375</v>
      </c>
      <c r="G64" s="453">
        <v>6</v>
      </c>
      <c r="H64" s="107">
        <v>9</v>
      </c>
      <c r="I64" s="414">
        <v>2</v>
      </c>
      <c r="K64" s="501" t="s">
        <v>785</v>
      </c>
    </row>
    <row r="65" spans="2:28" ht="17.100000000000001" customHeight="1">
      <c r="C65" s="650"/>
      <c r="D65" s="415"/>
      <c r="E65" s="415"/>
      <c r="F65" s="415"/>
      <c r="G65" s="309"/>
      <c r="H65" s="309"/>
      <c r="I65" s="413"/>
    </row>
    <row r="66" spans="2:28" ht="17.100000000000001" customHeight="1">
      <c r="C66" s="651"/>
      <c r="D66" s="416"/>
      <c r="E66" s="416"/>
      <c r="F66" s="416"/>
      <c r="G66" s="312"/>
      <c r="H66" s="312"/>
      <c r="I66" s="417"/>
    </row>
    <row r="69" spans="2:28" s="463" customFormat="1" ht="17.100000000000001" customHeight="1">
      <c r="B69" s="529"/>
      <c r="C69" s="462"/>
      <c r="G69" s="462"/>
      <c r="H69" s="462"/>
      <c r="S69" s="462"/>
      <c r="T69" s="462"/>
      <c r="U69" s="462"/>
    </row>
    <row r="72" spans="2:28" ht="17.100000000000001" customHeight="1">
      <c r="C72" s="123" t="s">
        <v>780</v>
      </c>
      <c r="D72" s="123"/>
      <c r="E72" s="145"/>
      <c r="K72"/>
    </row>
    <row r="73" spans="2:28" ht="17.100000000000001" customHeight="1">
      <c r="X73" s="2"/>
      <c r="Y73" s="2"/>
      <c r="Z73" s="2"/>
      <c r="AA73" s="2"/>
      <c r="AB73" s="2"/>
    </row>
    <row r="74" spans="2:28" s="349" customFormat="1" ht="17.100000000000001" customHeight="1">
      <c r="B74" s="425"/>
      <c r="C74" s="70" t="s">
        <v>156</v>
      </c>
      <c r="D74" s="410" t="s">
        <v>136</v>
      </c>
      <c r="E74" s="410" t="s">
        <v>134</v>
      </c>
      <c r="F74" s="410" t="s">
        <v>109</v>
      </c>
      <c r="G74" s="410" t="s">
        <v>131</v>
      </c>
      <c r="H74" s="451" t="s">
        <v>75</v>
      </c>
      <c r="I74" s="452" t="s">
        <v>92</v>
      </c>
      <c r="K74" s="75" t="s">
        <v>83</v>
      </c>
      <c r="L74" s="146" t="s">
        <v>96</v>
      </c>
      <c r="M74" s="146" t="s">
        <v>104</v>
      </c>
      <c r="N74" s="146" t="s">
        <v>82</v>
      </c>
      <c r="O74" s="146" t="s">
        <v>112</v>
      </c>
      <c r="P74" s="146" t="s">
        <v>97</v>
      </c>
      <c r="Q74" s="146" t="s">
        <v>117</v>
      </c>
      <c r="R74" s="147" t="s">
        <v>132</v>
      </c>
      <c r="S74" s="652" t="s">
        <v>515</v>
      </c>
      <c r="T74" s="626" t="s">
        <v>486</v>
      </c>
      <c r="U74" s="629" t="s">
        <v>487</v>
      </c>
      <c r="W74" s="194" t="s">
        <v>252</v>
      </c>
      <c r="X74" s="2"/>
      <c r="Y74" s="2"/>
      <c r="Z74" s="2"/>
      <c r="AA74" s="2"/>
      <c r="AB74" s="2"/>
    </row>
    <row r="75" spans="2:28" ht="17.100000000000001" customHeight="1">
      <c r="C75" s="647" t="s">
        <v>138</v>
      </c>
      <c r="D75" s="411" t="s">
        <v>123</v>
      </c>
      <c r="E75" s="412">
        <v>0.29166666666666669</v>
      </c>
      <c r="F75" s="412">
        <v>0.66666666666666663</v>
      </c>
      <c r="G75" s="309">
        <v>1</v>
      </c>
      <c r="H75" s="309">
        <v>8</v>
      </c>
      <c r="I75" s="413"/>
      <c r="K75" s="454" t="s">
        <v>494</v>
      </c>
      <c r="L75" s="455" t="s">
        <v>492</v>
      </c>
      <c r="M75" s="455" t="s">
        <v>398</v>
      </c>
      <c r="N75" s="455" t="s">
        <v>398</v>
      </c>
      <c r="O75" s="455" t="s">
        <v>398</v>
      </c>
      <c r="P75" s="455" t="s">
        <v>398</v>
      </c>
      <c r="Q75" s="455" t="s">
        <v>398</v>
      </c>
      <c r="R75" s="456" t="s">
        <v>398</v>
      </c>
      <c r="S75" s="653"/>
      <c r="T75" s="627"/>
      <c r="U75" s="630"/>
      <c r="W75" s="153" t="s">
        <v>83</v>
      </c>
      <c r="X75" s="154" t="s">
        <v>88</v>
      </c>
      <c r="Y75" s="154" t="s">
        <v>92</v>
      </c>
      <c r="Z75" s="154" t="s">
        <v>155</v>
      </c>
      <c r="AA75" s="154" t="s">
        <v>103</v>
      </c>
      <c r="AB75" s="155" t="s">
        <v>120</v>
      </c>
    </row>
    <row r="76" spans="2:28" ht="17.100000000000001" customHeight="1">
      <c r="C76" s="648"/>
      <c r="D76" s="411" t="s">
        <v>93</v>
      </c>
      <c r="E76" s="412">
        <v>0.375</v>
      </c>
      <c r="F76" s="412">
        <v>0.75</v>
      </c>
      <c r="G76" s="309">
        <v>1</v>
      </c>
      <c r="H76" s="309">
        <v>8</v>
      </c>
      <c r="I76" s="413"/>
      <c r="K76" s="418" t="s">
        <v>79</v>
      </c>
      <c r="L76" s="35" t="s">
        <v>73</v>
      </c>
      <c r="M76" s="35"/>
      <c r="N76" s="35" t="s">
        <v>123</v>
      </c>
      <c r="O76" s="35" t="s">
        <v>93</v>
      </c>
      <c r="P76" s="35" t="s">
        <v>95</v>
      </c>
      <c r="Q76" s="35" t="s">
        <v>73</v>
      </c>
      <c r="R76" s="47"/>
      <c r="S76" s="349">
        <v>5</v>
      </c>
      <c r="T76" s="349">
        <v>40</v>
      </c>
      <c r="U76" s="349">
        <v>0</v>
      </c>
      <c r="W76" s="257" t="s">
        <v>79</v>
      </c>
      <c r="X76" s="434">
        <v>16</v>
      </c>
      <c r="Y76" s="434">
        <v>24</v>
      </c>
      <c r="Z76" s="434"/>
      <c r="AA76" s="434"/>
      <c r="AB76" s="260">
        <v>24</v>
      </c>
    </row>
    <row r="77" spans="2:28" ht="17.100000000000001" customHeight="1">
      <c r="C77" s="648"/>
      <c r="D77" s="411" t="s">
        <v>95</v>
      </c>
      <c r="E77" s="412">
        <v>0.5</v>
      </c>
      <c r="F77" s="412">
        <v>0.875</v>
      </c>
      <c r="G77" s="309">
        <v>1</v>
      </c>
      <c r="H77" s="309">
        <v>8</v>
      </c>
      <c r="I77" s="413"/>
      <c r="K77" s="418" t="s">
        <v>180</v>
      </c>
      <c r="L77" s="35" t="s">
        <v>123</v>
      </c>
      <c r="M77" s="35" t="s">
        <v>93</v>
      </c>
      <c r="N77" s="35" t="s">
        <v>95</v>
      </c>
      <c r="O77" s="35" t="s">
        <v>73</v>
      </c>
      <c r="P77" s="35"/>
      <c r="Q77" s="35" t="s">
        <v>123</v>
      </c>
      <c r="R77" s="47" t="s">
        <v>93</v>
      </c>
      <c r="S77" s="349">
        <v>6</v>
      </c>
      <c r="T77" s="349">
        <v>48</v>
      </c>
      <c r="U77" s="349">
        <v>0</v>
      </c>
      <c r="W77" s="257" t="s">
        <v>180</v>
      </c>
      <c r="X77" s="434">
        <v>24</v>
      </c>
      <c r="Y77" s="434">
        <v>24</v>
      </c>
      <c r="Z77" s="434"/>
      <c r="AA77" s="434"/>
      <c r="AB77" s="260">
        <v>32</v>
      </c>
    </row>
    <row r="78" spans="2:28" ht="17.100000000000001" customHeight="1">
      <c r="C78" s="648"/>
      <c r="D78" s="411"/>
      <c r="E78" s="412"/>
      <c r="F78" s="412"/>
      <c r="G78" s="309"/>
      <c r="H78" s="309" t="s">
        <v>105</v>
      </c>
      <c r="I78" s="413"/>
      <c r="K78" s="418" t="s">
        <v>110</v>
      </c>
      <c r="L78" s="35" t="s">
        <v>95</v>
      </c>
      <c r="M78" s="35" t="s">
        <v>73</v>
      </c>
      <c r="N78" s="35"/>
      <c r="O78" s="35" t="s">
        <v>123</v>
      </c>
      <c r="P78" s="35" t="s">
        <v>93</v>
      </c>
      <c r="Q78" s="35" t="s">
        <v>95</v>
      </c>
      <c r="R78" s="47" t="s">
        <v>73</v>
      </c>
      <c r="S78" s="349">
        <v>6</v>
      </c>
      <c r="T78" s="349">
        <v>48</v>
      </c>
      <c r="U78" s="349">
        <v>0</v>
      </c>
      <c r="W78" s="257" t="s">
        <v>110</v>
      </c>
      <c r="X78" s="434">
        <v>16</v>
      </c>
      <c r="Y78" s="434">
        <v>24</v>
      </c>
      <c r="Z78" s="434"/>
      <c r="AA78" s="434"/>
      <c r="AB78" s="260">
        <v>24</v>
      </c>
    </row>
    <row r="79" spans="2:28" ht="17.100000000000001" customHeight="1">
      <c r="C79" s="648"/>
      <c r="D79" s="411"/>
      <c r="E79" s="412"/>
      <c r="F79" s="412"/>
      <c r="G79" s="309"/>
      <c r="H79" s="309" t="s">
        <v>105</v>
      </c>
      <c r="I79" s="413"/>
      <c r="K79" s="418" t="s">
        <v>114</v>
      </c>
      <c r="L79" s="35"/>
      <c r="M79" s="35" t="s">
        <v>123</v>
      </c>
      <c r="N79" s="35" t="s">
        <v>93</v>
      </c>
      <c r="O79" s="35" t="s">
        <v>95</v>
      </c>
      <c r="P79" s="35" t="s">
        <v>73</v>
      </c>
      <c r="Q79" s="35"/>
      <c r="R79" s="47" t="s">
        <v>123</v>
      </c>
      <c r="S79" s="349">
        <v>5</v>
      </c>
      <c r="T79" s="349">
        <v>40</v>
      </c>
      <c r="U79" s="349">
        <v>0</v>
      </c>
      <c r="W79" s="257" t="s">
        <v>114</v>
      </c>
      <c r="X79" s="434">
        <v>16</v>
      </c>
      <c r="Y79" s="434">
        <v>24</v>
      </c>
      <c r="Z79" s="434"/>
      <c r="AA79" s="434"/>
      <c r="AB79" s="260">
        <v>24</v>
      </c>
    </row>
    <row r="80" spans="2:28" ht="17.100000000000001" customHeight="1">
      <c r="C80" s="648"/>
      <c r="D80" s="411"/>
      <c r="E80" s="412"/>
      <c r="F80" s="412"/>
      <c r="G80" s="309"/>
      <c r="H80" s="309" t="s">
        <v>105</v>
      </c>
      <c r="I80" s="413"/>
      <c r="K80" s="419" t="s">
        <v>127</v>
      </c>
      <c r="L80" s="103" t="s">
        <v>93</v>
      </c>
      <c r="M80" s="103" t="s">
        <v>95</v>
      </c>
      <c r="N80" s="103" t="s">
        <v>73</v>
      </c>
      <c r="O80" s="103"/>
      <c r="P80" s="103" t="s">
        <v>123</v>
      </c>
      <c r="Q80" s="103" t="s">
        <v>93</v>
      </c>
      <c r="R80" s="104" t="s">
        <v>95</v>
      </c>
      <c r="S80" s="349">
        <v>6</v>
      </c>
      <c r="T80" s="349">
        <v>48</v>
      </c>
      <c r="U80" s="349">
        <v>0</v>
      </c>
      <c r="W80" s="272" t="s">
        <v>127</v>
      </c>
      <c r="X80" s="435">
        <v>24</v>
      </c>
      <c r="Y80" s="435">
        <v>28</v>
      </c>
      <c r="Z80" s="435"/>
      <c r="AA80" s="435"/>
      <c r="AB80" s="275">
        <v>33.333333333333336</v>
      </c>
    </row>
    <row r="81" spans="2:28" ht="17.100000000000001" customHeight="1">
      <c r="C81" s="649"/>
      <c r="D81" s="411"/>
      <c r="E81" s="412"/>
      <c r="F81" s="412"/>
      <c r="G81" s="309"/>
      <c r="H81" s="309" t="s">
        <v>105</v>
      </c>
      <c r="I81" s="413"/>
      <c r="K81"/>
      <c r="L81"/>
      <c r="M81"/>
      <c r="N81"/>
      <c r="O81"/>
      <c r="P81"/>
      <c r="Q81"/>
      <c r="R81"/>
      <c r="S81" s="554"/>
      <c r="V81"/>
      <c r="W81"/>
      <c r="X81"/>
      <c r="Y81"/>
      <c r="Z81"/>
      <c r="AA81"/>
      <c r="AB81"/>
    </row>
    <row r="82" spans="2:28" ht="17.100000000000001" customHeight="1">
      <c r="C82" s="650" t="s">
        <v>92</v>
      </c>
      <c r="D82" s="411" t="s">
        <v>73</v>
      </c>
      <c r="E82" s="412">
        <v>0.875</v>
      </c>
      <c r="F82" s="412">
        <v>0.375</v>
      </c>
      <c r="G82" s="453">
        <v>4</v>
      </c>
      <c r="H82" s="107">
        <v>8</v>
      </c>
      <c r="I82" s="414">
        <v>4</v>
      </c>
      <c r="K82" s="501" t="s">
        <v>697</v>
      </c>
    </row>
    <row r="83" spans="2:28" ht="17.100000000000001" customHeight="1">
      <c r="C83" s="650"/>
      <c r="D83" s="415"/>
      <c r="E83" s="415"/>
      <c r="F83" s="415"/>
      <c r="G83" s="309"/>
      <c r="H83" s="309"/>
      <c r="I83" s="413"/>
    </row>
    <row r="84" spans="2:28" ht="17.100000000000001" customHeight="1">
      <c r="C84" s="651"/>
      <c r="D84" s="416"/>
      <c r="E84" s="416"/>
      <c r="F84" s="416"/>
      <c r="G84" s="312"/>
      <c r="H84" s="312"/>
      <c r="I84" s="417"/>
    </row>
    <row r="87" spans="2:28" ht="17.100000000000001" customHeight="1">
      <c r="C87" s="481" t="s">
        <v>781</v>
      </c>
      <c r="D87" s="145"/>
    </row>
    <row r="89" spans="2:28" s="349" customFormat="1" ht="17.100000000000001" customHeight="1">
      <c r="B89" s="425"/>
      <c r="C89" s="70" t="s">
        <v>156</v>
      </c>
      <c r="D89" s="410" t="s">
        <v>136</v>
      </c>
      <c r="E89" s="410" t="s">
        <v>134</v>
      </c>
      <c r="F89" s="410" t="s">
        <v>109</v>
      </c>
      <c r="G89" s="410" t="s">
        <v>131</v>
      </c>
      <c r="H89" s="451" t="s">
        <v>75</v>
      </c>
      <c r="I89" s="452" t="s">
        <v>92</v>
      </c>
      <c r="K89" s="75" t="s">
        <v>83</v>
      </c>
      <c r="L89" s="146" t="s">
        <v>96</v>
      </c>
      <c r="M89" s="146" t="s">
        <v>104</v>
      </c>
      <c r="N89" s="146" t="s">
        <v>82</v>
      </c>
      <c r="O89" s="146" t="s">
        <v>112</v>
      </c>
      <c r="P89" s="146" t="s">
        <v>97</v>
      </c>
      <c r="Q89" s="146" t="s">
        <v>117</v>
      </c>
      <c r="R89" s="147" t="s">
        <v>132</v>
      </c>
      <c r="S89" s="652" t="s">
        <v>515</v>
      </c>
      <c r="T89" s="626" t="s">
        <v>486</v>
      </c>
      <c r="U89" s="629" t="s">
        <v>487</v>
      </c>
      <c r="W89" s="194" t="s">
        <v>252</v>
      </c>
      <c r="X89" s="2"/>
      <c r="Y89" s="2"/>
      <c r="Z89" s="2"/>
      <c r="AA89" s="2"/>
      <c r="AB89" s="2"/>
    </row>
    <row r="90" spans="2:28" ht="17.100000000000001" customHeight="1">
      <c r="C90" s="647" t="s">
        <v>138</v>
      </c>
      <c r="D90" s="411" t="s">
        <v>123</v>
      </c>
      <c r="E90" s="412">
        <v>0.29166666666666669</v>
      </c>
      <c r="F90" s="412">
        <v>0.66666666666666663</v>
      </c>
      <c r="G90" s="309">
        <v>1</v>
      </c>
      <c r="H90" s="309">
        <v>8</v>
      </c>
      <c r="I90" s="413"/>
      <c r="K90" s="454" t="s">
        <v>494</v>
      </c>
      <c r="L90" s="477" t="s">
        <v>512</v>
      </c>
      <c r="M90" s="455" t="s">
        <v>398</v>
      </c>
      <c r="N90" s="455" t="s">
        <v>398</v>
      </c>
      <c r="O90" s="455" t="s">
        <v>398</v>
      </c>
      <c r="P90" s="455" t="s">
        <v>398</v>
      </c>
      <c r="Q90" s="455" t="s">
        <v>398</v>
      </c>
      <c r="R90" s="478" t="s">
        <v>511</v>
      </c>
      <c r="S90" s="652"/>
      <c r="T90" s="626"/>
      <c r="U90" s="629"/>
      <c r="W90" s="153" t="s">
        <v>83</v>
      </c>
      <c r="X90" s="154" t="s">
        <v>88</v>
      </c>
      <c r="Y90" s="154" t="s">
        <v>92</v>
      </c>
      <c r="Z90" s="154" t="s">
        <v>155</v>
      </c>
      <c r="AA90" s="154" t="s">
        <v>103</v>
      </c>
      <c r="AB90" s="155" t="s">
        <v>120</v>
      </c>
    </row>
    <row r="91" spans="2:28" ht="17.100000000000001" customHeight="1">
      <c r="C91" s="648"/>
      <c r="D91" s="411" t="s">
        <v>93</v>
      </c>
      <c r="E91" s="412">
        <v>0.375</v>
      </c>
      <c r="F91" s="412">
        <v>0.75</v>
      </c>
      <c r="G91" s="309">
        <v>1</v>
      </c>
      <c r="H91" s="309">
        <v>8</v>
      </c>
      <c r="I91" s="413"/>
      <c r="K91" s="418" t="s">
        <v>79</v>
      </c>
      <c r="L91" s="35" t="s">
        <v>73</v>
      </c>
      <c r="M91" s="35"/>
      <c r="N91" s="35" t="s">
        <v>123</v>
      </c>
      <c r="O91" s="35" t="s">
        <v>93</v>
      </c>
      <c r="P91" s="35" t="s">
        <v>95</v>
      </c>
      <c r="Q91" s="35" t="s">
        <v>73</v>
      </c>
      <c r="R91" s="47"/>
      <c r="S91" s="349">
        <v>5</v>
      </c>
      <c r="T91" s="349">
        <v>42</v>
      </c>
      <c r="U91" s="349">
        <v>2</v>
      </c>
      <c r="W91" s="257" t="s">
        <v>79</v>
      </c>
      <c r="X91" s="434">
        <v>14</v>
      </c>
      <c r="Y91" s="434">
        <v>48</v>
      </c>
      <c r="Z91" s="434"/>
      <c r="AA91" s="434"/>
      <c r="AB91" s="530">
        <v>30</v>
      </c>
    </row>
    <row r="92" spans="2:28" ht="17.100000000000001" customHeight="1">
      <c r="C92" s="648"/>
      <c r="D92" s="411" t="s">
        <v>95</v>
      </c>
      <c r="E92" s="412">
        <v>0.5</v>
      </c>
      <c r="F92" s="412">
        <v>0.875</v>
      </c>
      <c r="G92" s="309">
        <v>1</v>
      </c>
      <c r="H92" s="309">
        <v>8</v>
      </c>
      <c r="I92" s="413"/>
      <c r="K92" s="418" t="s">
        <v>180</v>
      </c>
      <c r="L92" s="35" t="s">
        <v>123</v>
      </c>
      <c r="M92" s="35" t="s">
        <v>93</v>
      </c>
      <c r="N92" s="35" t="s">
        <v>95</v>
      </c>
      <c r="O92" s="35" t="s">
        <v>73</v>
      </c>
      <c r="P92" s="35"/>
      <c r="Q92" s="35" t="s">
        <v>123</v>
      </c>
      <c r="R92" s="520"/>
      <c r="S92" s="349">
        <v>5</v>
      </c>
      <c r="T92" s="349">
        <v>41</v>
      </c>
      <c r="U92" s="349">
        <v>1</v>
      </c>
      <c r="W92" s="257" t="s">
        <v>180</v>
      </c>
      <c r="X92" s="434">
        <v>14</v>
      </c>
      <c r="Y92" s="434">
        <v>48</v>
      </c>
      <c r="Z92" s="434"/>
      <c r="AA92" s="434"/>
      <c r="AB92" s="530">
        <v>30</v>
      </c>
    </row>
    <row r="93" spans="2:28" ht="17.100000000000001" customHeight="1">
      <c r="C93" s="648"/>
      <c r="D93" s="411"/>
      <c r="E93" s="412"/>
      <c r="F93" s="412"/>
      <c r="G93" s="309"/>
      <c r="H93" s="309"/>
      <c r="I93" s="413"/>
      <c r="K93" s="418" t="s">
        <v>110</v>
      </c>
      <c r="L93" s="35" t="s">
        <v>95</v>
      </c>
      <c r="M93" s="35" t="s">
        <v>73</v>
      </c>
      <c r="N93" s="35"/>
      <c r="O93" s="35" t="s">
        <v>123</v>
      </c>
      <c r="P93" s="35" t="s">
        <v>93</v>
      </c>
      <c r="Q93" s="35" t="s">
        <v>95</v>
      </c>
      <c r="R93" s="47" t="s">
        <v>73</v>
      </c>
      <c r="S93" s="349">
        <v>6</v>
      </c>
      <c r="T93" s="349">
        <v>50</v>
      </c>
      <c r="U93" s="349">
        <v>2</v>
      </c>
      <c r="W93" s="257" t="s">
        <v>110</v>
      </c>
      <c r="X93" s="434">
        <v>14</v>
      </c>
      <c r="Y93" s="434">
        <v>48</v>
      </c>
      <c r="Z93" s="434"/>
      <c r="AA93" s="434"/>
      <c r="AB93" s="530">
        <v>30</v>
      </c>
    </row>
    <row r="94" spans="2:28" ht="17.100000000000001" customHeight="1">
      <c r="C94" s="648"/>
      <c r="D94" s="411"/>
      <c r="E94" s="412"/>
      <c r="F94" s="412"/>
      <c r="G94" s="309"/>
      <c r="H94" s="309"/>
      <c r="I94" s="413"/>
      <c r="K94" s="418" t="s">
        <v>114</v>
      </c>
      <c r="L94" s="35"/>
      <c r="M94" s="35" t="s">
        <v>123</v>
      </c>
      <c r="N94" s="35" t="s">
        <v>93</v>
      </c>
      <c r="O94" s="35" t="s">
        <v>95</v>
      </c>
      <c r="P94" s="35" t="s">
        <v>73</v>
      </c>
      <c r="Q94" s="35"/>
      <c r="R94" s="47" t="s">
        <v>123</v>
      </c>
      <c r="S94" s="349">
        <v>5</v>
      </c>
      <c r="T94" s="349">
        <v>41</v>
      </c>
      <c r="U94" s="349">
        <v>1</v>
      </c>
      <c r="W94" s="257" t="s">
        <v>114</v>
      </c>
      <c r="X94" s="434">
        <v>6</v>
      </c>
      <c r="Y94" s="434">
        <v>48</v>
      </c>
      <c r="Z94" s="434"/>
      <c r="AA94" s="434"/>
      <c r="AB94" s="530">
        <v>22</v>
      </c>
    </row>
    <row r="95" spans="2:28" ht="17.100000000000001" customHeight="1">
      <c r="C95" s="648"/>
      <c r="D95" s="411"/>
      <c r="E95" s="412"/>
      <c r="F95" s="412"/>
      <c r="G95" s="309"/>
      <c r="H95" s="309"/>
      <c r="I95" s="413"/>
      <c r="K95" s="419" t="s">
        <v>127</v>
      </c>
      <c r="L95" s="521"/>
      <c r="M95" s="103" t="s">
        <v>95</v>
      </c>
      <c r="N95" s="103" t="s">
        <v>73</v>
      </c>
      <c r="O95" s="103"/>
      <c r="P95" s="103" t="s">
        <v>123</v>
      </c>
      <c r="Q95" s="103" t="s">
        <v>93</v>
      </c>
      <c r="R95" s="104" t="s">
        <v>95</v>
      </c>
      <c r="S95" s="349">
        <v>5</v>
      </c>
      <c r="T95" s="349">
        <v>41</v>
      </c>
      <c r="U95" s="349">
        <v>1</v>
      </c>
      <c r="W95" s="272" t="s">
        <v>127</v>
      </c>
      <c r="X95" s="435">
        <v>15</v>
      </c>
      <c r="Y95" s="435">
        <v>56</v>
      </c>
      <c r="Z95" s="435"/>
      <c r="AA95" s="435"/>
      <c r="AB95" s="525">
        <v>33.666666666666671</v>
      </c>
    </row>
    <row r="96" spans="2:28" ht="17.100000000000001" customHeight="1">
      <c r="C96" s="649"/>
      <c r="D96" s="411"/>
      <c r="E96" s="412"/>
      <c r="F96" s="412"/>
      <c r="G96" s="309"/>
      <c r="H96" s="309"/>
      <c r="I96" s="413"/>
      <c r="K96"/>
      <c r="L96"/>
      <c r="M96"/>
      <c r="N96"/>
      <c r="O96"/>
      <c r="P96"/>
      <c r="Q96"/>
      <c r="R96"/>
      <c r="S96" s="554"/>
      <c r="V96"/>
      <c r="W96"/>
      <c r="X96"/>
      <c r="Y96"/>
      <c r="Z96"/>
      <c r="AA96"/>
      <c r="AB96"/>
    </row>
    <row r="97" spans="2:35" ht="17.100000000000001" customHeight="1">
      <c r="C97" s="650" t="s">
        <v>92</v>
      </c>
      <c r="D97" s="411" t="s">
        <v>73</v>
      </c>
      <c r="E97" s="412">
        <v>0.875</v>
      </c>
      <c r="F97" s="412">
        <v>0.29166666666666669</v>
      </c>
      <c r="G97" s="453">
        <v>1</v>
      </c>
      <c r="H97" s="107">
        <v>9</v>
      </c>
      <c r="I97" s="414">
        <v>8</v>
      </c>
      <c r="K97" s="501" t="s">
        <v>694</v>
      </c>
    </row>
    <row r="98" spans="2:35" ht="17.100000000000001" customHeight="1">
      <c r="C98" s="650"/>
      <c r="D98" s="415"/>
      <c r="E98" s="415"/>
      <c r="F98" s="415"/>
      <c r="G98" s="309"/>
      <c r="H98" s="309"/>
      <c r="I98" s="413"/>
    </row>
    <row r="99" spans="2:35" ht="17.100000000000001" customHeight="1">
      <c r="C99" s="651"/>
      <c r="D99" s="416"/>
      <c r="E99" s="416"/>
      <c r="F99" s="416"/>
      <c r="G99" s="312"/>
      <c r="H99" s="312"/>
      <c r="I99" s="417"/>
    </row>
    <row r="100" spans="2:35" s="349" customFormat="1" ht="17.100000000000001" customHeight="1">
      <c r="B100" s="425"/>
      <c r="C100" s="523" t="s">
        <v>593</v>
      </c>
      <c r="D100"/>
      <c r="E100"/>
      <c r="F100"/>
      <c r="G100"/>
      <c r="H100"/>
      <c r="I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2:35" ht="17.100000000000001" customHeight="1">
      <c r="C101" s="145"/>
      <c r="D101"/>
      <c r="E101"/>
      <c r="F101"/>
      <c r="G101"/>
      <c r="H101"/>
      <c r="I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3" spans="2:35" s="463" customFormat="1" ht="17.100000000000001" customHeight="1">
      <c r="B103" s="529"/>
      <c r="C103" s="462"/>
      <c r="G103" s="462"/>
      <c r="H103" s="462"/>
      <c r="S103" s="462"/>
      <c r="T103" s="462"/>
      <c r="U103" s="462"/>
    </row>
    <row r="106" spans="2:35" ht="17.100000000000001" customHeight="1">
      <c r="C106" s="481" t="s">
        <v>782</v>
      </c>
      <c r="D106" s="481"/>
      <c r="F106" s="145"/>
      <c r="K106"/>
    </row>
    <row r="107" spans="2:35" ht="17.100000000000001" customHeight="1">
      <c r="X107" s="2"/>
      <c r="Y107" s="2"/>
      <c r="Z107" s="2"/>
      <c r="AA107" s="2"/>
      <c r="AB107" s="2"/>
    </row>
    <row r="108" spans="2:35" s="349" customFormat="1" ht="17.100000000000001" customHeight="1">
      <c r="B108" s="425"/>
      <c r="C108" s="70" t="s">
        <v>156</v>
      </c>
      <c r="D108" s="410" t="s">
        <v>136</v>
      </c>
      <c r="E108" s="410" t="s">
        <v>134</v>
      </c>
      <c r="F108" s="410" t="s">
        <v>109</v>
      </c>
      <c r="G108" s="410" t="s">
        <v>131</v>
      </c>
      <c r="H108" s="451" t="s">
        <v>75</v>
      </c>
      <c r="I108" s="452" t="s">
        <v>92</v>
      </c>
      <c r="K108" s="75" t="s">
        <v>83</v>
      </c>
      <c r="L108" s="146" t="s">
        <v>96</v>
      </c>
      <c r="M108" s="146" t="s">
        <v>104</v>
      </c>
      <c r="N108" s="146" t="s">
        <v>82</v>
      </c>
      <c r="O108" s="146" t="s">
        <v>112</v>
      </c>
      <c r="P108" s="146" t="s">
        <v>97</v>
      </c>
      <c r="Q108" s="146" t="s">
        <v>117</v>
      </c>
      <c r="R108" s="147" t="s">
        <v>132</v>
      </c>
      <c r="S108" s="652" t="s">
        <v>515</v>
      </c>
      <c r="T108" s="626" t="s">
        <v>486</v>
      </c>
      <c r="U108" s="629" t="s">
        <v>487</v>
      </c>
      <c r="W108" s="194" t="s">
        <v>252</v>
      </c>
      <c r="X108" s="2"/>
      <c r="Y108" s="2"/>
      <c r="Z108" s="2"/>
      <c r="AA108" s="2"/>
      <c r="AB108" s="2"/>
      <c r="AD108" s="2" t="s">
        <v>696</v>
      </c>
      <c r="AE108" s="2"/>
      <c r="AF108" s="2"/>
      <c r="AG108" s="2"/>
      <c r="AH108" s="2"/>
      <c r="AI108" s="2"/>
    </row>
    <row r="109" spans="2:35" ht="17.100000000000001" customHeight="1">
      <c r="C109" s="647" t="s">
        <v>138</v>
      </c>
      <c r="D109" s="411" t="s">
        <v>123</v>
      </c>
      <c r="E109" s="412">
        <v>0.29166666666666669</v>
      </c>
      <c r="F109" s="412">
        <v>0.66666666666666663</v>
      </c>
      <c r="G109" s="309">
        <v>1</v>
      </c>
      <c r="H109" s="309">
        <v>8</v>
      </c>
      <c r="I109" s="413"/>
      <c r="K109" s="454" t="s">
        <v>188</v>
      </c>
      <c r="L109" s="477" t="s">
        <v>406</v>
      </c>
      <c r="M109" s="455" t="s">
        <v>391</v>
      </c>
      <c r="N109" s="455" t="s">
        <v>391</v>
      </c>
      <c r="O109" s="455" t="s">
        <v>391</v>
      </c>
      <c r="P109" s="515" t="s">
        <v>406</v>
      </c>
      <c r="Q109" s="455" t="s">
        <v>391</v>
      </c>
      <c r="R109" s="478" t="s">
        <v>406</v>
      </c>
      <c r="S109" s="653"/>
      <c r="T109" s="627"/>
      <c r="U109" s="630"/>
      <c r="W109" s="153" t="s">
        <v>83</v>
      </c>
      <c r="X109" s="154" t="s">
        <v>88</v>
      </c>
      <c r="Y109" s="154" t="s">
        <v>92</v>
      </c>
      <c r="Z109" s="154" t="s">
        <v>155</v>
      </c>
      <c r="AA109" s="154" t="s">
        <v>103</v>
      </c>
      <c r="AB109" s="155" t="s">
        <v>120</v>
      </c>
      <c r="AD109" s="153" t="s">
        <v>83</v>
      </c>
      <c r="AE109" s="154" t="s">
        <v>88</v>
      </c>
      <c r="AF109" s="154" t="s">
        <v>92</v>
      </c>
      <c r="AG109" s="154" t="s">
        <v>155</v>
      </c>
      <c r="AH109" s="154" t="s">
        <v>103</v>
      </c>
      <c r="AI109" s="155" t="s">
        <v>120</v>
      </c>
    </row>
    <row r="110" spans="2:35" ht="17.100000000000001" customHeight="1">
      <c r="C110" s="648"/>
      <c r="D110" s="411" t="s">
        <v>95</v>
      </c>
      <c r="E110" s="412">
        <v>0.45833333333333331</v>
      </c>
      <c r="F110" s="412">
        <v>0.875</v>
      </c>
      <c r="G110" s="309">
        <v>1</v>
      </c>
      <c r="H110" s="309">
        <v>9</v>
      </c>
      <c r="I110" s="413"/>
      <c r="K110" s="418" t="s">
        <v>79</v>
      </c>
      <c r="L110" s="35" t="s">
        <v>73</v>
      </c>
      <c r="M110" s="35"/>
      <c r="N110" s="35" t="s">
        <v>123</v>
      </c>
      <c r="O110" s="35" t="s">
        <v>123</v>
      </c>
      <c r="P110" s="35" t="s">
        <v>95</v>
      </c>
      <c r="Q110" s="35" t="s">
        <v>73</v>
      </c>
      <c r="R110" s="47"/>
      <c r="S110" s="349">
        <v>5</v>
      </c>
      <c r="T110" s="349">
        <v>41</v>
      </c>
      <c r="U110" s="349">
        <v>1</v>
      </c>
      <c r="W110" s="257" t="s">
        <v>79</v>
      </c>
      <c r="X110" s="434">
        <v>6</v>
      </c>
      <c r="Y110" s="434">
        <v>24</v>
      </c>
      <c r="Z110" s="434"/>
      <c r="AA110" s="434"/>
      <c r="AB110" s="260">
        <v>14</v>
      </c>
      <c r="AD110" s="257" t="s">
        <v>79</v>
      </c>
      <c r="AE110" s="434">
        <v>22</v>
      </c>
      <c r="AF110" s="434">
        <v>24</v>
      </c>
      <c r="AG110" s="434"/>
      <c r="AH110" s="434"/>
      <c r="AI110" s="260">
        <v>30</v>
      </c>
    </row>
    <row r="111" spans="2:35" ht="17.100000000000001" customHeight="1">
      <c r="C111" s="648"/>
      <c r="D111" s="411"/>
      <c r="E111" s="412"/>
      <c r="F111" s="412"/>
      <c r="G111" s="309"/>
      <c r="H111" s="309" t="s">
        <v>105</v>
      </c>
      <c r="I111" s="413"/>
      <c r="K111" s="418" t="s">
        <v>180</v>
      </c>
      <c r="L111" s="519"/>
      <c r="M111" s="35" t="s">
        <v>123</v>
      </c>
      <c r="N111" s="35" t="s">
        <v>95</v>
      </c>
      <c r="O111" s="35" t="s">
        <v>73</v>
      </c>
      <c r="P111" s="35"/>
      <c r="Q111" s="35" t="s">
        <v>123</v>
      </c>
      <c r="R111" s="520" t="s">
        <v>95</v>
      </c>
      <c r="S111" s="349">
        <v>5</v>
      </c>
      <c r="T111" s="349">
        <v>42</v>
      </c>
      <c r="U111" s="349">
        <v>2</v>
      </c>
      <c r="W111" s="257" t="s">
        <v>180</v>
      </c>
      <c r="X111" s="434">
        <v>7</v>
      </c>
      <c r="Y111" s="434">
        <v>24</v>
      </c>
      <c r="Z111" s="434"/>
      <c r="AA111" s="434"/>
      <c r="AB111" s="260">
        <v>15</v>
      </c>
      <c r="AD111" s="257" t="s">
        <v>180</v>
      </c>
      <c r="AE111" s="434">
        <v>31</v>
      </c>
      <c r="AF111" s="434">
        <v>24</v>
      </c>
      <c r="AG111" s="434"/>
      <c r="AH111" s="434"/>
      <c r="AI111" s="524">
        <v>39</v>
      </c>
    </row>
    <row r="112" spans="2:35" ht="17.100000000000001" customHeight="1">
      <c r="C112" s="648"/>
      <c r="D112" s="411"/>
      <c r="E112" s="412"/>
      <c r="F112" s="412"/>
      <c r="G112" s="309"/>
      <c r="H112" s="309" t="s">
        <v>105</v>
      </c>
      <c r="I112" s="413"/>
      <c r="K112" s="418" t="s">
        <v>110</v>
      </c>
      <c r="L112" s="35" t="s">
        <v>95</v>
      </c>
      <c r="M112" s="35" t="s">
        <v>73</v>
      </c>
      <c r="N112" s="35"/>
      <c r="O112" s="35" t="s">
        <v>123</v>
      </c>
      <c r="P112" s="519"/>
      <c r="Q112" s="35" t="s">
        <v>95</v>
      </c>
      <c r="R112" s="47" t="s">
        <v>73</v>
      </c>
      <c r="S112" s="349">
        <v>5</v>
      </c>
      <c r="T112" s="349">
        <v>42</v>
      </c>
      <c r="U112" s="349">
        <v>2</v>
      </c>
      <c r="W112" s="257" t="s">
        <v>110</v>
      </c>
      <c r="X112" s="434">
        <v>6</v>
      </c>
      <c r="Y112" s="434">
        <v>24</v>
      </c>
      <c r="Z112" s="434"/>
      <c r="AA112" s="434"/>
      <c r="AB112" s="260">
        <v>14</v>
      </c>
      <c r="AD112" s="257" t="s">
        <v>110</v>
      </c>
      <c r="AE112" s="434">
        <v>22</v>
      </c>
      <c r="AF112" s="434">
        <v>24</v>
      </c>
      <c r="AG112" s="434"/>
      <c r="AH112" s="434"/>
      <c r="AI112" s="260">
        <v>30</v>
      </c>
    </row>
    <row r="113" spans="2:35" ht="17.100000000000001" customHeight="1">
      <c r="C113" s="648"/>
      <c r="D113" s="411"/>
      <c r="E113" s="412"/>
      <c r="F113" s="412"/>
      <c r="G113" s="309"/>
      <c r="H113" s="309" t="s">
        <v>105</v>
      </c>
      <c r="I113" s="413"/>
      <c r="K113" s="418" t="s">
        <v>114</v>
      </c>
      <c r="L113" s="35"/>
      <c r="M113" s="35" t="s">
        <v>123</v>
      </c>
      <c r="N113" s="35" t="s">
        <v>123</v>
      </c>
      <c r="O113" s="35" t="s">
        <v>95</v>
      </c>
      <c r="P113" s="35" t="s">
        <v>73</v>
      </c>
      <c r="Q113" s="35"/>
      <c r="R113" s="47" t="s">
        <v>123</v>
      </c>
      <c r="S113" s="537">
        <v>5</v>
      </c>
      <c r="T113" s="537">
        <v>41</v>
      </c>
      <c r="U113" s="349">
        <v>1</v>
      </c>
      <c r="W113" s="257" t="s">
        <v>114</v>
      </c>
      <c r="X113" s="434">
        <v>6</v>
      </c>
      <c r="Y113" s="434">
        <v>24</v>
      </c>
      <c r="Z113" s="434"/>
      <c r="AA113" s="434"/>
      <c r="AB113" s="260">
        <v>14</v>
      </c>
      <c r="AD113" s="257" t="s">
        <v>114</v>
      </c>
      <c r="AE113" s="434">
        <v>22</v>
      </c>
      <c r="AF113" s="434">
        <v>24</v>
      </c>
      <c r="AG113" s="434"/>
      <c r="AH113" s="434"/>
      <c r="AI113" s="260">
        <v>30</v>
      </c>
    </row>
    <row r="114" spans="2:35" ht="17.100000000000001" customHeight="1">
      <c r="C114" s="648"/>
      <c r="D114" s="411"/>
      <c r="E114" s="412"/>
      <c r="F114" s="412"/>
      <c r="G114" s="309"/>
      <c r="H114" s="309" t="s">
        <v>105</v>
      </c>
      <c r="I114" s="413"/>
      <c r="K114" s="419" t="s">
        <v>127</v>
      </c>
      <c r="L114" s="103" t="s">
        <v>123</v>
      </c>
      <c r="M114" s="103" t="s">
        <v>95</v>
      </c>
      <c r="N114" s="103" t="s">
        <v>73</v>
      </c>
      <c r="O114" s="103"/>
      <c r="P114" s="103" t="s">
        <v>123</v>
      </c>
      <c r="Q114" s="103" t="s">
        <v>123</v>
      </c>
      <c r="R114" s="522"/>
      <c r="S114" s="349">
        <v>5</v>
      </c>
      <c r="T114" s="349">
        <v>41</v>
      </c>
      <c r="U114" s="349">
        <v>1</v>
      </c>
      <c r="W114" s="272" t="s">
        <v>127</v>
      </c>
      <c r="X114" s="435">
        <v>6</v>
      </c>
      <c r="Y114" s="435">
        <v>28</v>
      </c>
      <c r="Z114" s="435"/>
      <c r="AA114" s="435"/>
      <c r="AB114" s="275">
        <v>15.333333333333334</v>
      </c>
      <c r="AD114" s="272" t="s">
        <v>127</v>
      </c>
      <c r="AE114" s="435">
        <v>30</v>
      </c>
      <c r="AF114" s="435">
        <v>28</v>
      </c>
      <c r="AG114" s="435"/>
      <c r="AH114" s="435"/>
      <c r="AI114" s="525">
        <v>39.333333333333336</v>
      </c>
    </row>
    <row r="115" spans="2:35" ht="17.100000000000001" customHeight="1">
      <c r="C115" s="649"/>
      <c r="D115" s="411"/>
      <c r="E115" s="412"/>
      <c r="F115" s="412"/>
      <c r="G115" s="309"/>
      <c r="H115" s="309" t="s">
        <v>105</v>
      </c>
      <c r="I115" s="413"/>
      <c r="K115"/>
      <c r="L115"/>
      <c r="M115"/>
      <c r="N115"/>
      <c r="O115"/>
      <c r="P115"/>
      <c r="Q115"/>
      <c r="R115"/>
      <c r="S115" s="554"/>
      <c r="V115"/>
      <c r="W115"/>
      <c r="X115"/>
      <c r="Y115"/>
      <c r="Z115"/>
      <c r="AA115"/>
      <c r="AB115"/>
    </row>
    <row r="116" spans="2:35" ht="17.100000000000001" customHeight="1">
      <c r="C116" s="650" t="s">
        <v>92</v>
      </c>
      <c r="D116" s="411" t="s">
        <v>73</v>
      </c>
      <c r="E116" s="412">
        <v>0.875</v>
      </c>
      <c r="F116" s="412">
        <v>0.375</v>
      </c>
      <c r="G116" s="453">
        <v>4</v>
      </c>
      <c r="H116" s="107">
        <v>8</v>
      </c>
      <c r="I116" s="414">
        <v>4</v>
      </c>
      <c r="K116" s="113" t="s">
        <v>695</v>
      </c>
    </row>
    <row r="117" spans="2:35" ht="17.100000000000001" customHeight="1">
      <c r="C117" s="650"/>
      <c r="D117" s="415"/>
      <c r="E117" s="415"/>
      <c r="F117" s="415"/>
      <c r="G117" s="309"/>
      <c r="H117" s="309"/>
      <c r="I117" s="413"/>
    </row>
    <row r="118" spans="2:35" ht="17.100000000000001" customHeight="1">
      <c r="C118" s="651"/>
      <c r="D118" s="416"/>
      <c r="E118" s="416"/>
      <c r="F118" s="416"/>
      <c r="G118" s="312"/>
      <c r="H118" s="312"/>
      <c r="I118" s="417"/>
    </row>
    <row r="121" spans="2:35" ht="17.100000000000001" customHeight="1">
      <c r="C121" s="123" t="s">
        <v>783</v>
      </c>
      <c r="D121" s="123"/>
      <c r="F121" s="145"/>
      <c r="K121"/>
    </row>
    <row r="122" spans="2:35" ht="17.100000000000001" customHeight="1">
      <c r="X122" s="2"/>
      <c r="Y122" s="2"/>
      <c r="Z122" s="2"/>
      <c r="AA122" s="2"/>
      <c r="AB122" s="2"/>
    </row>
    <row r="123" spans="2:35" s="349" customFormat="1" ht="17.100000000000001" customHeight="1">
      <c r="B123" s="425"/>
      <c r="C123" s="70" t="s">
        <v>156</v>
      </c>
      <c r="D123" s="410" t="s">
        <v>136</v>
      </c>
      <c r="E123" s="410" t="s">
        <v>134</v>
      </c>
      <c r="F123" s="410" t="s">
        <v>109</v>
      </c>
      <c r="G123" s="410" t="s">
        <v>131</v>
      </c>
      <c r="H123" s="451" t="s">
        <v>75</v>
      </c>
      <c r="I123" s="452" t="s">
        <v>92</v>
      </c>
      <c r="K123" s="75" t="s">
        <v>83</v>
      </c>
      <c r="L123" s="146" t="s">
        <v>96</v>
      </c>
      <c r="M123" s="146" t="s">
        <v>104</v>
      </c>
      <c r="N123" s="146" t="s">
        <v>82</v>
      </c>
      <c r="O123" s="146" t="s">
        <v>112</v>
      </c>
      <c r="P123" s="146" t="s">
        <v>97</v>
      </c>
      <c r="Q123" s="146" t="s">
        <v>117</v>
      </c>
      <c r="R123" s="147" t="s">
        <v>132</v>
      </c>
      <c r="S123" s="652" t="s">
        <v>515</v>
      </c>
      <c r="T123" s="626" t="s">
        <v>486</v>
      </c>
      <c r="U123" s="629" t="s">
        <v>487</v>
      </c>
      <c r="W123" s="194" t="s">
        <v>252</v>
      </c>
      <c r="X123" s="2"/>
      <c r="Y123" s="2"/>
      <c r="Z123" s="2"/>
      <c r="AA123" s="2"/>
      <c r="AB123" s="2"/>
    </row>
    <row r="124" spans="2:35" ht="17.100000000000001" customHeight="1">
      <c r="C124" s="647" t="s">
        <v>138</v>
      </c>
      <c r="D124" s="411" t="s">
        <v>123</v>
      </c>
      <c r="E124" s="412">
        <v>0.29166666666666669</v>
      </c>
      <c r="F124" s="412">
        <v>0.70833333333333337</v>
      </c>
      <c r="G124" s="309">
        <v>1</v>
      </c>
      <c r="H124" s="309">
        <v>9</v>
      </c>
      <c r="I124" s="413"/>
      <c r="K124" s="454" t="s">
        <v>188</v>
      </c>
      <c r="L124" s="477" t="s">
        <v>406</v>
      </c>
      <c r="M124" s="455" t="s">
        <v>513</v>
      </c>
      <c r="N124" s="455" t="s">
        <v>440</v>
      </c>
      <c r="O124" s="455" t="s">
        <v>440</v>
      </c>
      <c r="P124" s="515" t="s">
        <v>406</v>
      </c>
      <c r="Q124" s="455" t="s">
        <v>440</v>
      </c>
      <c r="R124" s="478" t="s">
        <v>406</v>
      </c>
      <c r="S124" s="653"/>
      <c r="T124" s="627"/>
      <c r="U124" s="630"/>
      <c r="W124" s="153" t="s">
        <v>83</v>
      </c>
      <c r="X124" s="154" t="s">
        <v>88</v>
      </c>
      <c r="Y124" s="154" t="s">
        <v>92</v>
      </c>
      <c r="Z124" s="154" t="s">
        <v>155</v>
      </c>
      <c r="AA124" s="154" t="s">
        <v>103</v>
      </c>
      <c r="AB124" s="155" t="s">
        <v>120</v>
      </c>
    </row>
    <row r="125" spans="2:35" ht="17.100000000000001" customHeight="1">
      <c r="C125" s="648"/>
      <c r="D125" s="411" t="s">
        <v>95</v>
      </c>
      <c r="E125" s="412">
        <v>0.5</v>
      </c>
      <c r="F125" s="412">
        <v>0.875</v>
      </c>
      <c r="G125" s="309">
        <v>1</v>
      </c>
      <c r="H125" s="309">
        <v>8</v>
      </c>
      <c r="I125" s="413"/>
      <c r="K125" s="418" t="s">
        <v>79</v>
      </c>
      <c r="L125" s="35" t="s">
        <v>73</v>
      </c>
      <c r="M125" s="35"/>
      <c r="N125" s="35" t="s">
        <v>123</v>
      </c>
      <c r="O125" s="35" t="s">
        <v>95</v>
      </c>
      <c r="P125" s="35" t="s">
        <v>95</v>
      </c>
      <c r="Q125" s="35" t="s">
        <v>73</v>
      </c>
      <c r="R125" s="47"/>
      <c r="S125" s="349">
        <v>5</v>
      </c>
      <c r="T125" s="349">
        <v>41</v>
      </c>
      <c r="U125" s="349">
        <v>1</v>
      </c>
      <c r="W125" s="257" t="s">
        <v>79</v>
      </c>
      <c r="X125" s="434">
        <v>6</v>
      </c>
      <c r="Y125" s="434">
        <v>24</v>
      </c>
      <c r="Z125" s="434"/>
      <c r="AA125" s="434"/>
      <c r="AB125" s="260">
        <v>14</v>
      </c>
    </row>
    <row r="126" spans="2:35" ht="17.100000000000001" customHeight="1">
      <c r="C126" s="648"/>
      <c r="D126" s="411"/>
      <c r="E126" s="412"/>
      <c r="F126" s="412"/>
      <c r="G126" s="309"/>
      <c r="H126" s="309" t="s">
        <v>105</v>
      </c>
      <c r="I126" s="413"/>
      <c r="K126" s="418" t="s">
        <v>180</v>
      </c>
      <c r="L126" s="519"/>
      <c r="M126" s="35" t="s">
        <v>95</v>
      </c>
      <c r="N126" s="35" t="s">
        <v>95</v>
      </c>
      <c r="O126" s="35" t="s">
        <v>73</v>
      </c>
      <c r="P126" s="35"/>
      <c r="Q126" s="35" t="s">
        <v>123</v>
      </c>
      <c r="R126" s="47" t="s">
        <v>95</v>
      </c>
      <c r="S126" s="349">
        <v>5</v>
      </c>
      <c r="T126" s="349">
        <v>41</v>
      </c>
      <c r="U126" s="349">
        <v>1</v>
      </c>
      <c r="W126" s="257" t="s">
        <v>180</v>
      </c>
      <c r="X126" s="434">
        <v>6</v>
      </c>
      <c r="Y126" s="434">
        <v>24</v>
      </c>
      <c r="Z126" s="434"/>
      <c r="AA126" s="434"/>
      <c r="AB126" s="260">
        <v>14</v>
      </c>
    </row>
    <row r="127" spans="2:35" ht="17.100000000000001" customHeight="1">
      <c r="C127" s="648"/>
      <c r="D127" s="411"/>
      <c r="E127" s="412"/>
      <c r="F127" s="412"/>
      <c r="G127" s="309"/>
      <c r="H127" s="309" t="s">
        <v>105</v>
      </c>
      <c r="I127" s="413"/>
      <c r="K127" s="418" t="s">
        <v>110</v>
      </c>
      <c r="L127" s="35" t="s">
        <v>95</v>
      </c>
      <c r="M127" s="35" t="s">
        <v>73</v>
      </c>
      <c r="N127" s="35"/>
      <c r="O127" s="35" t="s">
        <v>123</v>
      </c>
      <c r="P127" s="519"/>
      <c r="Q127" s="35" t="s">
        <v>95</v>
      </c>
      <c r="R127" s="47" t="s">
        <v>73</v>
      </c>
      <c r="S127" s="349">
        <v>5</v>
      </c>
      <c r="T127" s="349">
        <v>41</v>
      </c>
      <c r="U127" s="349">
        <v>1</v>
      </c>
      <c r="W127" s="257" t="s">
        <v>110</v>
      </c>
      <c r="X127" s="434">
        <v>7</v>
      </c>
      <c r="Y127" s="434">
        <v>24</v>
      </c>
      <c r="Z127" s="434"/>
      <c r="AA127" s="434"/>
      <c r="AB127" s="260">
        <v>15</v>
      </c>
    </row>
    <row r="128" spans="2:35" ht="17.100000000000001" customHeight="1">
      <c r="C128" s="648"/>
      <c r="D128" s="411"/>
      <c r="E128" s="412"/>
      <c r="F128" s="412"/>
      <c r="G128" s="309"/>
      <c r="H128" s="309" t="s">
        <v>105</v>
      </c>
      <c r="I128" s="413"/>
      <c r="K128" s="418" t="s">
        <v>114</v>
      </c>
      <c r="L128" s="35"/>
      <c r="M128" s="35" t="s">
        <v>123</v>
      </c>
      <c r="N128" s="35" t="s">
        <v>95</v>
      </c>
      <c r="O128" s="35" t="s">
        <v>95</v>
      </c>
      <c r="P128" s="35" t="s">
        <v>73</v>
      </c>
      <c r="Q128" s="35"/>
      <c r="R128" s="47" t="s">
        <v>123</v>
      </c>
      <c r="S128" s="349">
        <v>5</v>
      </c>
      <c r="T128" s="349">
        <v>42</v>
      </c>
      <c r="U128" s="349">
        <v>2</v>
      </c>
      <c r="W128" s="257" t="s">
        <v>114</v>
      </c>
      <c r="X128" s="434">
        <v>6</v>
      </c>
      <c r="Y128" s="434">
        <v>24</v>
      </c>
      <c r="Z128" s="434"/>
      <c r="AA128" s="434"/>
      <c r="AB128" s="260">
        <v>14</v>
      </c>
    </row>
    <row r="129" spans="2:28" ht="17.100000000000001" customHeight="1">
      <c r="C129" s="648"/>
      <c r="D129" s="411"/>
      <c r="E129" s="412"/>
      <c r="F129" s="412"/>
      <c r="G129" s="309"/>
      <c r="H129" s="309" t="s">
        <v>105</v>
      </c>
      <c r="I129" s="413"/>
      <c r="K129" s="419" t="s">
        <v>127</v>
      </c>
      <c r="L129" s="103" t="s">
        <v>123</v>
      </c>
      <c r="M129" s="103" t="s">
        <v>95</v>
      </c>
      <c r="N129" s="103" t="s">
        <v>73</v>
      </c>
      <c r="O129" s="103"/>
      <c r="P129" s="103" t="s">
        <v>123</v>
      </c>
      <c r="Q129" s="103" t="s">
        <v>95</v>
      </c>
      <c r="R129" s="522"/>
      <c r="S129" s="349">
        <v>5</v>
      </c>
      <c r="T129" s="349">
        <v>42</v>
      </c>
      <c r="U129" s="349">
        <v>2</v>
      </c>
      <c r="W129" s="272" t="s">
        <v>127</v>
      </c>
      <c r="X129" s="435">
        <v>6</v>
      </c>
      <c r="Y129" s="435">
        <v>28</v>
      </c>
      <c r="Z129" s="435"/>
      <c r="AA129" s="435"/>
      <c r="AB129" s="275">
        <v>15.333333333333334</v>
      </c>
    </row>
    <row r="130" spans="2:28" ht="17.100000000000001" customHeight="1">
      <c r="C130" s="649"/>
      <c r="D130" s="411"/>
      <c r="E130" s="412"/>
      <c r="F130" s="412"/>
      <c r="G130" s="309"/>
      <c r="H130" s="309" t="s">
        <v>105</v>
      </c>
      <c r="I130" s="413"/>
      <c r="K130"/>
      <c r="L130"/>
      <c r="M130"/>
      <c r="N130"/>
      <c r="O130"/>
      <c r="P130"/>
      <c r="Q130"/>
      <c r="R130"/>
      <c r="S130" s="554"/>
      <c r="V130"/>
      <c r="W130"/>
      <c r="X130"/>
      <c r="Y130"/>
      <c r="Z130"/>
      <c r="AA130"/>
      <c r="AB130"/>
    </row>
    <row r="131" spans="2:28" ht="17.100000000000001" customHeight="1">
      <c r="C131" s="650" t="s">
        <v>92</v>
      </c>
      <c r="D131" s="411" t="s">
        <v>73</v>
      </c>
      <c r="E131" s="412">
        <v>0.875</v>
      </c>
      <c r="F131" s="412">
        <v>0.375</v>
      </c>
      <c r="G131" s="453">
        <v>4</v>
      </c>
      <c r="H131" s="107">
        <v>8</v>
      </c>
      <c r="I131" s="414">
        <v>4</v>
      </c>
      <c r="K131" s="113" t="s">
        <v>594</v>
      </c>
    </row>
    <row r="132" spans="2:28" ht="17.100000000000001" customHeight="1">
      <c r="C132" s="650"/>
      <c r="D132" s="415"/>
      <c r="E132" s="415"/>
      <c r="F132" s="415"/>
      <c r="G132" s="309"/>
      <c r="H132" s="309"/>
      <c r="I132" s="413"/>
    </row>
    <row r="133" spans="2:28" ht="17.100000000000001" customHeight="1">
      <c r="C133" s="651"/>
      <c r="D133" s="416"/>
      <c r="E133" s="416"/>
      <c r="F133" s="416"/>
      <c r="G133" s="312"/>
      <c r="H133" s="312"/>
      <c r="I133" s="417"/>
    </row>
    <row r="136" spans="2:28" ht="17.100000000000001" customHeight="1">
      <c r="C136" s="481" t="s">
        <v>784</v>
      </c>
      <c r="G136" s="560" t="s">
        <v>514</v>
      </c>
    </row>
    <row r="138" spans="2:28" s="349" customFormat="1" ht="17.100000000000001" customHeight="1">
      <c r="B138" s="425"/>
      <c r="C138" s="70" t="s">
        <v>156</v>
      </c>
      <c r="D138" s="410" t="s">
        <v>136</v>
      </c>
      <c r="E138" s="410" t="s">
        <v>134</v>
      </c>
      <c r="F138" s="410" t="s">
        <v>109</v>
      </c>
      <c r="G138" s="410" t="s">
        <v>131</v>
      </c>
      <c r="H138" s="451" t="s">
        <v>75</v>
      </c>
      <c r="I138" s="452" t="s">
        <v>92</v>
      </c>
      <c r="K138" s="75" t="s">
        <v>83</v>
      </c>
      <c r="L138" s="146" t="s">
        <v>96</v>
      </c>
      <c r="M138" s="146" t="s">
        <v>104</v>
      </c>
      <c r="N138" s="146" t="s">
        <v>82</v>
      </c>
      <c r="O138" s="146" t="s">
        <v>112</v>
      </c>
      <c r="P138" s="146" t="s">
        <v>97</v>
      </c>
      <c r="Q138" s="146" t="s">
        <v>117</v>
      </c>
      <c r="R138" s="147" t="s">
        <v>132</v>
      </c>
      <c r="S138" s="652" t="s">
        <v>515</v>
      </c>
      <c r="T138" s="626" t="s">
        <v>486</v>
      </c>
      <c r="U138" s="629" t="s">
        <v>487</v>
      </c>
      <c r="W138" s="194" t="s">
        <v>252</v>
      </c>
      <c r="X138" s="2"/>
      <c r="Y138" s="2"/>
      <c r="Z138" s="2"/>
      <c r="AA138" s="2"/>
      <c r="AB138" s="2"/>
    </row>
    <row r="139" spans="2:28" ht="17.100000000000001" customHeight="1">
      <c r="C139" s="647" t="s">
        <v>138</v>
      </c>
      <c r="D139" s="411" t="s">
        <v>123</v>
      </c>
      <c r="E139" s="412">
        <v>0.29166666666666669</v>
      </c>
      <c r="F139" s="412">
        <v>0.66666666666666663</v>
      </c>
      <c r="G139" s="309">
        <v>1</v>
      </c>
      <c r="H139" s="309">
        <v>8</v>
      </c>
      <c r="I139" s="413"/>
      <c r="K139" s="454" t="s">
        <v>188</v>
      </c>
      <c r="L139" s="477" t="s">
        <v>406</v>
      </c>
      <c r="M139" s="455" t="s">
        <v>516</v>
      </c>
      <c r="N139" s="455" t="s">
        <v>516</v>
      </c>
      <c r="O139" s="455" t="s">
        <v>516</v>
      </c>
      <c r="P139" s="455" t="s">
        <v>516</v>
      </c>
      <c r="Q139" s="515" t="s">
        <v>406</v>
      </c>
      <c r="R139" s="478" t="s">
        <v>406</v>
      </c>
      <c r="S139" s="653"/>
      <c r="T139" s="627"/>
      <c r="U139" s="630"/>
      <c r="W139" s="153" t="s">
        <v>83</v>
      </c>
      <c r="X139" s="154" t="s">
        <v>88</v>
      </c>
      <c r="Y139" s="154" t="s">
        <v>92</v>
      </c>
      <c r="Z139" s="154" t="s">
        <v>155</v>
      </c>
      <c r="AA139" s="154" t="s">
        <v>103</v>
      </c>
      <c r="AB139" s="155" t="s">
        <v>120</v>
      </c>
    </row>
    <row r="140" spans="2:28" ht="17.100000000000001" customHeight="1">
      <c r="C140" s="648"/>
      <c r="D140" s="411" t="s">
        <v>95</v>
      </c>
      <c r="E140" s="412">
        <v>0.5</v>
      </c>
      <c r="F140" s="412">
        <v>0.875</v>
      </c>
      <c r="G140" s="309">
        <v>1</v>
      </c>
      <c r="H140" s="309">
        <v>8</v>
      </c>
      <c r="I140" s="413"/>
      <c r="K140" s="418" t="s">
        <v>79</v>
      </c>
      <c r="L140" s="35" t="s">
        <v>73</v>
      </c>
      <c r="M140" s="35"/>
      <c r="N140" s="35" t="s">
        <v>123</v>
      </c>
      <c r="O140" s="35" t="s">
        <v>123</v>
      </c>
      <c r="P140" s="35" t="s">
        <v>95</v>
      </c>
      <c r="Q140" s="35" t="s">
        <v>73</v>
      </c>
      <c r="R140" s="47"/>
      <c r="S140" s="349">
        <v>5</v>
      </c>
      <c r="T140" s="349">
        <v>42</v>
      </c>
      <c r="U140" s="349">
        <v>2</v>
      </c>
      <c r="W140" s="257" t="s">
        <v>79</v>
      </c>
      <c r="X140" s="434">
        <v>6</v>
      </c>
      <c r="Y140" s="434">
        <v>48</v>
      </c>
      <c r="Z140" s="434"/>
      <c r="AA140" s="434"/>
      <c r="AB140" s="260">
        <v>22</v>
      </c>
    </row>
    <row r="141" spans="2:28" ht="17.100000000000001" customHeight="1">
      <c r="C141" s="648"/>
      <c r="D141" s="411"/>
      <c r="E141" s="412"/>
      <c r="F141" s="412"/>
      <c r="G141" s="309"/>
      <c r="H141" s="309"/>
      <c r="I141" s="413"/>
      <c r="K141" s="418" t="s">
        <v>180</v>
      </c>
      <c r="L141" s="35" t="s">
        <v>123</v>
      </c>
      <c r="M141" s="35" t="s">
        <v>123</v>
      </c>
      <c r="N141" s="35" t="s">
        <v>95</v>
      </c>
      <c r="O141" s="35" t="s">
        <v>73</v>
      </c>
      <c r="P141" s="35"/>
      <c r="Q141" s="519"/>
      <c r="R141" s="47" t="s">
        <v>123</v>
      </c>
      <c r="S141" s="349">
        <v>5</v>
      </c>
      <c r="T141" s="349">
        <v>41</v>
      </c>
      <c r="U141" s="349">
        <v>1</v>
      </c>
      <c r="W141" s="257" t="s">
        <v>180</v>
      </c>
      <c r="X141" s="434">
        <v>6</v>
      </c>
      <c r="Y141" s="434">
        <v>48</v>
      </c>
      <c r="Z141" s="434"/>
      <c r="AA141" s="434"/>
      <c r="AB141" s="260">
        <v>22</v>
      </c>
    </row>
    <row r="142" spans="2:28" ht="17.100000000000001" customHeight="1">
      <c r="C142" s="648"/>
      <c r="D142" s="411"/>
      <c r="E142" s="412"/>
      <c r="F142" s="412"/>
      <c r="G142" s="309"/>
      <c r="H142" s="309"/>
      <c r="I142" s="413"/>
      <c r="K142" s="418" t="s">
        <v>110</v>
      </c>
      <c r="L142" s="519"/>
      <c r="M142" s="35" t="s">
        <v>73</v>
      </c>
      <c r="N142" s="35"/>
      <c r="O142" s="35" t="s">
        <v>123</v>
      </c>
      <c r="P142" s="35" t="s">
        <v>123</v>
      </c>
      <c r="Q142" s="35" t="s">
        <v>95</v>
      </c>
      <c r="R142" s="47" t="s">
        <v>73</v>
      </c>
      <c r="S142" s="349">
        <v>5</v>
      </c>
      <c r="T142" s="349">
        <v>42</v>
      </c>
      <c r="U142" s="349">
        <v>2</v>
      </c>
      <c r="W142" s="257" t="s">
        <v>110</v>
      </c>
      <c r="X142" s="434">
        <v>6</v>
      </c>
      <c r="Y142" s="434">
        <v>48</v>
      </c>
      <c r="Z142" s="434"/>
      <c r="AA142" s="434"/>
      <c r="AB142" s="260">
        <v>22</v>
      </c>
    </row>
    <row r="143" spans="2:28" ht="17.100000000000001" customHeight="1">
      <c r="C143" s="648"/>
      <c r="D143" s="411"/>
      <c r="E143" s="412"/>
      <c r="F143" s="412"/>
      <c r="G143" s="309"/>
      <c r="H143" s="309"/>
      <c r="I143" s="413"/>
      <c r="K143" s="418" t="s">
        <v>114</v>
      </c>
      <c r="L143" s="35"/>
      <c r="M143" s="35" t="s">
        <v>123</v>
      </c>
      <c r="N143" s="35" t="s">
        <v>123</v>
      </c>
      <c r="O143" s="35" t="s">
        <v>95</v>
      </c>
      <c r="P143" s="35" t="s">
        <v>73</v>
      </c>
      <c r="Q143" s="35"/>
      <c r="R143" s="47" t="s">
        <v>95</v>
      </c>
      <c r="S143" s="349">
        <v>5</v>
      </c>
      <c r="T143" s="349">
        <v>41</v>
      </c>
      <c r="U143" s="349">
        <v>1</v>
      </c>
      <c r="W143" s="257" t="s">
        <v>114</v>
      </c>
      <c r="X143" s="434">
        <v>6</v>
      </c>
      <c r="Y143" s="434">
        <v>48</v>
      </c>
      <c r="Z143" s="434"/>
      <c r="AA143" s="434"/>
      <c r="AB143" s="260">
        <v>22</v>
      </c>
    </row>
    <row r="144" spans="2:28" ht="17.100000000000001" customHeight="1">
      <c r="C144" s="648"/>
      <c r="D144" s="411"/>
      <c r="E144" s="412"/>
      <c r="F144" s="412"/>
      <c r="G144" s="309"/>
      <c r="H144" s="309"/>
      <c r="I144" s="413"/>
      <c r="K144" s="419" t="s">
        <v>127</v>
      </c>
      <c r="L144" s="103" t="s">
        <v>95</v>
      </c>
      <c r="M144" s="103" t="s">
        <v>95</v>
      </c>
      <c r="N144" s="103" t="s">
        <v>73</v>
      </c>
      <c r="O144" s="103"/>
      <c r="P144" s="103" t="s">
        <v>123</v>
      </c>
      <c r="Q144" s="103" t="s">
        <v>123</v>
      </c>
      <c r="R144" s="522"/>
      <c r="S144" s="349">
        <v>5</v>
      </c>
      <c r="T144" s="349">
        <v>41</v>
      </c>
      <c r="U144" s="349">
        <v>1</v>
      </c>
      <c r="W144" s="272" t="s">
        <v>127</v>
      </c>
      <c r="X144" s="435">
        <v>7</v>
      </c>
      <c r="Y144" s="435">
        <v>56</v>
      </c>
      <c r="Z144" s="435"/>
      <c r="AA144" s="435"/>
      <c r="AB144" s="275">
        <v>25.666666666666668</v>
      </c>
    </row>
    <row r="145" spans="2:32" ht="17.100000000000001" customHeight="1">
      <c r="C145" s="649"/>
      <c r="D145" s="411"/>
      <c r="E145" s="412"/>
      <c r="F145" s="412"/>
      <c r="G145" s="309"/>
      <c r="H145" s="309"/>
      <c r="I145" s="413"/>
      <c r="K145"/>
      <c r="L145"/>
      <c r="M145"/>
      <c r="N145"/>
      <c r="O145"/>
      <c r="P145"/>
      <c r="Q145"/>
      <c r="R145"/>
      <c r="S145" s="554"/>
      <c r="V145"/>
      <c r="W145"/>
      <c r="X145"/>
      <c r="Y145"/>
      <c r="Z145"/>
      <c r="AA145"/>
      <c r="AB145"/>
    </row>
    <row r="146" spans="2:32" ht="17.100000000000001" customHeight="1">
      <c r="C146" s="650" t="s">
        <v>92</v>
      </c>
      <c r="D146" s="411" t="s">
        <v>73</v>
      </c>
      <c r="E146" s="412">
        <v>0.875</v>
      </c>
      <c r="F146" s="412">
        <v>0.29166666666666669</v>
      </c>
      <c r="G146" s="453">
        <v>1</v>
      </c>
      <c r="H146" s="107">
        <v>9</v>
      </c>
      <c r="I146" s="414">
        <v>8</v>
      </c>
    </row>
    <row r="147" spans="2:32" ht="17.100000000000001" customHeight="1">
      <c r="C147" s="650"/>
      <c r="D147" s="415"/>
      <c r="E147" s="415"/>
      <c r="F147" s="415"/>
      <c r="G147" s="309"/>
      <c r="H147" s="309"/>
      <c r="I147" s="413"/>
      <c r="K147"/>
      <c r="L147"/>
      <c r="M147"/>
      <c r="N147"/>
      <c r="O147"/>
      <c r="P147"/>
      <c r="Q147"/>
      <c r="R147"/>
      <c r="S147" s="554"/>
      <c r="T147" s="554"/>
      <c r="U147" s="554"/>
      <c r="V147"/>
      <c r="W147"/>
      <c r="X147"/>
      <c r="Y147"/>
      <c r="Z147"/>
      <c r="AA147"/>
      <c r="AB147"/>
    </row>
    <row r="148" spans="2:32" ht="17.100000000000001" customHeight="1">
      <c r="C148" s="651"/>
      <c r="D148" s="416"/>
      <c r="E148" s="416"/>
      <c r="F148" s="416"/>
      <c r="G148" s="312"/>
      <c r="H148" s="312"/>
      <c r="I148" s="417"/>
      <c r="K148"/>
      <c r="L148"/>
      <c r="M148"/>
      <c r="N148"/>
      <c r="O148"/>
      <c r="P148"/>
      <c r="Q148"/>
      <c r="R148"/>
      <c r="S148" s="554"/>
      <c r="T148" s="554"/>
      <c r="U148" s="554"/>
      <c r="V148"/>
      <c r="W148"/>
      <c r="X148"/>
      <c r="Y148"/>
      <c r="Z148"/>
      <c r="AA148"/>
      <c r="AB148"/>
    </row>
    <row r="149" spans="2:32" s="349" customFormat="1" ht="17.100000000000001" customHeight="1">
      <c r="B149" s="425"/>
      <c r="C149" s="523" t="s">
        <v>593</v>
      </c>
      <c r="D149"/>
      <c r="E149"/>
      <c r="F149"/>
      <c r="G149"/>
      <c r="H149"/>
      <c r="I149"/>
      <c r="K149"/>
      <c r="L149"/>
      <c r="M149"/>
      <c r="N149"/>
      <c r="O149"/>
      <c r="P149"/>
      <c r="Q149"/>
      <c r="R149"/>
      <c r="S149" s="554"/>
      <c r="T149" s="554"/>
      <c r="U149" s="554"/>
      <c r="V149"/>
      <c r="W149"/>
      <c r="X149"/>
      <c r="Y149"/>
      <c r="Z149"/>
      <c r="AA149"/>
      <c r="AB149"/>
    </row>
    <row r="150" spans="2:32" ht="17.100000000000001" customHeight="1">
      <c r="C150"/>
      <c r="D150"/>
      <c r="E150"/>
      <c r="F150"/>
      <c r="G150"/>
      <c r="H150"/>
      <c r="I150"/>
      <c r="K150"/>
      <c r="L150"/>
      <c r="M150"/>
      <c r="N150"/>
      <c r="O150"/>
      <c r="P150"/>
      <c r="Q150"/>
      <c r="R150"/>
      <c r="S150" s="554"/>
      <c r="T150" s="554"/>
      <c r="U150" s="554"/>
      <c r="V150"/>
      <c r="W150"/>
      <c r="X150"/>
      <c r="Y150"/>
      <c r="Z150"/>
      <c r="AA150"/>
      <c r="AB150"/>
    </row>
    <row r="151" spans="2:32" s="463" customFormat="1" ht="17.100000000000001" customHeight="1">
      <c r="B151" s="529"/>
      <c r="C151" s="462"/>
      <c r="G151" s="462"/>
      <c r="H151" s="462"/>
      <c r="S151" s="462"/>
      <c r="T151" s="462"/>
      <c r="U151" s="462"/>
    </row>
    <row r="154" spans="2:32" ht="95.25" customHeight="1">
      <c r="C154" s="612" t="s">
        <v>688</v>
      </c>
      <c r="D154" s="655"/>
      <c r="E154" s="655"/>
      <c r="F154" s="655"/>
      <c r="G154" s="655"/>
      <c r="H154" s="655"/>
      <c r="I154" s="655"/>
      <c r="J154" s="655"/>
      <c r="K154" s="655"/>
      <c r="L154" s="655"/>
      <c r="M154" s="655"/>
      <c r="N154" s="655"/>
      <c r="O154" s="655"/>
      <c r="P154" s="655"/>
      <c r="Q154" s="655"/>
      <c r="R154" s="655"/>
      <c r="S154" s="655"/>
      <c r="T154" s="655"/>
      <c r="U154" s="655"/>
      <c r="V154" s="655"/>
      <c r="W154" s="655"/>
      <c r="X154" s="655"/>
      <c r="Y154" s="655"/>
      <c r="Z154" s="655"/>
      <c r="AA154" s="655"/>
      <c r="AB154" s="655"/>
      <c r="AC154" s="655"/>
      <c r="AD154" s="655"/>
      <c r="AE154" s="655"/>
      <c r="AF154" s="655"/>
    </row>
    <row r="156" spans="2:32" s="349" customFormat="1" ht="17.100000000000001" customHeight="1">
      <c r="B156" s="425"/>
      <c r="C156" s="70" t="s">
        <v>156</v>
      </c>
      <c r="D156" s="410" t="s">
        <v>136</v>
      </c>
      <c r="E156" s="410" t="s">
        <v>134</v>
      </c>
      <c r="F156" s="410" t="s">
        <v>109</v>
      </c>
      <c r="G156" s="410" t="s">
        <v>131</v>
      </c>
      <c r="H156" s="451" t="s">
        <v>75</v>
      </c>
      <c r="I156" s="452" t="s">
        <v>92</v>
      </c>
      <c r="K156" s="75" t="s">
        <v>83</v>
      </c>
      <c r="L156" s="146" t="s">
        <v>96</v>
      </c>
      <c r="M156" s="146" t="s">
        <v>104</v>
      </c>
      <c r="N156" s="146" t="s">
        <v>82</v>
      </c>
      <c r="O156" s="146" t="s">
        <v>112</v>
      </c>
      <c r="P156" s="146" t="s">
        <v>97</v>
      </c>
      <c r="Q156" s="146" t="s">
        <v>117</v>
      </c>
      <c r="R156" s="147" t="s">
        <v>132</v>
      </c>
      <c r="S156" s="652" t="s">
        <v>515</v>
      </c>
      <c r="T156" s="626" t="s">
        <v>486</v>
      </c>
      <c r="U156" s="629" t="s">
        <v>487</v>
      </c>
      <c r="W156" s="194" t="s">
        <v>252</v>
      </c>
      <c r="X156" s="2"/>
      <c r="Y156" s="2"/>
      <c r="Z156" s="2"/>
      <c r="AA156" s="2"/>
      <c r="AB156" s="2"/>
    </row>
    <row r="157" spans="2:32" ht="17.100000000000001" customHeight="1">
      <c r="C157" s="647" t="s">
        <v>138</v>
      </c>
      <c r="D157" s="411" t="s">
        <v>123</v>
      </c>
      <c r="E157" s="412">
        <v>0.29166666666666669</v>
      </c>
      <c r="F157" s="412">
        <v>0.66666666666666663</v>
      </c>
      <c r="G157" s="309">
        <v>1</v>
      </c>
      <c r="H157" s="309">
        <v>8</v>
      </c>
      <c r="I157" s="413"/>
      <c r="K157" s="454" t="s">
        <v>596</v>
      </c>
      <c r="L157" s="455"/>
      <c r="M157" s="455" t="s">
        <v>595</v>
      </c>
      <c r="N157" s="455" t="s">
        <v>398</v>
      </c>
      <c r="O157" s="455" t="s">
        <v>398</v>
      </c>
      <c r="P157" s="455" t="s">
        <v>398</v>
      </c>
      <c r="Q157" s="455" t="s">
        <v>398</v>
      </c>
      <c r="R157" s="456" t="s">
        <v>587</v>
      </c>
      <c r="S157" s="653"/>
      <c r="T157" s="627"/>
      <c r="U157" s="630"/>
      <c r="W157" s="153" t="s">
        <v>83</v>
      </c>
      <c r="X157" s="154" t="s">
        <v>88</v>
      </c>
      <c r="Y157" s="154" t="s">
        <v>92</v>
      </c>
      <c r="Z157" s="154" t="s">
        <v>155</v>
      </c>
      <c r="AA157" s="154" t="s">
        <v>103</v>
      </c>
      <c r="AB157" s="155" t="s">
        <v>120</v>
      </c>
    </row>
    <row r="158" spans="2:32" ht="17.100000000000001" customHeight="1">
      <c r="C158" s="648"/>
      <c r="D158" s="411" t="s">
        <v>93</v>
      </c>
      <c r="E158" s="412">
        <v>0.375</v>
      </c>
      <c r="F158" s="412">
        <v>0.75</v>
      </c>
      <c r="G158" s="309">
        <v>1</v>
      </c>
      <c r="H158" s="309">
        <v>8</v>
      </c>
      <c r="I158" s="413"/>
      <c r="K158" s="418" t="s">
        <v>79</v>
      </c>
      <c r="L158" s="35"/>
      <c r="M158" s="35" t="s">
        <v>73</v>
      </c>
      <c r="N158" s="35"/>
      <c r="O158" s="35" t="s">
        <v>123</v>
      </c>
      <c r="P158" s="35" t="s">
        <v>93</v>
      </c>
      <c r="Q158" s="35" t="s">
        <v>95</v>
      </c>
      <c r="R158" s="47" t="s">
        <v>208</v>
      </c>
      <c r="S158" s="349">
        <v>5</v>
      </c>
      <c r="T158" s="537">
        <v>40</v>
      </c>
      <c r="U158" s="537">
        <v>2</v>
      </c>
      <c r="V158" s="501"/>
      <c r="W158" s="544" t="s">
        <v>79</v>
      </c>
      <c r="X158" s="545">
        <v>12</v>
      </c>
      <c r="Y158" s="545">
        <v>20</v>
      </c>
      <c r="Z158" s="545"/>
      <c r="AA158" s="545"/>
      <c r="AB158" s="530">
        <v>18.666666666666668</v>
      </c>
    </row>
    <row r="159" spans="2:32" ht="17.100000000000001" customHeight="1">
      <c r="C159" s="648"/>
      <c r="D159" s="411" t="s">
        <v>95</v>
      </c>
      <c r="E159" s="412">
        <v>0.5</v>
      </c>
      <c r="F159" s="412">
        <v>0.875</v>
      </c>
      <c r="G159" s="309">
        <v>1</v>
      </c>
      <c r="H159" s="309">
        <v>8</v>
      </c>
      <c r="I159" s="413"/>
      <c r="K159" s="418" t="s">
        <v>180</v>
      </c>
      <c r="L159" s="35"/>
      <c r="M159" s="35" t="s">
        <v>95</v>
      </c>
      <c r="N159" s="457" t="s">
        <v>73</v>
      </c>
      <c r="O159" s="35"/>
      <c r="P159" s="35" t="s">
        <v>123</v>
      </c>
      <c r="Q159" s="35" t="s">
        <v>93</v>
      </c>
      <c r="R159" s="47" t="s">
        <v>208</v>
      </c>
      <c r="S159" s="349">
        <v>5</v>
      </c>
      <c r="T159" s="537">
        <v>40</v>
      </c>
      <c r="U159" s="537">
        <v>2</v>
      </c>
      <c r="V159" s="501"/>
      <c r="W159" s="544" t="s">
        <v>180</v>
      </c>
      <c r="X159" s="545">
        <v>10</v>
      </c>
      <c r="Y159" s="545">
        <v>16</v>
      </c>
      <c r="Z159" s="545"/>
      <c r="AA159" s="545"/>
      <c r="AB159" s="530">
        <v>15.333333333333332</v>
      </c>
    </row>
    <row r="160" spans="2:32" ht="17.100000000000001" customHeight="1">
      <c r="C160" s="648"/>
      <c r="D160" s="411" t="s">
        <v>116</v>
      </c>
      <c r="E160" s="412">
        <v>0.29166666666666669</v>
      </c>
      <c r="F160" s="412">
        <v>0.64583333333333337</v>
      </c>
      <c r="G160" s="309">
        <v>0.5</v>
      </c>
      <c r="H160" s="309">
        <v>8</v>
      </c>
      <c r="I160" s="413"/>
      <c r="K160" s="418" t="s">
        <v>110</v>
      </c>
      <c r="L160" s="35"/>
      <c r="M160" s="482" t="s">
        <v>191</v>
      </c>
      <c r="N160" s="35" t="s">
        <v>95</v>
      </c>
      <c r="O160" s="35" t="s">
        <v>73</v>
      </c>
      <c r="P160" s="35"/>
      <c r="Q160" s="35" t="s">
        <v>123</v>
      </c>
      <c r="R160" s="47" t="s">
        <v>116</v>
      </c>
      <c r="S160" s="349">
        <v>5</v>
      </c>
      <c r="T160" s="537">
        <v>43</v>
      </c>
      <c r="U160" s="537">
        <v>3</v>
      </c>
      <c r="V160" s="501"/>
      <c r="W160" s="544" t="s">
        <v>110</v>
      </c>
      <c r="X160" s="545">
        <v>10</v>
      </c>
      <c r="Y160" s="545">
        <v>16</v>
      </c>
      <c r="Z160" s="545"/>
      <c r="AA160" s="545"/>
      <c r="AB160" s="530">
        <v>15.333333333333332</v>
      </c>
    </row>
    <row r="161" spans="3:28" ht="17.100000000000001" customHeight="1">
      <c r="C161" s="648"/>
      <c r="D161" s="411" t="s">
        <v>208</v>
      </c>
      <c r="E161" s="412">
        <v>0.375</v>
      </c>
      <c r="F161" s="412">
        <v>0.64583333333333337</v>
      </c>
      <c r="G161" s="309">
        <v>0.5</v>
      </c>
      <c r="H161" s="309">
        <v>6</v>
      </c>
      <c r="I161" s="413"/>
      <c r="K161" s="418" t="s">
        <v>114</v>
      </c>
      <c r="L161" s="35"/>
      <c r="M161" s="482" t="s">
        <v>191</v>
      </c>
      <c r="N161" s="35" t="s">
        <v>93</v>
      </c>
      <c r="O161" s="35" t="s">
        <v>95</v>
      </c>
      <c r="P161" s="35" t="s">
        <v>73</v>
      </c>
      <c r="Q161" s="35"/>
      <c r="R161" s="47" t="s">
        <v>116</v>
      </c>
      <c r="S161" s="349">
        <v>5</v>
      </c>
      <c r="T161" s="537">
        <v>43</v>
      </c>
      <c r="U161" s="537">
        <v>3</v>
      </c>
      <c r="V161" s="501"/>
      <c r="W161" s="544" t="s">
        <v>114</v>
      </c>
      <c r="X161" s="545">
        <v>9</v>
      </c>
      <c r="Y161" s="545">
        <v>16</v>
      </c>
      <c r="Z161" s="545"/>
      <c r="AA161" s="545"/>
      <c r="AB161" s="530">
        <v>14.333333333333332</v>
      </c>
    </row>
    <row r="162" spans="3:28" ht="17.100000000000001" customHeight="1">
      <c r="C162" s="648"/>
      <c r="D162" s="411" t="s">
        <v>191</v>
      </c>
      <c r="E162" s="412">
        <v>0.33333333333333331</v>
      </c>
      <c r="F162" s="412">
        <v>0.75</v>
      </c>
      <c r="G162" s="309">
        <v>1</v>
      </c>
      <c r="H162" s="309">
        <v>9</v>
      </c>
      <c r="I162" s="413"/>
      <c r="K162" s="419" t="s">
        <v>127</v>
      </c>
      <c r="L162" s="103"/>
      <c r="M162" s="103"/>
      <c r="N162" s="103" t="s">
        <v>123</v>
      </c>
      <c r="O162" s="103" t="s">
        <v>93</v>
      </c>
      <c r="P162" s="103" t="s">
        <v>95</v>
      </c>
      <c r="Q162" s="459" t="s">
        <v>73</v>
      </c>
      <c r="R162" s="104"/>
      <c r="S162" s="349">
        <v>4</v>
      </c>
      <c r="T162" s="537">
        <v>34</v>
      </c>
      <c r="U162" s="537">
        <v>2</v>
      </c>
      <c r="V162" s="501"/>
      <c r="W162" s="551" t="s">
        <v>127</v>
      </c>
      <c r="X162" s="552">
        <v>11</v>
      </c>
      <c r="Y162" s="552">
        <v>20</v>
      </c>
      <c r="Z162" s="552"/>
      <c r="AA162" s="552"/>
      <c r="AB162" s="553">
        <v>17.666666666666668</v>
      </c>
    </row>
    <row r="163" spans="3:28" ht="17.100000000000001" customHeight="1">
      <c r="C163" s="649"/>
      <c r="D163" s="411"/>
      <c r="E163" s="412"/>
      <c r="F163" s="412"/>
      <c r="G163" s="309"/>
      <c r="H163" s="309" t="s">
        <v>105</v>
      </c>
      <c r="I163" s="413"/>
      <c r="K163"/>
      <c r="L163"/>
      <c r="M163"/>
      <c r="N163"/>
      <c r="O163"/>
      <c r="P163"/>
      <c r="Q163"/>
      <c r="R163"/>
      <c r="S163" s="554"/>
      <c r="V163"/>
      <c r="W163"/>
      <c r="X163"/>
      <c r="Y163"/>
      <c r="Z163"/>
      <c r="AA163"/>
      <c r="AB163"/>
    </row>
    <row r="164" spans="3:28" ht="17.100000000000001" customHeight="1">
      <c r="C164" s="647" t="s">
        <v>92</v>
      </c>
      <c r="D164" s="411" t="s">
        <v>73</v>
      </c>
      <c r="E164" s="412">
        <v>0.75</v>
      </c>
      <c r="F164" s="412">
        <v>0.375</v>
      </c>
      <c r="G164" s="453">
        <v>5</v>
      </c>
      <c r="H164" s="107">
        <v>10</v>
      </c>
      <c r="I164" s="414">
        <v>4</v>
      </c>
      <c r="K164" s="145" t="s">
        <v>716</v>
      </c>
    </row>
    <row r="165" spans="3:28" ht="17.100000000000001" customHeight="1">
      <c r="C165" s="648"/>
      <c r="D165" s="415"/>
      <c r="E165" s="415"/>
      <c r="F165" s="415"/>
      <c r="G165" s="309"/>
      <c r="H165" s="309"/>
      <c r="I165" s="413"/>
      <c r="K165" s="113" t="s">
        <v>693</v>
      </c>
    </row>
    <row r="166" spans="3:28" ht="17.100000000000001" customHeight="1">
      <c r="C166" s="654"/>
      <c r="D166" s="416"/>
      <c r="E166" s="416"/>
      <c r="F166" s="416"/>
      <c r="G166" s="312"/>
      <c r="H166" s="312"/>
      <c r="I166" s="417"/>
    </row>
    <row r="167" spans="3:28" ht="17.100000000000001" customHeight="1">
      <c r="D167" s="471" t="s">
        <v>597</v>
      </c>
    </row>
    <row r="168" spans="3:28" ht="17.100000000000001" customHeight="1">
      <c r="D168" s="433" t="s">
        <v>649</v>
      </c>
      <c r="E168" s="2"/>
      <c r="F168" s="2"/>
      <c r="G168" s="100"/>
      <c r="H168" s="100"/>
      <c r="I168" s="2"/>
    </row>
    <row r="169" spans="3:28" ht="17.100000000000001" customHeight="1">
      <c r="C169" s="2"/>
      <c r="D169" s="2"/>
      <c r="E169" s="2"/>
      <c r="F169" s="2"/>
      <c r="G169" s="100"/>
      <c r="H169" s="100"/>
      <c r="I169" s="2"/>
    </row>
    <row r="170" spans="3:28" ht="17.100000000000001" customHeight="1">
      <c r="C170" s="326"/>
      <c r="D170" s="2"/>
      <c r="E170" s="2"/>
      <c r="F170" s="2"/>
      <c r="G170" s="100"/>
      <c r="H170" s="100"/>
      <c r="I170" s="2"/>
    </row>
  </sheetData>
  <mergeCells count="51">
    <mergeCell ref="U56:U57"/>
    <mergeCell ref="S38:S39"/>
    <mergeCell ref="C57:C63"/>
    <mergeCell ref="C64:C66"/>
    <mergeCell ref="T108:T109"/>
    <mergeCell ref="U108:U109"/>
    <mergeCell ref="S23:S24"/>
    <mergeCell ref="T23:T24"/>
    <mergeCell ref="U23:U24"/>
    <mergeCell ref="S108:S109"/>
    <mergeCell ref="S89:S90"/>
    <mergeCell ref="T74:T75"/>
    <mergeCell ref="U74:U75"/>
    <mergeCell ref="T89:T90"/>
    <mergeCell ref="U89:U90"/>
    <mergeCell ref="S74:S75"/>
    <mergeCell ref="S56:S57"/>
    <mergeCell ref="T56:T57"/>
    <mergeCell ref="C109:C115"/>
    <mergeCell ref="C116:C118"/>
    <mergeCell ref="C139:C145"/>
    <mergeCell ref="C75:C81"/>
    <mergeCell ref="C82:C84"/>
    <mergeCell ref="C90:C96"/>
    <mergeCell ref="C97:C99"/>
    <mergeCell ref="C164:C166"/>
    <mergeCell ref="C124:C130"/>
    <mergeCell ref="C131:C133"/>
    <mergeCell ref="C146:C148"/>
    <mergeCell ref="C154:AF154"/>
    <mergeCell ref="C157:C163"/>
    <mergeCell ref="T156:T157"/>
    <mergeCell ref="U156:U157"/>
    <mergeCell ref="T123:T124"/>
    <mergeCell ref="U123:U124"/>
    <mergeCell ref="T138:T139"/>
    <mergeCell ref="U138:U139"/>
    <mergeCell ref="S156:S157"/>
    <mergeCell ref="S138:S139"/>
    <mergeCell ref="S123:S124"/>
    <mergeCell ref="T38:T39"/>
    <mergeCell ref="U38:U39"/>
    <mergeCell ref="C39:C45"/>
    <mergeCell ref="C46:C48"/>
    <mergeCell ref="S8:S9"/>
    <mergeCell ref="T8:T9"/>
    <mergeCell ref="U8:U9"/>
    <mergeCell ref="C9:C15"/>
    <mergeCell ref="C16:C18"/>
    <mergeCell ref="C24:C30"/>
    <mergeCell ref="C31:C33"/>
  </mergeCells>
  <phoneticPr fontId="22" type="noConversion"/>
  <conditionalFormatting sqref="A99:XFD99 A98:J98 L98:XFD98 A83:J83 L83:XFD83 A1:XFD2 A31:J31 L31:XFD31 A84:XFD97 A100:B101 A147:J148 C149 A145:XFD146 A138:J144 AC138:XFD144 AC147:XFD148 A169:XFD1048576 A151:XFD166 A167:B168 D167:XFD167 E168:XFD168 A117:J118 L117:XFD118 A102:XFD107 A115:XFD116 A108:AC114 AJ108:XFD114 A134:XFD137 A132:J133 L132:XFD133 A119:XFD131 A72:XFD82 A3:F3 H3:XFD3 A16:J16 L16:XFD16 A17:XFD30 A4:XFD15 A46:J46 L46:XFD46 A47:XFD53 A32:XFD45">
    <cfRule type="cellIs" dxfId="1945" priority="51" operator="equal">
      <formula>"일"</formula>
    </cfRule>
    <cfRule type="cellIs" dxfId="1944" priority="52" operator="equal">
      <formula>"야"</formula>
    </cfRule>
    <cfRule type="cellIs" dxfId="1943" priority="53" operator="equal">
      <formula>"토"</formula>
    </cfRule>
  </conditionalFormatting>
  <conditionalFormatting sqref="T145:T146 T151:T1048576 T102:T137 T72:T99 T1:T53">
    <cfRule type="cellIs" dxfId="1942" priority="47" operator="lessThan">
      <formula>40</formula>
    </cfRule>
  </conditionalFormatting>
  <conditionalFormatting sqref="J100:J101 AC100:XFD101">
    <cfRule type="cellIs" dxfId="1941" priority="40" operator="equal">
      <formula>"일"</formula>
    </cfRule>
    <cfRule type="cellIs" dxfId="1940" priority="41" operator="equal">
      <formula>"야"</formula>
    </cfRule>
    <cfRule type="cellIs" dxfId="1939" priority="42" operator="equal">
      <formula>"토"</formula>
    </cfRule>
  </conditionalFormatting>
  <conditionalFormatting sqref="C100">
    <cfRule type="cellIs" dxfId="1938" priority="33" operator="equal">
      <formula>"일"</formula>
    </cfRule>
    <cfRule type="cellIs" dxfId="1937" priority="34" operator="equal">
      <formula>"야"</formula>
    </cfRule>
    <cfRule type="cellIs" dxfId="1936" priority="35" operator="equal">
      <formula>"토"</formula>
    </cfRule>
  </conditionalFormatting>
  <conditionalFormatting sqref="A149:B150 J149:J150 AC149:XFD150">
    <cfRule type="cellIs" dxfId="1935" priority="30" operator="equal">
      <formula>"일"</formula>
    </cfRule>
    <cfRule type="cellIs" dxfId="1934" priority="31" operator="equal">
      <formula>"야"</formula>
    </cfRule>
    <cfRule type="cellIs" dxfId="1933" priority="32" operator="equal">
      <formula>"토"</formula>
    </cfRule>
  </conditionalFormatting>
  <conditionalFormatting sqref="K138:AB138 K140:AB144 K139:P139 R139:AB139">
    <cfRule type="cellIs" dxfId="1932" priority="23" operator="equal">
      <formula>"일"</formula>
    </cfRule>
    <cfRule type="cellIs" dxfId="1931" priority="24" operator="equal">
      <formula>"야"</formula>
    </cfRule>
    <cfRule type="cellIs" dxfId="1930" priority="25" operator="equal">
      <formula>"토"</formula>
    </cfRule>
  </conditionalFormatting>
  <conditionalFormatting sqref="T138:T144">
    <cfRule type="cellIs" dxfId="1929" priority="22" operator="lessThan">
      <formula>40</formula>
    </cfRule>
  </conditionalFormatting>
  <conditionalFormatting sqref="Q139">
    <cfRule type="cellIs" dxfId="1928" priority="19" operator="equal">
      <formula>"일"</formula>
    </cfRule>
    <cfRule type="cellIs" dxfId="1927" priority="20" operator="equal">
      <formula>"야"</formula>
    </cfRule>
    <cfRule type="cellIs" dxfId="1926" priority="21" operator="equal">
      <formula>"토"</formula>
    </cfRule>
  </conditionalFormatting>
  <conditionalFormatting sqref="D168">
    <cfRule type="cellIs" dxfId="1925" priority="14" operator="equal">
      <formula>0</formula>
    </cfRule>
  </conditionalFormatting>
  <conditionalFormatting sqref="S102:S1048576 S72:S99 S1:S53">
    <cfRule type="cellIs" dxfId="1924" priority="13" operator="equal">
      <formula>6</formula>
    </cfRule>
  </conditionalFormatting>
  <conditionalFormatting sqref="AD108:AI114">
    <cfRule type="cellIs" dxfId="1923" priority="9" operator="equal">
      <formula>"일"</formula>
    </cfRule>
    <cfRule type="cellIs" dxfId="1922" priority="10" operator="equal">
      <formula>"야"</formula>
    </cfRule>
    <cfRule type="cellIs" dxfId="1921" priority="11" operator="equal">
      <formula>"토"</formula>
    </cfRule>
  </conditionalFormatting>
  <conditionalFormatting sqref="A54:XFD63 A64:J64 L64:XFD64 A65:XFD71">
    <cfRule type="cellIs" dxfId="1920" priority="6" operator="equal">
      <formula>"일"</formula>
    </cfRule>
    <cfRule type="cellIs" dxfId="1919" priority="7" operator="equal">
      <formula>"야"</formula>
    </cfRule>
    <cfRule type="cellIs" dxfId="1918" priority="8" operator="equal">
      <formula>"토"</formula>
    </cfRule>
  </conditionalFormatting>
  <conditionalFormatting sqref="T54:T71">
    <cfRule type="cellIs" dxfId="1917" priority="5" operator="lessThan">
      <formula>40</formula>
    </cfRule>
  </conditionalFormatting>
  <conditionalFormatting sqref="S54:S71">
    <cfRule type="cellIs" dxfId="1916" priority="4" operator="equal">
      <formula>6</formula>
    </cfRule>
  </conditionalFormatting>
  <conditionalFormatting sqref="G3">
    <cfRule type="cellIs" dxfId="1915" priority="1" operator="equal">
      <formula>"일"</formula>
    </cfRule>
    <cfRule type="cellIs" dxfId="1914" priority="2" operator="equal">
      <formula>"야"</formula>
    </cfRule>
    <cfRule type="cellIs" dxfId="1913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6240-CB69-4190-8F94-5B01B23E2313}">
  <sheetPr>
    <tabColor rgb="FFFFFF00"/>
  </sheetPr>
  <dimension ref="B3:AJ161"/>
  <sheetViews>
    <sheetView showGridLines="0" showRowColHeaders="0" zoomScaleNormal="100" zoomScaleSheetLayoutView="75" workbookViewId="0">
      <selection activeCell="G3" sqref="G3"/>
    </sheetView>
  </sheetViews>
  <sheetFormatPr defaultColWidth="6.125" defaultRowHeight="17.100000000000001" customHeight="1"/>
  <cols>
    <col min="1" max="1" width="6.125" style="113"/>
    <col min="2" max="2" width="6.125" style="425"/>
    <col min="3" max="3" width="6.125" style="349" customWidth="1"/>
    <col min="4" max="6" width="6.125" style="113"/>
    <col min="7" max="8" width="6.125" style="349"/>
    <col min="9" max="18" width="6.125" style="113"/>
    <col min="19" max="20" width="6.125" style="537"/>
    <col min="21" max="21" width="6.125" style="349"/>
    <col min="22" max="16384" width="6.125" style="113"/>
  </cols>
  <sheetData>
    <row r="3" spans="2:36" ht="34.5" customHeight="1">
      <c r="C3" s="505" t="s">
        <v>686</v>
      </c>
      <c r="G3" s="134" t="s">
        <v>540</v>
      </c>
    </row>
    <row r="4" spans="2:36" ht="18.75" customHeight="1">
      <c r="C4" s="424"/>
    </row>
    <row r="6" spans="2:36" ht="17.100000000000001" customHeight="1">
      <c r="C6" s="123" t="s">
        <v>701</v>
      </c>
      <c r="D6" s="123"/>
      <c r="E6" s="145"/>
      <c r="K6"/>
    </row>
    <row r="7" spans="2:36" ht="17.100000000000001" customHeight="1">
      <c r="V7" s="2"/>
      <c r="W7" s="2"/>
      <c r="X7" s="2"/>
      <c r="Y7" s="2"/>
      <c r="Z7" s="2"/>
    </row>
    <row r="8" spans="2:36" s="349" customFormat="1" ht="17.100000000000001" customHeight="1">
      <c r="B8" s="425"/>
      <c r="C8" s="70" t="s">
        <v>156</v>
      </c>
      <c r="D8" s="410" t="s">
        <v>136</v>
      </c>
      <c r="E8" s="410" t="s">
        <v>134</v>
      </c>
      <c r="F8" s="410" t="s">
        <v>109</v>
      </c>
      <c r="G8" s="410" t="s">
        <v>131</v>
      </c>
      <c r="H8" s="451" t="s">
        <v>75</v>
      </c>
      <c r="I8" s="452" t="s">
        <v>92</v>
      </c>
      <c r="K8" s="75" t="s">
        <v>83</v>
      </c>
      <c r="L8" s="146" t="s">
        <v>96</v>
      </c>
      <c r="M8" s="146" t="s">
        <v>104</v>
      </c>
      <c r="N8" s="146" t="s">
        <v>82</v>
      </c>
      <c r="O8" s="146" t="s">
        <v>112</v>
      </c>
      <c r="P8" s="146" t="s">
        <v>97</v>
      </c>
      <c r="Q8" s="146" t="s">
        <v>117</v>
      </c>
      <c r="R8" s="147" t="s">
        <v>132</v>
      </c>
      <c r="S8" s="656" t="s">
        <v>515</v>
      </c>
      <c r="T8" s="658" t="s">
        <v>486</v>
      </c>
      <c r="U8" s="660" t="s">
        <v>487</v>
      </c>
      <c r="W8" s="194" t="s">
        <v>252</v>
      </c>
      <c r="X8" s="2"/>
      <c r="Y8" s="2"/>
      <c r="Z8" s="2"/>
      <c r="AA8" s="2"/>
      <c r="AB8" s="2"/>
      <c r="AD8" s="316" t="s">
        <v>601</v>
      </c>
      <c r="AE8" s="2"/>
      <c r="AF8" s="2"/>
      <c r="AG8" s="2"/>
      <c r="AH8" s="2"/>
      <c r="AI8" s="2"/>
      <c r="AJ8" s="113"/>
    </row>
    <row r="9" spans="2:36" ht="17.100000000000001" customHeight="1">
      <c r="C9" s="647" t="s">
        <v>138</v>
      </c>
      <c r="D9" s="411" t="s">
        <v>93</v>
      </c>
      <c r="E9" s="412">
        <v>0.375</v>
      </c>
      <c r="F9" s="412">
        <v>0.75</v>
      </c>
      <c r="G9" s="309">
        <v>1</v>
      </c>
      <c r="H9" s="309">
        <v>8</v>
      </c>
      <c r="I9" s="413"/>
      <c r="K9" s="454" t="s">
        <v>598</v>
      </c>
      <c r="L9" s="455" t="s">
        <v>599</v>
      </c>
      <c r="M9" s="455" t="s">
        <v>212</v>
      </c>
      <c r="N9" s="455" t="s">
        <v>212</v>
      </c>
      <c r="O9" s="455" t="s">
        <v>212</v>
      </c>
      <c r="P9" s="455" t="s">
        <v>212</v>
      </c>
      <c r="Q9" s="455" t="s">
        <v>212</v>
      </c>
      <c r="R9" s="456" t="s">
        <v>212</v>
      </c>
      <c r="S9" s="657"/>
      <c r="T9" s="659"/>
      <c r="U9" s="661"/>
      <c r="W9" s="153" t="s">
        <v>83</v>
      </c>
      <c r="X9" s="154" t="s">
        <v>88</v>
      </c>
      <c r="Y9" s="154" t="s">
        <v>92</v>
      </c>
      <c r="Z9" s="154" t="s">
        <v>155</v>
      </c>
      <c r="AA9" s="154" t="s">
        <v>103</v>
      </c>
      <c r="AB9" s="155" t="s">
        <v>120</v>
      </c>
      <c r="AD9" s="153" t="s">
        <v>83</v>
      </c>
      <c r="AE9" s="154" t="s">
        <v>88</v>
      </c>
      <c r="AF9" s="154" t="s">
        <v>92</v>
      </c>
      <c r="AG9" s="154" t="s">
        <v>155</v>
      </c>
      <c r="AH9" s="154" t="s">
        <v>103</v>
      </c>
      <c r="AI9" s="155" t="s">
        <v>120</v>
      </c>
    </row>
    <row r="10" spans="2:36" ht="17.100000000000001" customHeight="1">
      <c r="C10" s="648"/>
      <c r="D10" s="411"/>
      <c r="E10" s="412"/>
      <c r="F10" s="412"/>
      <c r="G10" s="309">
        <v>0</v>
      </c>
      <c r="H10" s="309" t="s">
        <v>105</v>
      </c>
      <c r="I10" s="413"/>
      <c r="K10" s="418" t="s">
        <v>79</v>
      </c>
      <c r="L10" s="35" t="s">
        <v>73</v>
      </c>
      <c r="M10" s="35"/>
      <c r="N10" s="35"/>
      <c r="O10" s="35" t="s">
        <v>93</v>
      </c>
      <c r="P10" s="35" t="s">
        <v>93</v>
      </c>
      <c r="Q10" s="35" t="s">
        <v>93</v>
      </c>
      <c r="R10" s="47" t="s">
        <v>73</v>
      </c>
      <c r="S10" s="537">
        <v>5</v>
      </c>
      <c r="T10" s="537">
        <v>44</v>
      </c>
      <c r="U10" s="349">
        <v>4</v>
      </c>
      <c r="W10" s="257" t="s">
        <v>79</v>
      </c>
      <c r="X10" s="434">
        <v>10</v>
      </c>
      <c r="Y10" s="434">
        <v>20</v>
      </c>
      <c r="Z10" s="434">
        <v>0</v>
      </c>
      <c r="AA10" s="434">
        <v>0</v>
      </c>
      <c r="AB10" s="260">
        <v>16.666666666666668</v>
      </c>
      <c r="AD10" s="257" t="s">
        <v>79</v>
      </c>
      <c r="AE10" s="434">
        <v>20</v>
      </c>
      <c r="AF10" s="434">
        <v>25</v>
      </c>
      <c r="AG10" s="434">
        <v>0</v>
      </c>
      <c r="AH10" s="434">
        <v>0</v>
      </c>
      <c r="AI10" s="260">
        <v>28.333333333333336</v>
      </c>
    </row>
    <row r="11" spans="2:36" ht="17.100000000000001" customHeight="1">
      <c r="C11" s="648"/>
      <c r="D11" s="411"/>
      <c r="E11" s="412"/>
      <c r="F11" s="412"/>
      <c r="G11" s="309">
        <v>0</v>
      </c>
      <c r="H11" s="309" t="s">
        <v>105</v>
      </c>
      <c r="I11" s="413"/>
      <c r="K11" s="418" t="s">
        <v>180</v>
      </c>
      <c r="L11" s="35"/>
      <c r="M11" s="35"/>
      <c r="N11" s="35" t="s">
        <v>93</v>
      </c>
      <c r="O11" s="35" t="s">
        <v>93</v>
      </c>
      <c r="P11" s="35" t="s">
        <v>93</v>
      </c>
      <c r="Q11" s="35" t="s">
        <v>73</v>
      </c>
      <c r="R11" s="47"/>
      <c r="S11" s="537">
        <v>4</v>
      </c>
      <c r="T11" s="537">
        <v>34</v>
      </c>
      <c r="U11" s="349">
        <v>2</v>
      </c>
      <c r="W11" s="257" t="s">
        <v>180</v>
      </c>
      <c r="X11" s="434">
        <v>10</v>
      </c>
      <c r="Y11" s="434">
        <v>20</v>
      </c>
      <c r="Z11" s="434">
        <v>0</v>
      </c>
      <c r="AA11" s="434">
        <v>0</v>
      </c>
      <c r="AB11" s="260">
        <v>16.666666666666668</v>
      </c>
      <c r="AD11" s="257" t="s">
        <v>180</v>
      </c>
      <c r="AE11" s="434">
        <v>20</v>
      </c>
      <c r="AF11" s="434">
        <v>25</v>
      </c>
      <c r="AG11" s="434">
        <v>0</v>
      </c>
      <c r="AH11" s="434">
        <v>0</v>
      </c>
      <c r="AI11" s="260">
        <v>28.333333333333336</v>
      </c>
    </row>
    <row r="12" spans="2:36" ht="17.100000000000001" customHeight="1">
      <c r="C12" s="648"/>
      <c r="D12" s="411"/>
      <c r="E12" s="412"/>
      <c r="F12" s="412"/>
      <c r="G12" s="309">
        <v>0</v>
      </c>
      <c r="H12" s="309" t="s">
        <v>105</v>
      </c>
      <c r="I12" s="413"/>
      <c r="K12" s="418" t="s">
        <v>110</v>
      </c>
      <c r="L12" s="35"/>
      <c r="M12" s="35" t="s">
        <v>93</v>
      </c>
      <c r="N12" s="35" t="s">
        <v>93</v>
      </c>
      <c r="O12" s="35" t="s">
        <v>93</v>
      </c>
      <c r="P12" s="35" t="s">
        <v>73</v>
      </c>
      <c r="Q12" s="35"/>
      <c r="R12" s="47"/>
      <c r="S12" s="537">
        <v>4</v>
      </c>
      <c r="T12" s="537">
        <v>34</v>
      </c>
      <c r="U12" s="349">
        <v>2</v>
      </c>
      <c r="W12" s="257" t="s">
        <v>110</v>
      </c>
      <c r="X12" s="434">
        <v>12</v>
      </c>
      <c r="Y12" s="434">
        <v>24</v>
      </c>
      <c r="Z12" s="434">
        <v>0</v>
      </c>
      <c r="AA12" s="434">
        <v>0</v>
      </c>
      <c r="AB12" s="260">
        <v>20</v>
      </c>
      <c r="AD12" s="257" t="s">
        <v>110</v>
      </c>
      <c r="AE12" s="434">
        <v>24</v>
      </c>
      <c r="AF12" s="434">
        <v>30</v>
      </c>
      <c r="AG12" s="434">
        <v>0</v>
      </c>
      <c r="AH12" s="434">
        <v>0</v>
      </c>
      <c r="AI12" s="524">
        <v>34</v>
      </c>
    </row>
    <row r="13" spans="2:36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K13" s="418" t="s">
        <v>114</v>
      </c>
      <c r="L13" s="35" t="s">
        <v>93</v>
      </c>
      <c r="M13" s="35" t="s">
        <v>93</v>
      </c>
      <c r="N13" s="35" t="s">
        <v>93</v>
      </c>
      <c r="O13" s="35" t="s">
        <v>73</v>
      </c>
      <c r="P13" s="35"/>
      <c r="Q13" s="35"/>
      <c r="R13" s="47" t="s">
        <v>93</v>
      </c>
      <c r="S13" s="537">
        <v>5</v>
      </c>
      <c r="T13" s="537">
        <v>42</v>
      </c>
      <c r="U13" s="349">
        <v>2</v>
      </c>
      <c r="W13" s="257" t="s">
        <v>114</v>
      </c>
      <c r="X13" s="434">
        <v>10</v>
      </c>
      <c r="Y13" s="434">
        <v>20</v>
      </c>
      <c r="Z13" s="434">
        <v>0</v>
      </c>
      <c r="AA13" s="434">
        <v>0</v>
      </c>
      <c r="AB13" s="260">
        <v>16.666666666666668</v>
      </c>
      <c r="AD13" s="257" t="s">
        <v>114</v>
      </c>
      <c r="AE13" s="434">
        <v>20</v>
      </c>
      <c r="AF13" s="434">
        <v>25</v>
      </c>
      <c r="AG13" s="434">
        <v>0</v>
      </c>
      <c r="AH13" s="434">
        <v>0</v>
      </c>
      <c r="AI13" s="260">
        <v>28.333333333333336</v>
      </c>
    </row>
    <row r="14" spans="2:36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K14" s="418" t="s">
        <v>127</v>
      </c>
      <c r="L14" s="35" t="s">
        <v>93</v>
      </c>
      <c r="M14" s="35" t="s">
        <v>93</v>
      </c>
      <c r="N14" s="35" t="s">
        <v>73</v>
      </c>
      <c r="O14" s="35"/>
      <c r="P14" s="35"/>
      <c r="Q14" s="35" t="s">
        <v>93</v>
      </c>
      <c r="R14" s="47" t="s">
        <v>93</v>
      </c>
      <c r="S14" s="537">
        <v>5</v>
      </c>
      <c r="T14" s="537">
        <v>42</v>
      </c>
      <c r="U14" s="349">
        <v>2</v>
      </c>
      <c r="W14" s="257" t="s">
        <v>127</v>
      </c>
      <c r="X14" s="434">
        <v>10</v>
      </c>
      <c r="Y14" s="434">
        <v>20</v>
      </c>
      <c r="Z14" s="434">
        <v>0</v>
      </c>
      <c r="AA14" s="434">
        <v>0</v>
      </c>
      <c r="AB14" s="260">
        <v>16.666666666666668</v>
      </c>
      <c r="AD14" s="257" t="s">
        <v>127</v>
      </c>
      <c r="AE14" s="434">
        <v>20</v>
      </c>
      <c r="AF14" s="434">
        <v>25</v>
      </c>
      <c r="AG14" s="434">
        <v>0</v>
      </c>
      <c r="AH14" s="434">
        <v>0</v>
      </c>
      <c r="AI14" s="260">
        <v>28.333333333333336</v>
      </c>
    </row>
    <row r="15" spans="2:36" ht="17.100000000000001" customHeight="1">
      <c r="C15" s="649"/>
      <c r="D15" s="411"/>
      <c r="E15" s="412"/>
      <c r="F15" s="412"/>
      <c r="G15" s="309">
        <v>0</v>
      </c>
      <c r="H15" s="309" t="s">
        <v>105</v>
      </c>
      <c r="I15" s="413"/>
      <c r="K15" s="419" t="s">
        <v>94</v>
      </c>
      <c r="L15" s="103" t="s">
        <v>93</v>
      </c>
      <c r="M15" s="103" t="s">
        <v>73</v>
      </c>
      <c r="N15" s="103"/>
      <c r="O15" s="103"/>
      <c r="P15" s="103" t="s">
        <v>93</v>
      </c>
      <c r="Q15" s="103" t="s">
        <v>93</v>
      </c>
      <c r="R15" s="104" t="s">
        <v>93</v>
      </c>
      <c r="S15" s="555">
        <v>5</v>
      </c>
      <c r="T15" s="537">
        <v>42</v>
      </c>
      <c r="U15" s="349">
        <v>2</v>
      </c>
      <c r="W15" s="272" t="s">
        <v>94</v>
      </c>
      <c r="X15" s="435">
        <v>10</v>
      </c>
      <c r="Y15" s="435">
        <v>20</v>
      </c>
      <c r="Z15" s="435">
        <v>0</v>
      </c>
      <c r="AA15" s="435">
        <v>0</v>
      </c>
      <c r="AB15" s="275">
        <v>16.666666666666668</v>
      </c>
      <c r="AD15" s="272" t="s">
        <v>94</v>
      </c>
      <c r="AE15" s="435">
        <v>20</v>
      </c>
      <c r="AF15" s="435">
        <v>25</v>
      </c>
      <c r="AG15" s="435">
        <v>0</v>
      </c>
      <c r="AH15" s="435">
        <v>0</v>
      </c>
      <c r="AI15" s="275">
        <v>28.333333333333336</v>
      </c>
    </row>
    <row r="16" spans="2:36" ht="17.100000000000001" customHeight="1">
      <c r="C16" s="650" t="s">
        <v>92</v>
      </c>
      <c r="D16" s="411" t="s">
        <v>73</v>
      </c>
      <c r="E16" s="412">
        <v>0.75</v>
      </c>
      <c r="F16" s="412">
        <v>0.375</v>
      </c>
      <c r="G16" s="453">
        <v>5</v>
      </c>
      <c r="H16" s="107">
        <v>10</v>
      </c>
      <c r="I16" s="414">
        <v>4</v>
      </c>
    </row>
    <row r="17" spans="3:36" ht="17.100000000000001" customHeight="1">
      <c r="C17" s="650"/>
      <c r="D17" s="415"/>
      <c r="E17" s="415"/>
      <c r="F17" s="415"/>
      <c r="G17" s="309"/>
      <c r="H17" s="309"/>
      <c r="I17" s="413"/>
      <c r="K17" s="145" t="s">
        <v>699</v>
      </c>
    </row>
    <row r="18" spans="3:36" ht="17.100000000000001" customHeight="1">
      <c r="C18" s="651"/>
      <c r="D18" s="416"/>
      <c r="E18" s="416"/>
      <c r="F18" s="416"/>
      <c r="G18" s="312"/>
      <c r="H18" s="312"/>
      <c r="I18" s="417"/>
    </row>
    <row r="19" spans="3:36" ht="17.100000000000001" customHeight="1">
      <c r="C19" s="549" t="s">
        <v>649</v>
      </c>
      <c r="K19"/>
      <c r="L19"/>
      <c r="M19"/>
      <c r="N19"/>
      <c r="O19"/>
      <c r="P19"/>
      <c r="Q19"/>
      <c r="R19"/>
      <c r="S19" s="554"/>
      <c r="T19" s="554"/>
      <c r="U19" s="554"/>
      <c r="V19"/>
      <c r="W19"/>
      <c r="X19"/>
      <c r="Y19"/>
      <c r="Z19"/>
      <c r="AA19"/>
      <c r="AB19"/>
    </row>
    <row r="20" spans="3:36" ht="17.100000000000001" customHeight="1">
      <c r="C20" s="549"/>
      <c r="K20"/>
      <c r="L20"/>
      <c r="M20"/>
      <c r="N20"/>
      <c r="O20"/>
      <c r="P20"/>
      <c r="Q20"/>
      <c r="R20"/>
      <c r="S20" s="554"/>
      <c r="T20" s="554"/>
      <c r="U20" s="554"/>
      <c r="V20"/>
      <c r="W20"/>
      <c r="X20"/>
      <c r="Y20"/>
      <c r="Z20"/>
      <c r="AA20"/>
      <c r="AB20"/>
    </row>
    <row r="21" spans="3:36" ht="17.100000000000001" customHeight="1">
      <c r="K21"/>
      <c r="L21"/>
      <c r="M21"/>
      <c r="N21"/>
      <c r="O21"/>
      <c r="P21"/>
      <c r="Q21"/>
      <c r="R21"/>
      <c r="S21" s="554"/>
      <c r="T21" s="554"/>
      <c r="U21" s="554"/>
      <c r="V21"/>
      <c r="W21"/>
      <c r="X21"/>
      <c r="Y21"/>
      <c r="Z21"/>
      <c r="AA21"/>
      <c r="AB21"/>
    </row>
    <row r="22" spans="3:36" ht="17.100000000000001" customHeight="1">
      <c r="C22" s="123" t="s">
        <v>702</v>
      </c>
      <c r="D22" s="123"/>
      <c r="E22" s="145"/>
      <c r="K22"/>
    </row>
    <row r="23" spans="3:36" ht="17.100000000000001" customHeight="1">
      <c r="V23" s="2"/>
      <c r="W23" s="2"/>
      <c r="X23" s="2"/>
      <c r="Y23" s="2"/>
      <c r="Z23" s="2"/>
    </row>
    <row r="24" spans="3:36" ht="17.100000000000001" customHeight="1">
      <c r="C24" s="70" t="s">
        <v>156</v>
      </c>
      <c r="D24" s="410" t="s">
        <v>136</v>
      </c>
      <c r="E24" s="410" t="s">
        <v>134</v>
      </c>
      <c r="F24" s="410" t="s">
        <v>109</v>
      </c>
      <c r="G24" s="410" t="s">
        <v>131</v>
      </c>
      <c r="H24" s="451" t="s">
        <v>75</v>
      </c>
      <c r="I24" s="452" t="s">
        <v>92</v>
      </c>
      <c r="K24" s="75" t="s">
        <v>83</v>
      </c>
      <c r="L24" s="146" t="s">
        <v>96</v>
      </c>
      <c r="M24" s="146" t="s">
        <v>104</v>
      </c>
      <c r="N24" s="146" t="s">
        <v>82</v>
      </c>
      <c r="O24" s="146" t="s">
        <v>112</v>
      </c>
      <c r="P24" s="146" t="s">
        <v>97</v>
      </c>
      <c r="Q24" s="146" t="s">
        <v>117</v>
      </c>
      <c r="R24" s="147" t="s">
        <v>132</v>
      </c>
      <c r="S24" s="656" t="s">
        <v>515</v>
      </c>
      <c r="T24" s="658" t="s">
        <v>486</v>
      </c>
      <c r="U24" s="660" t="s">
        <v>487</v>
      </c>
      <c r="V24" s="349"/>
      <c r="W24" s="194" t="s">
        <v>252</v>
      </c>
      <c r="X24" s="2"/>
      <c r="Y24" s="2"/>
      <c r="Z24" s="2"/>
      <c r="AA24" s="2"/>
      <c r="AB24" s="2"/>
      <c r="AC24" s="349"/>
      <c r="AD24" s="316" t="s">
        <v>657</v>
      </c>
      <c r="AE24" s="2"/>
      <c r="AF24" s="2"/>
      <c r="AG24" s="2"/>
      <c r="AH24" s="2"/>
      <c r="AI24" s="2"/>
      <c r="AJ24"/>
    </row>
    <row r="25" spans="3:36" ht="17.100000000000001" customHeight="1">
      <c r="C25" s="647" t="s">
        <v>138</v>
      </c>
      <c r="D25" s="411" t="s">
        <v>93</v>
      </c>
      <c r="E25" s="412">
        <v>0.375</v>
      </c>
      <c r="F25" s="412">
        <v>0.75</v>
      </c>
      <c r="G25" s="309">
        <v>1</v>
      </c>
      <c r="H25" s="309">
        <v>8</v>
      </c>
      <c r="I25" s="413"/>
      <c r="K25" s="454" t="s">
        <v>598</v>
      </c>
      <c r="L25" s="455" t="s">
        <v>587</v>
      </c>
      <c r="M25" s="455" t="s">
        <v>587</v>
      </c>
      <c r="N25" s="455" t="s">
        <v>587</v>
      </c>
      <c r="O25" s="455" t="s">
        <v>587</v>
      </c>
      <c r="P25" s="455" t="s">
        <v>587</v>
      </c>
      <c r="Q25" s="455" t="s">
        <v>587</v>
      </c>
      <c r="R25" s="456" t="s">
        <v>587</v>
      </c>
      <c r="S25" s="657"/>
      <c r="T25" s="659"/>
      <c r="U25" s="661"/>
      <c r="W25" s="153" t="s">
        <v>83</v>
      </c>
      <c r="X25" s="154" t="s">
        <v>88</v>
      </c>
      <c r="Y25" s="154" t="s">
        <v>92</v>
      </c>
      <c r="Z25" s="154" t="s">
        <v>155</v>
      </c>
      <c r="AA25" s="154" t="s">
        <v>103</v>
      </c>
      <c r="AB25" s="155" t="s">
        <v>120</v>
      </c>
      <c r="AD25" s="153" t="s">
        <v>83</v>
      </c>
      <c r="AE25" s="154" t="s">
        <v>88</v>
      </c>
      <c r="AF25" s="154" t="s">
        <v>92</v>
      </c>
      <c r="AG25" s="154" t="s">
        <v>155</v>
      </c>
      <c r="AH25" s="154" t="s">
        <v>103</v>
      </c>
      <c r="AI25" s="155" t="s">
        <v>120</v>
      </c>
      <c r="AJ25"/>
    </row>
    <row r="26" spans="3:36" ht="17.100000000000001" customHeight="1">
      <c r="C26" s="648"/>
      <c r="D26" s="411"/>
      <c r="E26" s="412"/>
      <c r="F26" s="412"/>
      <c r="G26" s="309">
        <v>0</v>
      </c>
      <c r="H26" s="309" t="s">
        <v>105</v>
      </c>
      <c r="I26" s="413"/>
      <c r="K26" s="418" t="s">
        <v>79</v>
      </c>
      <c r="L26" s="35" t="s">
        <v>93</v>
      </c>
      <c r="M26" s="35" t="s">
        <v>93</v>
      </c>
      <c r="N26" s="35" t="s">
        <v>73</v>
      </c>
      <c r="O26" s="35" t="s">
        <v>73</v>
      </c>
      <c r="P26" s="35"/>
      <c r="Q26" s="35"/>
      <c r="R26" s="47" t="s">
        <v>93</v>
      </c>
      <c r="S26" s="537">
        <v>5</v>
      </c>
      <c r="T26" s="537">
        <v>42</v>
      </c>
      <c r="U26" s="349">
        <v>2</v>
      </c>
      <c r="W26" s="257" t="s">
        <v>79</v>
      </c>
      <c r="X26" s="434">
        <v>10</v>
      </c>
      <c r="Y26" s="434">
        <v>30</v>
      </c>
      <c r="Z26" s="434">
        <v>0</v>
      </c>
      <c r="AA26" s="434">
        <v>0</v>
      </c>
      <c r="AB26" s="260">
        <v>20</v>
      </c>
      <c r="AD26" s="257" t="s">
        <v>79</v>
      </c>
      <c r="AE26" s="434">
        <v>20</v>
      </c>
      <c r="AF26" s="434">
        <v>30</v>
      </c>
      <c r="AG26" s="434">
        <v>0</v>
      </c>
      <c r="AH26" s="434">
        <v>0</v>
      </c>
      <c r="AI26" s="260">
        <v>30</v>
      </c>
      <c r="AJ26"/>
    </row>
    <row r="27" spans="3:36" ht="17.100000000000001" customHeight="1">
      <c r="C27" s="648"/>
      <c r="D27" s="411"/>
      <c r="E27" s="412"/>
      <c r="F27" s="412"/>
      <c r="G27" s="309">
        <v>0</v>
      </c>
      <c r="H27" s="309" t="s">
        <v>105</v>
      </c>
      <c r="I27" s="413"/>
      <c r="K27" s="418" t="s">
        <v>180</v>
      </c>
      <c r="L27" s="35" t="s">
        <v>93</v>
      </c>
      <c r="M27" s="35" t="s">
        <v>73</v>
      </c>
      <c r="N27" s="35" t="s">
        <v>73</v>
      </c>
      <c r="O27" s="35"/>
      <c r="P27" s="35"/>
      <c r="Q27" s="35" t="s">
        <v>93</v>
      </c>
      <c r="R27" s="47" t="s">
        <v>93</v>
      </c>
      <c r="S27" s="537">
        <v>5</v>
      </c>
      <c r="T27" s="537">
        <v>42</v>
      </c>
      <c r="U27" s="349">
        <v>2</v>
      </c>
      <c r="W27" s="257" t="s">
        <v>180</v>
      </c>
      <c r="X27" s="434">
        <v>10</v>
      </c>
      <c r="Y27" s="434">
        <v>30</v>
      </c>
      <c r="Z27" s="434">
        <v>0</v>
      </c>
      <c r="AA27" s="434">
        <v>0</v>
      </c>
      <c r="AB27" s="260">
        <v>20</v>
      </c>
      <c r="AD27" s="257" t="s">
        <v>180</v>
      </c>
      <c r="AE27" s="434">
        <v>20</v>
      </c>
      <c r="AF27" s="434">
        <v>30</v>
      </c>
      <c r="AG27" s="434">
        <v>0</v>
      </c>
      <c r="AH27" s="434">
        <v>0</v>
      </c>
      <c r="AI27" s="260">
        <v>30</v>
      </c>
      <c r="AJ27"/>
    </row>
    <row r="28" spans="3:36" ht="17.100000000000001" customHeight="1">
      <c r="C28" s="648"/>
      <c r="D28" s="411"/>
      <c r="E28" s="412"/>
      <c r="F28" s="412"/>
      <c r="G28" s="309">
        <v>0</v>
      </c>
      <c r="H28" s="309" t="s">
        <v>105</v>
      </c>
      <c r="I28" s="413"/>
      <c r="K28" s="418" t="s">
        <v>110</v>
      </c>
      <c r="L28" s="35" t="s">
        <v>73</v>
      </c>
      <c r="M28" s="35" t="s">
        <v>73</v>
      </c>
      <c r="N28" s="35"/>
      <c r="O28" s="35"/>
      <c r="P28" s="35" t="s">
        <v>93</v>
      </c>
      <c r="Q28" s="35" t="s">
        <v>93</v>
      </c>
      <c r="R28" s="47" t="s">
        <v>73</v>
      </c>
      <c r="S28" s="537">
        <v>5</v>
      </c>
      <c r="T28" s="537">
        <v>43</v>
      </c>
      <c r="U28" s="349">
        <v>3</v>
      </c>
      <c r="W28" s="257" t="s">
        <v>110</v>
      </c>
      <c r="X28" s="434">
        <v>10</v>
      </c>
      <c r="Y28" s="434">
        <v>30</v>
      </c>
      <c r="Z28" s="434">
        <v>0</v>
      </c>
      <c r="AA28" s="434">
        <v>0</v>
      </c>
      <c r="AB28" s="260">
        <v>20</v>
      </c>
      <c r="AD28" s="257" t="s">
        <v>110</v>
      </c>
      <c r="AE28" s="434">
        <v>20</v>
      </c>
      <c r="AF28" s="434">
        <v>30</v>
      </c>
      <c r="AG28" s="434">
        <v>0</v>
      </c>
      <c r="AH28" s="434">
        <v>0</v>
      </c>
      <c r="AI28" s="530">
        <v>30</v>
      </c>
      <c r="AJ28"/>
    </row>
    <row r="29" spans="3:36" ht="17.100000000000001" customHeight="1">
      <c r="C29" s="648"/>
      <c r="D29" s="411"/>
      <c r="E29" s="412"/>
      <c r="F29" s="412"/>
      <c r="G29" s="309">
        <v>0</v>
      </c>
      <c r="H29" s="309" t="s">
        <v>105</v>
      </c>
      <c r="I29" s="413"/>
      <c r="K29" s="418" t="s">
        <v>114</v>
      </c>
      <c r="L29" s="35" t="s">
        <v>73</v>
      </c>
      <c r="M29" s="35"/>
      <c r="N29" s="35"/>
      <c r="O29" s="35" t="s">
        <v>93</v>
      </c>
      <c r="P29" s="35" t="s">
        <v>93</v>
      </c>
      <c r="Q29" s="35" t="s">
        <v>73</v>
      </c>
      <c r="R29" s="47" t="s">
        <v>73</v>
      </c>
      <c r="S29" s="537">
        <v>5</v>
      </c>
      <c r="T29" s="537">
        <v>43</v>
      </c>
      <c r="U29" s="349">
        <v>3</v>
      </c>
      <c r="W29" s="257" t="s">
        <v>114</v>
      </c>
      <c r="X29" s="434">
        <v>10</v>
      </c>
      <c r="Y29" s="434">
        <v>30</v>
      </c>
      <c r="Z29" s="434">
        <v>0</v>
      </c>
      <c r="AA29" s="434">
        <v>0</v>
      </c>
      <c r="AB29" s="260">
        <v>20</v>
      </c>
      <c r="AD29" s="257" t="s">
        <v>114</v>
      </c>
      <c r="AE29" s="434">
        <v>20</v>
      </c>
      <c r="AF29" s="434">
        <v>30</v>
      </c>
      <c r="AG29" s="434">
        <v>0</v>
      </c>
      <c r="AH29" s="434">
        <v>0</v>
      </c>
      <c r="AI29" s="260">
        <v>30</v>
      </c>
      <c r="AJ29"/>
    </row>
    <row r="30" spans="3:36" ht="17.100000000000001" customHeight="1">
      <c r="C30" s="648"/>
      <c r="D30" s="411"/>
      <c r="E30" s="412"/>
      <c r="F30" s="412"/>
      <c r="G30" s="309">
        <v>0</v>
      </c>
      <c r="H30" s="309" t="s">
        <v>105</v>
      </c>
      <c r="I30" s="413"/>
      <c r="K30" s="418" t="s">
        <v>127</v>
      </c>
      <c r="L30" s="35"/>
      <c r="M30" s="35"/>
      <c r="N30" s="35" t="s">
        <v>93</v>
      </c>
      <c r="O30" s="35" t="s">
        <v>93</v>
      </c>
      <c r="P30" s="35" t="s">
        <v>73</v>
      </c>
      <c r="Q30" s="35" t="s">
        <v>73</v>
      </c>
      <c r="R30" s="47"/>
      <c r="S30" s="537">
        <v>4</v>
      </c>
      <c r="T30" s="537">
        <v>34</v>
      </c>
      <c r="U30" s="349">
        <v>2</v>
      </c>
      <c r="W30" s="257" t="s">
        <v>127</v>
      </c>
      <c r="X30" s="434">
        <v>11</v>
      </c>
      <c r="Y30" s="434">
        <v>33</v>
      </c>
      <c r="Z30" s="434">
        <v>0</v>
      </c>
      <c r="AA30" s="434">
        <v>0</v>
      </c>
      <c r="AB30" s="260">
        <v>22</v>
      </c>
      <c r="AD30" s="257" t="s">
        <v>127</v>
      </c>
      <c r="AE30" s="434">
        <v>22</v>
      </c>
      <c r="AF30" s="434">
        <v>33</v>
      </c>
      <c r="AG30" s="434">
        <v>0</v>
      </c>
      <c r="AH30" s="434">
        <v>0</v>
      </c>
      <c r="AI30" s="260">
        <v>33</v>
      </c>
      <c r="AJ30"/>
    </row>
    <row r="31" spans="3:36" ht="17.100000000000001" customHeight="1">
      <c r="C31" s="649"/>
      <c r="D31" s="411"/>
      <c r="E31" s="412"/>
      <c r="F31" s="412"/>
      <c r="G31" s="309">
        <v>0</v>
      </c>
      <c r="H31" s="309" t="s">
        <v>105</v>
      </c>
      <c r="I31" s="413"/>
      <c r="K31" s="419" t="s">
        <v>94</v>
      </c>
      <c r="L31" s="103"/>
      <c r="M31" s="103" t="s">
        <v>93</v>
      </c>
      <c r="N31" s="103" t="s">
        <v>93</v>
      </c>
      <c r="O31" s="103" t="s">
        <v>73</v>
      </c>
      <c r="P31" s="103" t="s">
        <v>73</v>
      </c>
      <c r="Q31" s="103"/>
      <c r="R31" s="104"/>
      <c r="S31" s="555">
        <v>4</v>
      </c>
      <c r="T31" s="537">
        <v>34</v>
      </c>
      <c r="U31" s="349">
        <v>2</v>
      </c>
      <c r="W31" s="272" t="s">
        <v>94</v>
      </c>
      <c r="X31" s="435">
        <v>11</v>
      </c>
      <c r="Y31" s="435">
        <v>33</v>
      </c>
      <c r="Z31" s="435">
        <v>0</v>
      </c>
      <c r="AA31" s="435">
        <v>0</v>
      </c>
      <c r="AB31" s="275">
        <v>22</v>
      </c>
      <c r="AD31" s="272" t="s">
        <v>94</v>
      </c>
      <c r="AE31" s="435">
        <v>22</v>
      </c>
      <c r="AF31" s="435">
        <v>33</v>
      </c>
      <c r="AG31" s="435">
        <v>0</v>
      </c>
      <c r="AH31" s="435">
        <v>0</v>
      </c>
      <c r="AI31" s="275">
        <v>33</v>
      </c>
      <c r="AJ31"/>
    </row>
    <row r="32" spans="3:36" ht="17.100000000000001" customHeight="1">
      <c r="C32" s="650" t="s">
        <v>92</v>
      </c>
      <c r="D32" s="411" t="s">
        <v>73</v>
      </c>
      <c r="E32" s="412">
        <v>0.75</v>
      </c>
      <c r="F32" s="412">
        <v>0.375</v>
      </c>
      <c r="G32" s="453">
        <v>6</v>
      </c>
      <c r="H32" s="107">
        <v>9</v>
      </c>
      <c r="I32" s="414">
        <v>3</v>
      </c>
    </row>
    <row r="33" spans="2:36" ht="17.100000000000001" customHeight="1">
      <c r="C33" s="650"/>
      <c r="D33" s="415"/>
      <c r="E33" s="415"/>
      <c r="F33" s="415"/>
      <c r="G33" s="309"/>
      <c r="H33" s="309"/>
      <c r="I33" s="413"/>
      <c r="K33" s="145" t="s">
        <v>700</v>
      </c>
    </row>
    <row r="34" spans="2:36" ht="17.100000000000001" customHeight="1">
      <c r="C34" s="651"/>
      <c r="D34" s="416"/>
      <c r="E34" s="416"/>
      <c r="F34" s="416"/>
      <c r="G34" s="312"/>
      <c r="H34" s="312"/>
      <c r="I34" s="417"/>
      <c r="K34" s="145"/>
    </row>
    <row r="35" spans="2:36" ht="17.100000000000001" customHeight="1">
      <c r="C35" s="549" t="s">
        <v>656</v>
      </c>
      <c r="K35" s="145"/>
    </row>
    <row r="36" spans="2:36" ht="17.100000000000001" customHeight="1">
      <c r="K36" s="145"/>
    </row>
    <row r="38" spans="2:36" s="463" customFormat="1" ht="17.100000000000001" customHeight="1">
      <c r="B38" s="529"/>
      <c r="C38" s="462"/>
      <c r="G38" s="462"/>
      <c r="H38" s="462"/>
      <c r="S38" s="556"/>
      <c r="T38" s="556"/>
      <c r="U38" s="462"/>
    </row>
    <row r="41" spans="2:36" ht="17.100000000000001" customHeight="1">
      <c r="C41" s="123" t="s">
        <v>779</v>
      </c>
      <c r="D41" s="123"/>
      <c r="E41" s="145"/>
      <c r="K41"/>
    </row>
    <row r="42" spans="2:36" ht="17.100000000000001" customHeight="1">
      <c r="V42" s="2"/>
      <c r="W42" s="2"/>
      <c r="X42" s="2"/>
      <c r="Y42" s="2"/>
      <c r="Z42" s="2"/>
    </row>
    <row r="43" spans="2:36" ht="17.100000000000001" customHeight="1">
      <c r="C43" s="70" t="s">
        <v>156</v>
      </c>
      <c r="D43" s="410" t="s">
        <v>136</v>
      </c>
      <c r="E43" s="410" t="s">
        <v>134</v>
      </c>
      <c r="F43" s="410" t="s">
        <v>109</v>
      </c>
      <c r="G43" s="410" t="s">
        <v>131</v>
      </c>
      <c r="H43" s="451" t="s">
        <v>75</v>
      </c>
      <c r="I43" s="452" t="s">
        <v>92</v>
      </c>
      <c r="K43" s="75" t="s">
        <v>83</v>
      </c>
      <c r="L43" s="146" t="s">
        <v>96</v>
      </c>
      <c r="M43" s="146" t="s">
        <v>104</v>
      </c>
      <c r="N43" s="146" t="s">
        <v>82</v>
      </c>
      <c r="O43" s="146" t="s">
        <v>112</v>
      </c>
      <c r="P43" s="146" t="s">
        <v>97</v>
      </c>
      <c r="Q43" s="146" t="s">
        <v>117</v>
      </c>
      <c r="R43" s="147" t="s">
        <v>132</v>
      </c>
      <c r="S43" s="656" t="s">
        <v>515</v>
      </c>
      <c r="T43" s="658" t="s">
        <v>486</v>
      </c>
      <c r="U43" s="660" t="s">
        <v>487</v>
      </c>
      <c r="V43" s="349"/>
      <c r="W43" s="194" t="s">
        <v>252</v>
      </c>
      <c r="X43" s="2"/>
      <c r="Y43" s="2"/>
      <c r="Z43" s="2"/>
      <c r="AA43" s="2"/>
      <c r="AB43" s="2"/>
      <c r="AC43" s="349"/>
      <c r="AD43"/>
      <c r="AE43"/>
      <c r="AF43"/>
      <c r="AG43"/>
      <c r="AH43"/>
      <c r="AI43"/>
      <c r="AJ43"/>
    </row>
    <row r="44" spans="2:36" ht="17.100000000000001" customHeight="1">
      <c r="C44" s="647" t="s">
        <v>138</v>
      </c>
      <c r="D44" s="411" t="s">
        <v>123</v>
      </c>
      <c r="E44" s="412">
        <v>0.29166666666666669</v>
      </c>
      <c r="F44" s="412">
        <v>0.70833333333333337</v>
      </c>
      <c r="G44" s="309">
        <v>1</v>
      </c>
      <c r="H44" s="309">
        <v>9</v>
      </c>
      <c r="I44" s="413"/>
      <c r="K44" s="454" t="s">
        <v>188</v>
      </c>
      <c r="L44" s="455" t="s">
        <v>406</v>
      </c>
      <c r="M44" s="455" t="s">
        <v>476</v>
      </c>
      <c r="N44" s="455" t="s">
        <v>476</v>
      </c>
      <c r="O44" s="455" t="s">
        <v>440</v>
      </c>
      <c r="P44" s="455" t="s">
        <v>440</v>
      </c>
      <c r="Q44" s="455" t="s">
        <v>476</v>
      </c>
      <c r="R44" s="456" t="s">
        <v>440</v>
      </c>
      <c r="S44" s="657"/>
      <c r="T44" s="659"/>
      <c r="U44" s="661"/>
      <c r="W44" s="153" t="s">
        <v>83</v>
      </c>
      <c r="X44" s="154" t="s">
        <v>88</v>
      </c>
      <c r="Y44" s="154" t="s">
        <v>92</v>
      </c>
      <c r="Z44" s="154" t="s">
        <v>155</v>
      </c>
      <c r="AA44" s="154" t="s">
        <v>103</v>
      </c>
      <c r="AB44" s="155" t="s">
        <v>120</v>
      </c>
      <c r="AD44"/>
      <c r="AE44"/>
      <c r="AF44"/>
      <c r="AG44"/>
      <c r="AH44"/>
      <c r="AI44"/>
      <c r="AJ44"/>
    </row>
    <row r="45" spans="2:36" ht="17.100000000000001" customHeight="1">
      <c r="C45" s="648"/>
      <c r="D45" s="411" t="s">
        <v>95</v>
      </c>
      <c r="E45" s="412">
        <v>0.45833333333333331</v>
      </c>
      <c r="F45" s="412">
        <v>0.875</v>
      </c>
      <c r="G45" s="309">
        <v>1</v>
      </c>
      <c r="H45" s="309">
        <v>9</v>
      </c>
      <c r="I45" s="413"/>
      <c r="K45" s="418" t="s">
        <v>79</v>
      </c>
      <c r="L45" s="35" t="s">
        <v>73</v>
      </c>
      <c r="M45" s="35"/>
      <c r="N45" s="579" t="s">
        <v>123</v>
      </c>
      <c r="O45" s="35" t="s">
        <v>123</v>
      </c>
      <c r="P45" s="35" t="s">
        <v>95</v>
      </c>
      <c r="Q45" s="35" t="s">
        <v>73</v>
      </c>
      <c r="R45" s="47"/>
      <c r="S45" s="537">
        <v>5</v>
      </c>
      <c r="T45" s="537">
        <v>45</v>
      </c>
      <c r="U45" s="349">
        <v>5</v>
      </c>
      <c r="W45" s="257" t="s">
        <v>79</v>
      </c>
      <c r="X45" s="434">
        <v>22</v>
      </c>
      <c r="Y45" s="434">
        <v>12</v>
      </c>
      <c r="Z45" s="434">
        <v>0</v>
      </c>
      <c r="AA45" s="434">
        <v>0</v>
      </c>
      <c r="AB45" s="260">
        <v>26</v>
      </c>
      <c r="AD45"/>
      <c r="AE45"/>
      <c r="AF45"/>
      <c r="AG45"/>
      <c r="AH45"/>
      <c r="AI45"/>
      <c r="AJ45"/>
    </row>
    <row r="46" spans="2:36" ht="17.100000000000001" customHeight="1">
      <c r="C46" s="648"/>
      <c r="D46" s="411"/>
      <c r="E46" s="412"/>
      <c r="F46" s="412"/>
      <c r="G46" s="309"/>
      <c r="H46" s="309" t="s">
        <v>105</v>
      </c>
      <c r="I46" s="413"/>
      <c r="K46" s="418" t="s">
        <v>180</v>
      </c>
      <c r="L46" s="35"/>
      <c r="M46" s="35" t="s">
        <v>123</v>
      </c>
      <c r="N46" s="35" t="s">
        <v>95</v>
      </c>
      <c r="O46" s="35" t="s">
        <v>73</v>
      </c>
      <c r="P46" s="35"/>
      <c r="Q46" s="579" t="s">
        <v>123</v>
      </c>
      <c r="R46" s="47" t="s">
        <v>123</v>
      </c>
      <c r="S46" s="537">
        <v>5</v>
      </c>
      <c r="T46" s="537">
        <v>45</v>
      </c>
      <c r="U46" s="349">
        <v>5</v>
      </c>
      <c r="W46" s="257" t="s">
        <v>180</v>
      </c>
      <c r="X46" s="434">
        <v>22</v>
      </c>
      <c r="Y46" s="434">
        <v>8</v>
      </c>
      <c r="Z46" s="434">
        <v>0</v>
      </c>
      <c r="AA46" s="434">
        <v>0</v>
      </c>
      <c r="AB46" s="260">
        <v>24.666666666666668</v>
      </c>
      <c r="AD46"/>
      <c r="AE46"/>
      <c r="AF46"/>
      <c r="AG46"/>
      <c r="AH46"/>
      <c r="AI46"/>
      <c r="AJ46"/>
    </row>
    <row r="47" spans="2:36" ht="17.100000000000001" customHeight="1">
      <c r="C47" s="648"/>
      <c r="D47" s="411"/>
      <c r="E47" s="412"/>
      <c r="F47" s="412"/>
      <c r="G47" s="309"/>
      <c r="H47" s="309" t="s">
        <v>105</v>
      </c>
      <c r="I47" s="413"/>
      <c r="K47" s="418" t="s">
        <v>110</v>
      </c>
      <c r="L47" s="579" t="s">
        <v>123</v>
      </c>
      <c r="M47" s="35" t="s">
        <v>73</v>
      </c>
      <c r="N47" s="35"/>
      <c r="O47" s="35"/>
      <c r="P47" s="35" t="s">
        <v>123</v>
      </c>
      <c r="Q47" s="35" t="s">
        <v>95</v>
      </c>
      <c r="R47" s="47" t="s">
        <v>73</v>
      </c>
      <c r="S47" s="537">
        <v>5</v>
      </c>
      <c r="T47" s="537">
        <v>45</v>
      </c>
      <c r="U47" s="349">
        <v>5</v>
      </c>
      <c r="W47" s="257" t="s">
        <v>110</v>
      </c>
      <c r="X47" s="434">
        <v>23</v>
      </c>
      <c r="Y47" s="434">
        <v>10</v>
      </c>
      <c r="Z47" s="434">
        <v>0</v>
      </c>
      <c r="AA47" s="434">
        <v>0</v>
      </c>
      <c r="AB47" s="260">
        <v>26.333333333333332</v>
      </c>
      <c r="AD47"/>
      <c r="AE47"/>
      <c r="AF47"/>
      <c r="AG47"/>
      <c r="AH47"/>
      <c r="AI47"/>
      <c r="AJ47"/>
    </row>
    <row r="48" spans="2:36" ht="17.100000000000001" customHeight="1">
      <c r="C48" s="648"/>
      <c r="D48" s="411"/>
      <c r="E48" s="412"/>
      <c r="F48" s="412"/>
      <c r="G48" s="309"/>
      <c r="H48" s="309" t="s">
        <v>105</v>
      </c>
      <c r="I48" s="413"/>
      <c r="K48" s="418" t="s">
        <v>114</v>
      </c>
      <c r="L48" s="35"/>
      <c r="M48" s="35" t="s">
        <v>123</v>
      </c>
      <c r="N48" s="35" t="s">
        <v>123</v>
      </c>
      <c r="O48" s="35" t="s">
        <v>95</v>
      </c>
      <c r="P48" s="35" t="s">
        <v>73</v>
      </c>
      <c r="Q48" s="35"/>
      <c r="R48" s="581" t="s">
        <v>95</v>
      </c>
      <c r="S48" s="537">
        <v>5</v>
      </c>
      <c r="T48" s="537">
        <v>45</v>
      </c>
      <c r="U48" s="349">
        <v>5</v>
      </c>
      <c r="W48" s="257" t="s">
        <v>114</v>
      </c>
      <c r="X48" s="434">
        <v>22</v>
      </c>
      <c r="Y48" s="434">
        <v>10</v>
      </c>
      <c r="Z48" s="434">
        <v>0</v>
      </c>
      <c r="AA48" s="434">
        <v>0</v>
      </c>
      <c r="AB48" s="260">
        <v>25.333333333333332</v>
      </c>
      <c r="AD48"/>
      <c r="AE48"/>
      <c r="AF48"/>
      <c r="AG48"/>
      <c r="AH48"/>
      <c r="AI48"/>
      <c r="AJ48"/>
    </row>
    <row r="49" spans="2:36" ht="17.100000000000001" customHeight="1">
      <c r="C49" s="648"/>
      <c r="D49" s="411"/>
      <c r="E49" s="412"/>
      <c r="F49" s="412"/>
      <c r="G49" s="309"/>
      <c r="H49" s="309" t="s">
        <v>105</v>
      </c>
      <c r="I49" s="413"/>
      <c r="K49" s="418" t="s">
        <v>127</v>
      </c>
      <c r="L49" s="579" t="s">
        <v>95</v>
      </c>
      <c r="M49" s="35" t="s">
        <v>95</v>
      </c>
      <c r="N49" s="35" t="s">
        <v>73</v>
      </c>
      <c r="O49" s="35"/>
      <c r="P49" s="35"/>
      <c r="Q49" s="35" t="s">
        <v>123</v>
      </c>
      <c r="R49" s="47" t="s">
        <v>95</v>
      </c>
      <c r="S49" s="537">
        <v>5</v>
      </c>
      <c r="T49" s="537">
        <v>45</v>
      </c>
      <c r="U49" s="349">
        <v>5</v>
      </c>
      <c r="W49" s="257" t="s">
        <v>127</v>
      </c>
      <c r="X49" s="434">
        <v>22</v>
      </c>
      <c r="Y49" s="434">
        <v>10</v>
      </c>
      <c r="Z49" s="434">
        <v>0</v>
      </c>
      <c r="AA49" s="434">
        <v>0</v>
      </c>
      <c r="AB49" s="260">
        <v>25.333333333333332</v>
      </c>
      <c r="AD49"/>
      <c r="AE49"/>
      <c r="AF49"/>
      <c r="AG49"/>
      <c r="AH49"/>
      <c r="AI49"/>
      <c r="AJ49"/>
    </row>
    <row r="50" spans="2:36" ht="17.100000000000001" customHeight="1">
      <c r="C50" s="649"/>
      <c r="D50" s="411"/>
      <c r="E50" s="412"/>
      <c r="F50" s="412"/>
      <c r="G50" s="309"/>
      <c r="H50" s="309" t="s">
        <v>105</v>
      </c>
      <c r="I50" s="413"/>
      <c r="K50" s="419" t="s">
        <v>94</v>
      </c>
      <c r="L50" s="103"/>
      <c r="M50" s="103" t="s">
        <v>95</v>
      </c>
      <c r="N50" s="103" t="s">
        <v>95</v>
      </c>
      <c r="O50" s="103" t="s">
        <v>95</v>
      </c>
      <c r="P50" s="103" t="s">
        <v>95</v>
      </c>
      <c r="Q50" s="103" t="s">
        <v>95</v>
      </c>
      <c r="R50" s="104"/>
      <c r="S50" s="555">
        <v>5</v>
      </c>
      <c r="T50" s="537">
        <v>45</v>
      </c>
      <c r="U50" s="349">
        <v>5</v>
      </c>
      <c r="W50" s="272" t="s">
        <v>94</v>
      </c>
      <c r="X50" s="435">
        <v>22</v>
      </c>
      <c r="Y50" s="435">
        <v>12</v>
      </c>
      <c r="Z50" s="435">
        <v>0</v>
      </c>
      <c r="AA50" s="435">
        <v>0</v>
      </c>
      <c r="AB50" s="275">
        <v>26</v>
      </c>
      <c r="AD50"/>
      <c r="AE50"/>
      <c r="AF50"/>
      <c r="AG50"/>
      <c r="AH50"/>
      <c r="AI50"/>
      <c r="AJ50"/>
    </row>
    <row r="51" spans="2:36" ht="17.100000000000001" customHeight="1">
      <c r="C51" s="650" t="s">
        <v>92</v>
      </c>
      <c r="D51" s="411" t="s">
        <v>73</v>
      </c>
      <c r="E51" s="412">
        <v>0.75</v>
      </c>
      <c r="F51" s="412">
        <v>0.375</v>
      </c>
      <c r="G51" s="453">
        <v>6</v>
      </c>
      <c r="H51" s="107">
        <v>9</v>
      </c>
      <c r="I51" s="414">
        <v>2</v>
      </c>
    </row>
    <row r="52" spans="2:36" ht="17.100000000000001" customHeight="1">
      <c r="C52" s="650"/>
      <c r="D52" s="415"/>
      <c r="E52" s="415"/>
      <c r="F52" s="415"/>
      <c r="G52" s="309"/>
      <c r="H52" s="309"/>
      <c r="I52" s="413"/>
      <c r="K52" s="501" t="s">
        <v>785</v>
      </c>
    </row>
    <row r="53" spans="2:36" ht="17.100000000000001" customHeight="1">
      <c r="C53" s="651"/>
      <c r="D53" s="416"/>
      <c r="E53" s="416"/>
      <c r="F53" s="416"/>
      <c r="G53" s="312"/>
      <c r="H53" s="312"/>
      <c r="I53" s="417"/>
      <c r="K53" s="145"/>
    </row>
    <row r="54" spans="2:36" ht="17.100000000000001" customHeight="1">
      <c r="C54" s="549" t="s">
        <v>656</v>
      </c>
      <c r="K54" s="145"/>
    </row>
    <row r="55" spans="2:36" ht="17.100000000000001" customHeight="1">
      <c r="K55" s="145"/>
    </row>
    <row r="57" spans="2:36" s="463" customFormat="1" ht="17.100000000000001" customHeight="1">
      <c r="B57" s="529"/>
      <c r="C57" s="462"/>
      <c r="G57" s="462"/>
      <c r="H57" s="462"/>
      <c r="S57" s="556"/>
      <c r="T57" s="556"/>
      <c r="U57" s="462"/>
    </row>
    <row r="60" spans="2:36" ht="17.100000000000001" customHeight="1">
      <c r="C60" s="481" t="s">
        <v>786</v>
      </c>
      <c r="D60" s="481"/>
      <c r="E60" s="145"/>
      <c r="K60"/>
    </row>
    <row r="61" spans="2:36" ht="17.100000000000001" customHeight="1">
      <c r="V61" s="2"/>
      <c r="W61" s="2"/>
      <c r="X61" s="2"/>
      <c r="Y61" s="2"/>
      <c r="Z61" s="2"/>
    </row>
    <row r="62" spans="2:36" s="349" customFormat="1" ht="17.100000000000001" customHeight="1">
      <c r="B62" s="425"/>
      <c r="C62" s="70" t="s">
        <v>156</v>
      </c>
      <c r="D62" s="410" t="s">
        <v>136</v>
      </c>
      <c r="E62" s="410" t="s">
        <v>134</v>
      </c>
      <c r="F62" s="410" t="s">
        <v>109</v>
      </c>
      <c r="G62" s="410" t="s">
        <v>131</v>
      </c>
      <c r="H62" s="451" t="s">
        <v>75</v>
      </c>
      <c r="I62" s="452" t="s">
        <v>92</v>
      </c>
      <c r="K62" s="75" t="s">
        <v>83</v>
      </c>
      <c r="L62" s="146" t="s">
        <v>96</v>
      </c>
      <c r="M62" s="146" t="s">
        <v>104</v>
      </c>
      <c r="N62" s="146" t="s">
        <v>82</v>
      </c>
      <c r="O62" s="146" t="s">
        <v>112</v>
      </c>
      <c r="P62" s="146" t="s">
        <v>97</v>
      </c>
      <c r="Q62" s="146" t="s">
        <v>117</v>
      </c>
      <c r="R62" s="147" t="s">
        <v>132</v>
      </c>
      <c r="S62" s="656" t="s">
        <v>515</v>
      </c>
      <c r="T62" s="658" t="s">
        <v>486</v>
      </c>
      <c r="U62" s="660" t="s">
        <v>487</v>
      </c>
      <c r="W62" s="194" t="s">
        <v>252</v>
      </c>
      <c r="X62" s="2"/>
      <c r="Y62" s="2"/>
      <c r="Z62" s="2"/>
      <c r="AA62" s="2"/>
      <c r="AB62" s="2"/>
      <c r="AD62" s="316" t="s">
        <v>601</v>
      </c>
      <c r="AE62" s="2"/>
      <c r="AF62" s="2"/>
      <c r="AG62" s="2"/>
      <c r="AH62" s="2"/>
      <c r="AI62" s="2"/>
      <c r="AJ62" s="113"/>
    </row>
    <row r="63" spans="2:36" ht="17.100000000000001" customHeight="1">
      <c r="C63" s="647" t="s">
        <v>138</v>
      </c>
      <c r="D63" s="411" t="s">
        <v>123</v>
      </c>
      <c r="E63" s="412">
        <v>0.29166666666666669</v>
      </c>
      <c r="F63" s="412">
        <v>0.66666666666666663</v>
      </c>
      <c r="G63" s="309">
        <v>1</v>
      </c>
      <c r="H63" s="309">
        <v>8</v>
      </c>
      <c r="I63" s="413"/>
      <c r="K63" s="454" t="s">
        <v>494</v>
      </c>
      <c r="L63" s="455" t="s">
        <v>492</v>
      </c>
      <c r="M63" s="455" t="s">
        <v>398</v>
      </c>
      <c r="N63" s="455" t="s">
        <v>398</v>
      </c>
      <c r="O63" s="455" t="s">
        <v>398</v>
      </c>
      <c r="P63" s="455" t="s">
        <v>398</v>
      </c>
      <c r="Q63" s="455" t="s">
        <v>398</v>
      </c>
      <c r="R63" s="456" t="s">
        <v>398</v>
      </c>
      <c r="S63" s="657"/>
      <c r="T63" s="659"/>
      <c r="U63" s="661"/>
      <c r="W63" s="153" t="s">
        <v>83</v>
      </c>
      <c r="X63" s="154" t="s">
        <v>88</v>
      </c>
      <c r="Y63" s="154" t="s">
        <v>92</v>
      </c>
      <c r="Z63" s="154" t="s">
        <v>155</v>
      </c>
      <c r="AA63" s="154" t="s">
        <v>103</v>
      </c>
      <c r="AB63" s="155" t="s">
        <v>120</v>
      </c>
      <c r="AD63" s="153" t="s">
        <v>83</v>
      </c>
      <c r="AE63" s="154" t="s">
        <v>88</v>
      </c>
      <c r="AF63" s="154" t="s">
        <v>92</v>
      </c>
      <c r="AG63" s="154" t="s">
        <v>155</v>
      </c>
      <c r="AH63" s="154" t="s">
        <v>103</v>
      </c>
      <c r="AI63" s="155" t="s">
        <v>120</v>
      </c>
    </row>
    <row r="64" spans="2:36" ht="17.100000000000001" customHeight="1">
      <c r="C64" s="648"/>
      <c r="D64" s="411" t="s">
        <v>93</v>
      </c>
      <c r="E64" s="412">
        <v>0.375</v>
      </c>
      <c r="F64" s="412">
        <v>0.75</v>
      </c>
      <c r="G64" s="309">
        <v>1</v>
      </c>
      <c r="H64" s="309">
        <v>8</v>
      </c>
      <c r="I64" s="413"/>
      <c r="K64" s="418" t="s">
        <v>79</v>
      </c>
      <c r="L64" s="35" t="s">
        <v>73</v>
      </c>
      <c r="M64" s="35"/>
      <c r="N64" s="35"/>
      <c r="O64" s="35" t="s">
        <v>123</v>
      </c>
      <c r="P64" s="35" t="s">
        <v>93</v>
      </c>
      <c r="Q64" s="35" t="s">
        <v>95</v>
      </c>
      <c r="R64" s="47" t="s">
        <v>73</v>
      </c>
      <c r="S64" s="537">
        <v>5</v>
      </c>
      <c r="T64" s="537">
        <v>46</v>
      </c>
      <c r="U64" s="349">
        <v>6</v>
      </c>
      <c r="W64" s="257" t="s">
        <v>79</v>
      </c>
      <c r="X64" s="434">
        <v>15</v>
      </c>
      <c r="Y64" s="434">
        <v>20</v>
      </c>
      <c r="Z64" s="434">
        <v>0</v>
      </c>
      <c r="AA64" s="434">
        <v>0</v>
      </c>
      <c r="AB64" s="260">
        <v>21.666666666666668</v>
      </c>
      <c r="AD64" s="257" t="s">
        <v>79</v>
      </c>
      <c r="AE64" s="434">
        <v>20</v>
      </c>
      <c r="AF64" s="434">
        <v>25</v>
      </c>
      <c r="AG64" s="434">
        <v>0</v>
      </c>
      <c r="AH64" s="434">
        <v>0</v>
      </c>
      <c r="AI64" s="260">
        <v>28.333333333333336</v>
      </c>
    </row>
    <row r="65" spans="3:35" ht="17.100000000000001" customHeight="1">
      <c r="C65" s="648"/>
      <c r="D65" s="411" t="s">
        <v>95</v>
      </c>
      <c r="E65" s="412">
        <v>0.5</v>
      </c>
      <c r="F65" s="412">
        <v>0.875</v>
      </c>
      <c r="G65" s="309">
        <v>1</v>
      </c>
      <c r="H65" s="309">
        <v>8</v>
      </c>
      <c r="I65" s="413"/>
      <c r="K65" s="418" t="s">
        <v>180</v>
      </c>
      <c r="L65" s="35"/>
      <c r="M65" s="35"/>
      <c r="N65" s="35" t="s">
        <v>123</v>
      </c>
      <c r="O65" s="35" t="s">
        <v>93</v>
      </c>
      <c r="P65" s="35" t="s">
        <v>95</v>
      </c>
      <c r="Q65" s="35" t="s">
        <v>73</v>
      </c>
      <c r="R65" s="47"/>
      <c r="S65" s="537">
        <v>4</v>
      </c>
      <c r="T65" s="537">
        <v>35</v>
      </c>
      <c r="U65" s="349">
        <v>3</v>
      </c>
      <c r="W65" s="257" t="s">
        <v>180</v>
      </c>
      <c r="X65" s="434">
        <v>15</v>
      </c>
      <c r="Y65" s="434">
        <v>20</v>
      </c>
      <c r="Z65" s="434">
        <v>0</v>
      </c>
      <c r="AA65" s="434">
        <v>0</v>
      </c>
      <c r="AB65" s="260">
        <v>21.666666666666668</v>
      </c>
      <c r="AD65" s="257" t="s">
        <v>180</v>
      </c>
      <c r="AE65" s="434">
        <v>20</v>
      </c>
      <c r="AF65" s="434">
        <v>25</v>
      </c>
      <c r="AG65" s="434">
        <v>0</v>
      </c>
      <c r="AH65" s="434">
        <v>0</v>
      </c>
      <c r="AI65" s="260">
        <v>28.333333333333336</v>
      </c>
    </row>
    <row r="66" spans="3:35" ht="17.100000000000001" customHeight="1">
      <c r="C66" s="648"/>
      <c r="D66" s="411"/>
      <c r="E66" s="412"/>
      <c r="F66" s="412"/>
      <c r="G66" s="309">
        <v>0</v>
      </c>
      <c r="H66" s="309" t="s">
        <v>105</v>
      </c>
      <c r="I66" s="413"/>
      <c r="K66" s="418" t="s">
        <v>110</v>
      </c>
      <c r="L66" s="35"/>
      <c r="M66" s="35" t="s">
        <v>123</v>
      </c>
      <c r="N66" s="35" t="s">
        <v>93</v>
      </c>
      <c r="O66" s="35" t="s">
        <v>95</v>
      </c>
      <c r="P66" s="35" t="s">
        <v>73</v>
      </c>
      <c r="Q66" s="35"/>
      <c r="R66" s="47"/>
      <c r="S66" s="537">
        <v>4</v>
      </c>
      <c r="T66" s="537">
        <v>35</v>
      </c>
      <c r="U66" s="349">
        <v>3</v>
      </c>
      <c r="W66" s="257" t="s">
        <v>110</v>
      </c>
      <c r="X66" s="434">
        <v>18</v>
      </c>
      <c r="Y66" s="434">
        <v>24</v>
      </c>
      <c r="Z66" s="434">
        <v>0</v>
      </c>
      <c r="AA66" s="434">
        <v>0</v>
      </c>
      <c r="AB66" s="530">
        <v>26</v>
      </c>
      <c r="AD66" s="257" t="s">
        <v>110</v>
      </c>
      <c r="AE66" s="434">
        <v>24</v>
      </c>
      <c r="AF66" s="434">
        <v>30</v>
      </c>
      <c r="AG66" s="434">
        <v>0</v>
      </c>
      <c r="AH66" s="434">
        <v>0</v>
      </c>
      <c r="AI66" s="524">
        <v>34</v>
      </c>
    </row>
    <row r="67" spans="3:35" ht="17.100000000000001" customHeight="1">
      <c r="C67" s="648"/>
      <c r="D67" s="411"/>
      <c r="E67" s="412"/>
      <c r="F67" s="412"/>
      <c r="G67" s="309">
        <v>0</v>
      </c>
      <c r="H67" s="309" t="s">
        <v>105</v>
      </c>
      <c r="I67" s="413"/>
      <c r="K67" s="418" t="s">
        <v>114</v>
      </c>
      <c r="L67" s="35" t="s">
        <v>123</v>
      </c>
      <c r="M67" s="35" t="s">
        <v>93</v>
      </c>
      <c r="N67" s="35" t="s">
        <v>95</v>
      </c>
      <c r="O67" s="35" t="s">
        <v>73</v>
      </c>
      <c r="P67" s="35"/>
      <c r="Q67" s="35"/>
      <c r="R67" s="47" t="s">
        <v>123</v>
      </c>
      <c r="S67" s="537">
        <v>5</v>
      </c>
      <c r="T67" s="537">
        <v>43</v>
      </c>
      <c r="U67" s="349">
        <v>3</v>
      </c>
      <c r="W67" s="257" t="s">
        <v>114</v>
      </c>
      <c r="X67" s="434">
        <v>15</v>
      </c>
      <c r="Y67" s="434">
        <v>20</v>
      </c>
      <c r="Z67" s="434">
        <v>0</v>
      </c>
      <c r="AA67" s="434">
        <v>0</v>
      </c>
      <c r="AB67" s="260">
        <v>21.666666666666668</v>
      </c>
      <c r="AD67" s="257" t="s">
        <v>114</v>
      </c>
      <c r="AE67" s="434">
        <v>20</v>
      </c>
      <c r="AF67" s="434">
        <v>25</v>
      </c>
      <c r="AG67" s="434">
        <v>0</v>
      </c>
      <c r="AH67" s="434">
        <v>0</v>
      </c>
      <c r="AI67" s="260">
        <v>28.333333333333336</v>
      </c>
    </row>
    <row r="68" spans="3:35" ht="17.100000000000001" customHeight="1">
      <c r="C68" s="648"/>
      <c r="D68" s="411"/>
      <c r="E68" s="412"/>
      <c r="F68" s="412"/>
      <c r="G68" s="309">
        <v>0</v>
      </c>
      <c r="H68" s="309" t="s">
        <v>105</v>
      </c>
      <c r="I68" s="413"/>
      <c r="K68" s="418" t="s">
        <v>127</v>
      </c>
      <c r="L68" s="35" t="s">
        <v>93</v>
      </c>
      <c r="M68" s="35" t="s">
        <v>95</v>
      </c>
      <c r="N68" s="35" t="s">
        <v>73</v>
      </c>
      <c r="O68" s="35"/>
      <c r="P68" s="35"/>
      <c r="Q68" s="35" t="s">
        <v>123</v>
      </c>
      <c r="R68" s="47" t="s">
        <v>93</v>
      </c>
      <c r="S68" s="537">
        <v>5</v>
      </c>
      <c r="T68" s="537">
        <v>43</v>
      </c>
      <c r="U68" s="349">
        <v>3</v>
      </c>
      <c r="W68" s="257" t="s">
        <v>127</v>
      </c>
      <c r="X68" s="434">
        <v>15</v>
      </c>
      <c r="Y68" s="434">
        <v>20</v>
      </c>
      <c r="Z68" s="434">
        <v>0</v>
      </c>
      <c r="AA68" s="434">
        <v>0</v>
      </c>
      <c r="AB68" s="260">
        <v>21.666666666666668</v>
      </c>
      <c r="AD68" s="257" t="s">
        <v>127</v>
      </c>
      <c r="AE68" s="434">
        <v>20</v>
      </c>
      <c r="AF68" s="434">
        <v>25</v>
      </c>
      <c r="AG68" s="434">
        <v>0</v>
      </c>
      <c r="AH68" s="434">
        <v>0</v>
      </c>
      <c r="AI68" s="260">
        <v>28.333333333333336</v>
      </c>
    </row>
    <row r="69" spans="3:35" ht="17.100000000000001" customHeight="1">
      <c r="C69" s="649"/>
      <c r="D69" s="411"/>
      <c r="E69" s="412"/>
      <c r="F69" s="412"/>
      <c r="G69" s="309">
        <v>0</v>
      </c>
      <c r="H69" s="309" t="s">
        <v>105</v>
      </c>
      <c r="I69" s="413"/>
      <c r="K69" s="419" t="s">
        <v>94</v>
      </c>
      <c r="L69" s="103" t="s">
        <v>95</v>
      </c>
      <c r="M69" s="103" t="s">
        <v>73</v>
      </c>
      <c r="N69" s="103"/>
      <c r="O69" s="103"/>
      <c r="P69" s="103" t="s">
        <v>123</v>
      </c>
      <c r="Q69" s="103" t="s">
        <v>93</v>
      </c>
      <c r="R69" s="104" t="s">
        <v>95</v>
      </c>
      <c r="S69" s="555">
        <v>5</v>
      </c>
      <c r="T69" s="537">
        <v>43</v>
      </c>
      <c r="U69" s="349">
        <v>3</v>
      </c>
      <c r="W69" s="272" t="s">
        <v>94</v>
      </c>
      <c r="X69" s="435">
        <v>15</v>
      </c>
      <c r="Y69" s="435">
        <v>20</v>
      </c>
      <c r="Z69" s="435">
        <v>0</v>
      </c>
      <c r="AA69" s="435">
        <v>0</v>
      </c>
      <c r="AB69" s="275">
        <v>21.666666666666668</v>
      </c>
      <c r="AD69" s="272" t="s">
        <v>94</v>
      </c>
      <c r="AE69" s="435">
        <v>20</v>
      </c>
      <c r="AF69" s="435">
        <v>25</v>
      </c>
      <c r="AG69" s="435">
        <v>0</v>
      </c>
      <c r="AH69" s="435">
        <v>0</v>
      </c>
      <c r="AI69" s="275">
        <v>28.333333333333336</v>
      </c>
    </row>
    <row r="70" spans="3:35" ht="17.100000000000001" customHeight="1">
      <c r="C70" s="650" t="s">
        <v>92</v>
      </c>
      <c r="D70" s="411" t="s">
        <v>73</v>
      </c>
      <c r="E70" s="412">
        <v>0.75</v>
      </c>
      <c r="F70" s="412">
        <v>0.375</v>
      </c>
      <c r="G70" s="453">
        <v>4</v>
      </c>
      <c r="H70" s="107">
        <v>11</v>
      </c>
      <c r="I70" s="414">
        <v>4</v>
      </c>
    </row>
    <row r="71" spans="3:35" ht="17.100000000000001" customHeight="1">
      <c r="C71" s="650"/>
      <c r="D71" s="415"/>
      <c r="E71" s="415"/>
      <c r="F71" s="415"/>
      <c r="G71" s="309"/>
      <c r="H71" s="309"/>
      <c r="I71" s="413"/>
      <c r="K71" s="145" t="s">
        <v>603</v>
      </c>
    </row>
    <row r="72" spans="3:35" ht="17.100000000000001" customHeight="1">
      <c r="C72" s="651"/>
      <c r="D72" s="416"/>
      <c r="E72" s="416"/>
      <c r="F72" s="416"/>
      <c r="G72" s="312"/>
      <c r="H72" s="312"/>
      <c r="I72" s="417"/>
      <c r="K72" s="402" t="s">
        <v>711</v>
      </c>
    </row>
    <row r="73" spans="3:35" ht="17.100000000000001" customHeight="1">
      <c r="C73" s="402" t="s">
        <v>635</v>
      </c>
      <c r="K73" s="145"/>
    </row>
    <row r="74" spans="3:35" ht="17.100000000000001" customHeight="1">
      <c r="C74" s="113"/>
      <c r="K74" s="467"/>
      <c r="L74" s="664" t="s">
        <v>507</v>
      </c>
      <c r="M74" s="665"/>
      <c r="N74" s="666"/>
      <c r="O74" s="468" t="s">
        <v>500</v>
      </c>
      <c r="P74" s="468" t="s">
        <v>501</v>
      </c>
      <c r="Q74" s="662" t="s">
        <v>502</v>
      </c>
      <c r="R74" s="662"/>
      <c r="S74" s="662"/>
      <c r="T74" s="526" t="s">
        <v>503</v>
      </c>
      <c r="U74" s="468" t="s">
        <v>504</v>
      </c>
      <c r="V74" s="468" t="s">
        <v>505</v>
      </c>
      <c r="W74" s="469" t="s">
        <v>506</v>
      </c>
      <c r="X74"/>
      <c r="Y74"/>
      <c r="Z74"/>
    </row>
    <row r="75" spans="3:35" ht="17.100000000000001" customHeight="1">
      <c r="K75" s="317" t="s">
        <v>466</v>
      </c>
      <c r="L75" s="309"/>
      <c r="M75" s="309"/>
      <c r="N75" s="309"/>
      <c r="O75" s="309"/>
      <c r="P75" s="309"/>
      <c r="Q75" s="309"/>
      <c r="R75" s="309"/>
      <c r="S75" s="527"/>
      <c r="T75" s="527"/>
      <c r="U75" s="309"/>
      <c r="V75" s="309"/>
      <c r="W75" s="310"/>
      <c r="X75"/>
      <c r="Y75"/>
      <c r="Z75"/>
    </row>
    <row r="76" spans="3:35" ht="17.100000000000001" customHeight="1">
      <c r="K76" s="317" t="s">
        <v>467</v>
      </c>
      <c r="L76" s="309"/>
      <c r="M76" s="309"/>
      <c r="N76" s="309"/>
      <c r="O76" s="309"/>
      <c r="P76" s="309"/>
      <c r="Q76" s="309"/>
      <c r="R76" s="309"/>
      <c r="S76" s="527"/>
      <c r="T76" s="527"/>
      <c r="U76" s="309"/>
      <c r="V76" s="309"/>
      <c r="W76" s="310"/>
      <c r="X76"/>
      <c r="Y76"/>
      <c r="Z76"/>
    </row>
    <row r="77" spans="3:35" ht="17.100000000000001" customHeight="1">
      <c r="K77" s="317" t="s">
        <v>472</v>
      </c>
      <c r="L77" s="309"/>
      <c r="M77" s="309"/>
      <c r="N77" s="309"/>
      <c r="O77" s="309"/>
      <c r="P77" s="309"/>
      <c r="Q77" s="309"/>
      <c r="R77" s="309"/>
      <c r="S77" s="527"/>
      <c r="T77" s="527"/>
      <c r="U77" s="309"/>
      <c r="V77" s="309"/>
      <c r="W77" s="310"/>
      <c r="X77"/>
      <c r="Y77"/>
      <c r="Z77"/>
    </row>
    <row r="78" spans="3:35" ht="17.100000000000001" customHeight="1">
      <c r="K78" s="318" t="s">
        <v>488</v>
      </c>
      <c r="L78" s="312"/>
      <c r="M78" s="312"/>
      <c r="N78" s="312"/>
      <c r="O78" s="312"/>
      <c r="P78" s="312"/>
      <c r="Q78" s="312"/>
      <c r="R78" s="312"/>
      <c r="S78" s="528"/>
      <c r="T78" s="528"/>
      <c r="U78" s="312"/>
      <c r="V78" s="312"/>
      <c r="W78" s="313"/>
      <c r="X78"/>
      <c r="Y78"/>
      <c r="Z78"/>
    </row>
    <row r="81" spans="2:28" s="463" customFormat="1" ht="17.100000000000001" customHeight="1">
      <c r="B81" s="529"/>
      <c r="C81" s="462"/>
      <c r="G81" s="462"/>
      <c r="H81" s="462"/>
      <c r="S81" s="556"/>
      <c r="T81" s="556"/>
      <c r="U81" s="462"/>
    </row>
    <row r="84" spans="2:28" ht="17.100000000000001" customHeight="1">
      <c r="C84" s="123" t="s">
        <v>787</v>
      </c>
      <c r="D84" s="123"/>
      <c r="E84" s="145"/>
      <c r="K84"/>
    </row>
    <row r="85" spans="2:28" ht="17.100000000000001" customHeight="1">
      <c r="V85" s="2"/>
      <c r="W85" s="2"/>
      <c r="X85" s="2"/>
      <c r="Y85" s="2"/>
      <c r="Z85" s="2"/>
    </row>
    <row r="86" spans="2:28" s="349" customFormat="1" ht="17.100000000000001" customHeight="1">
      <c r="B86" s="425"/>
      <c r="C86" s="70" t="s">
        <v>156</v>
      </c>
      <c r="D86" s="410" t="s">
        <v>136</v>
      </c>
      <c r="E86" s="410" t="s">
        <v>134</v>
      </c>
      <c r="F86" s="410" t="s">
        <v>109</v>
      </c>
      <c r="G86" s="410" t="s">
        <v>131</v>
      </c>
      <c r="H86" s="451" t="s">
        <v>75</v>
      </c>
      <c r="I86" s="452" t="s">
        <v>92</v>
      </c>
      <c r="K86" s="75" t="s">
        <v>83</v>
      </c>
      <c r="L86" s="146" t="s">
        <v>96</v>
      </c>
      <c r="M86" s="146" t="s">
        <v>104</v>
      </c>
      <c r="N86" s="146" t="s">
        <v>82</v>
      </c>
      <c r="O86" s="146" t="s">
        <v>112</v>
      </c>
      <c r="P86" s="146" t="s">
        <v>97</v>
      </c>
      <c r="Q86" s="146" t="s">
        <v>117</v>
      </c>
      <c r="R86" s="147" t="s">
        <v>132</v>
      </c>
      <c r="S86" s="656" t="s">
        <v>515</v>
      </c>
      <c r="T86" s="658" t="s">
        <v>486</v>
      </c>
      <c r="U86" s="660" t="s">
        <v>487</v>
      </c>
      <c r="W86" s="194" t="s">
        <v>252</v>
      </c>
      <c r="X86" s="2"/>
      <c r="Y86" s="2"/>
      <c r="Z86" s="2"/>
      <c r="AA86" s="2"/>
      <c r="AB86" s="2"/>
    </row>
    <row r="87" spans="2:28" ht="17.100000000000001" customHeight="1">
      <c r="C87" s="647" t="s">
        <v>138</v>
      </c>
      <c r="D87" s="411" t="s">
        <v>123</v>
      </c>
      <c r="E87" s="412">
        <v>0.29166666666666669</v>
      </c>
      <c r="F87" s="412">
        <v>0.70833333333333337</v>
      </c>
      <c r="G87" s="309">
        <v>1</v>
      </c>
      <c r="H87" s="309">
        <v>9</v>
      </c>
      <c r="I87" s="413"/>
      <c r="K87" s="454" t="s">
        <v>188</v>
      </c>
      <c r="L87" s="455" t="s">
        <v>605</v>
      </c>
      <c r="M87" s="455" t="s">
        <v>605</v>
      </c>
      <c r="N87" s="455" t="s">
        <v>605</v>
      </c>
      <c r="O87" s="455" t="s">
        <v>605</v>
      </c>
      <c r="P87" s="455" t="s">
        <v>605</v>
      </c>
      <c r="Q87" s="455" t="s">
        <v>605</v>
      </c>
      <c r="R87" s="456" t="s">
        <v>605</v>
      </c>
      <c r="S87" s="657"/>
      <c r="T87" s="659"/>
      <c r="U87" s="661"/>
      <c r="W87" s="153" t="s">
        <v>83</v>
      </c>
      <c r="X87" s="154" t="s">
        <v>88</v>
      </c>
      <c r="Y87" s="154" t="s">
        <v>92</v>
      </c>
      <c r="Z87" s="154" t="s">
        <v>155</v>
      </c>
      <c r="AA87" s="154" t="s">
        <v>103</v>
      </c>
      <c r="AB87" s="155" t="s">
        <v>120</v>
      </c>
    </row>
    <row r="88" spans="2:28" ht="17.100000000000001" customHeight="1">
      <c r="C88" s="648"/>
      <c r="D88" s="411" t="s">
        <v>95</v>
      </c>
      <c r="E88" s="412">
        <v>0.45833333333333331</v>
      </c>
      <c r="F88" s="412">
        <v>0.875</v>
      </c>
      <c r="G88" s="309">
        <v>1</v>
      </c>
      <c r="H88" s="309">
        <v>9</v>
      </c>
      <c r="I88" s="413"/>
      <c r="K88" s="418" t="s">
        <v>79</v>
      </c>
      <c r="L88" s="35" t="s">
        <v>73</v>
      </c>
      <c r="M88" s="35"/>
      <c r="N88" s="35"/>
      <c r="O88" s="35" t="s">
        <v>123</v>
      </c>
      <c r="P88" s="35" t="s">
        <v>123</v>
      </c>
      <c r="Q88" s="35" t="s">
        <v>95</v>
      </c>
      <c r="R88" s="47" t="s">
        <v>73</v>
      </c>
      <c r="S88" s="537">
        <v>5</v>
      </c>
      <c r="T88" s="537">
        <v>43</v>
      </c>
      <c r="U88" s="349">
        <v>3</v>
      </c>
      <c r="W88" s="257" t="s">
        <v>79</v>
      </c>
      <c r="X88" s="434">
        <v>16</v>
      </c>
      <c r="Y88" s="434">
        <v>20</v>
      </c>
      <c r="Z88" s="434">
        <v>0</v>
      </c>
      <c r="AA88" s="434">
        <v>0</v>
      </c>
      <c r="AB88" s="260">
        <v>22.666666666666668</v>
      </c>
    </row>
    <row r="89" spans="2:28" ht="17.100000000000001" customHeight="1">
      <c r="C89" s="648"/>
      <c r="D89" s="411"/>
      <c r="E89" s="412"/>
      <c r="F89" s="412"/>
      <c r="G89" s="309"/>
      <c r="H89" s="309"/>
      <c r="I89" s="413"/>
      <c r="K89" s="418" t="s">
        <v>180</v>
      </c>
      <c r="L89" s="35"/>
      <c r="M89" s="35"/>
      <c r="N89" s="35" t="s">
        <v>123</v>
      </c>
      <c r="O89" s="35" t="s">
        <v>123</v>
      </c>
      <c r="P89" s="35" t="s">
        <v>95</v>
      </c>
      <c r="Q89" s="35" t="s">
        <v>73</v>
      </c>
      <c r="R89" s="47"/>
      <c r="S89" s="537">
        <v>4</v>
      </c>
      <c r="T89" s="537">
        <v>35</v>
      </c>
      <c r="U89" s="349">
        <v>3</v>
      </c>
      <c r="W89" s="257" t="s">
        <v>180</v>
      </c>
      <c r="X89" s="434">
        <v>16</v>
      </c>
      <c r="Y89" s="434">
        <v>20</v>
      </c>
      <c r="Z89" s="434">
        <v>0</v>
      </c>
      <c r="AA89" s="434">
        <v>0</v>
      </c>
      <c r="AB89" s="260">
        <v>22.666666666666668</v>
      </c>
    </row>
    <row r="90" spans="2:28" ht="17.100000000000001" customHeight="1">
      <c r="C90" s="648"/>
      <c r="D90" s="411"/>
      <c r="E90" s="412"/>
      <c r="F90" s="412"/>
      <c r="G90" s="309"/>
      <c r="H90" s="309"/>
      <c r="I90" s="413"/>
      <c r="K90" s="418" t="s">
        <v>110</v>
      </c>
      <c r="L90" s="35"/>
      <c r="M90" s="35" t="s">
        <v>123</v>
      </c>
      <c r="N90" s="35" t="s">
        <v>123</v>
      </c>
      <c r="O90" s="35" t="s">
        <v>95</v>
      </c>
      <c r="P90" s="35" t="s">
        <v>73</v>
      </c>
      <c r="Q90" s="35"/>
      <c r="R90" s="47"/>
      <c r="S90" s="537">
        <v>4</v>
      </c>
      <c r="T90" s="537">
        <v>35</v>
      </c>
      <c r="U90" s="349">
        <v>3</v>
      </c>
      <c r="W90" s="257" t="s">
        <v>110</v>
      </c>
      <c r="X90" s="434">
        <v>15</v>
      </c>
      <c r="Y90" s="434">
        <v>24</v>
      </c>
      <c r="Z90" s="434">
        <v>0</v>
      </c>
      <c r="AA90" s="434">
        <v>0</v>
      </c>
      <c r="AB90" s="260">
        <v>23</v>
      </c>
    </row>
    <row r="91" spans="2:28" ht="17.100000000000001" customHeight="1">
      <c r="C91" s="648"/>
      <c r="D91" s="411"/>
      <c r="E91" s="412"/>
      <c r="F91" s="412"/>
      <c r="G91" s="309"/>
      <c r="H91" s="309"/>
      <c r="I91" s="413"/>
      <c r="K91" s="418" t="s">
        <v>114</v>
      </c>
      <c r="L91" s="35" t="s">
        <v>123</v>
      </c>
      <c r="M91" s="35" t="s">
        <v>123</v>
      </c>
      <c r="N91" s="35" t="s">
        <v>95</v>
      </c>
      <c r="O91" s="35" t="s">
        <v>73</v>
      </c>
      <c r="P91" s="35"/>
      <c r="Q91" s="35"/>
      <c r="R91" s="47" t="s">
        <v>123</v>
      </c>
      <c r="S91" s="537">
        <v>5</v>
      </c>
      <c r="T91" s="537">
        <v>44</v>
      </c>
      <c r="U91" s="349">
        <v>4</v>
      </c>
      <c r="W91" s="257" t="s">
        <v>114</v>
      </c>
      <c r="X91" s="434">
        <v>15</v>
      </c>
      <c r="Y91" s="434">
        <v>20</v>
      </c>
      <c r="Z91" s="434">
        <v>0</v>
      </c>
      <c r="AA91" s="434">
        <v>0</v>
      </c>
      <c r="AB91" s="260">
        <v>21.666666666666668</v>
      </c>
    </row>
    <row r="92" spans="2:28" ht="17.100000000000001" customHeight="1">
      <c r="C92" s="648"/>
      <c r="D92" s="411"/>
      <c r="E92" s="412"/>
      <c r="F92" s="412"/>
      <c r="G92" s="309"/>
      <c r="H92" s="309"/>
      <c r="I92" s="413"/>
      <c r="K92" s="418" t="s">
        <v>127</v>
      </c>
      <c r="L92" s="35" t="s">
        <v>123</v>
      </c>
      <c r="M92" s="35" t="s">
        <v>95</v>
      </c>
      <c r="N92" s="35" t="s">
        <v>73</v>
      </c>
      <c r="O92" s="35"/>
      <c r="P92" s="35"/>
      <c r="Q92" s="35" t="s">
        <v>123</v>
      </c>
      <c r="R92" s="47" t="s">
        <v>123</v>
      </c>
      <c r="S92" s="537">
        <v>5</v>
      </c>
      <c r="T92" s="537">
        <v>44</v>
      </c>
      <c r="U92" s="349">
        <v>4</v>
      </c>
      <c r="W92" s="257" t="s">
        <v>127</v>
      </c>
      <c r="X92" s="434">
        <v>15</v>
      </c>
      <c r="Y92" s="434">
        <v>20</v>
      </c>
      <c r="Z92" s="434">
        <v>0</v>
      </c>
      <c r="AA92" s="434">
        <v>0</v>
      </c>
      <c r="AB92" s="260">
        <v>21.666666666666668</v>
      </c>
    </row>
    <row r="93" spans="2:28" ht="17.100000000000001" customHeight="1">
      <c r="C93" s="649"/>
      <c r="D93" s="411"/>
      <c r="E93" s="412"/>
      <c r="F93" s="412"/>
      <c r="G93" s="309"/>
      <c r="H93" s="309"/>
      <c r="I93" s="413"/>
      <c r="K93" s="419" t="s">
        <v>94</v>
      </c>
      <c r="L93" s="103" t="s">
        <v>95</v>
      </c>
      <c r="M93" s="103" t="s">
        <v>73</v>
      </c>
      <c r="N93" s="103"/>
      <c r="O93" s="103"/>
      <c r="P93" s="103" t="s">
        <v>123</v>
      </c>
      <c r="Q93" s="103" t="s">
        <v>123</v>
      </c>
      <c r="R93" s="104" t="s">
        <v>95</v>
      </c>
      <c r="S93" s="555">
        <v>5</v>
      </c>
      <c r="T93" s="537">
        <v>44</v>
      </c>
      <c r="U93" s="349">
        <v>4</v>
      </c>
      <c r="W93" s="272" t="s">
        <v>94</v>
      </c>
      <c r="X93" s="435">
        <v>16</v>
      </c>
      <c r="Y93" s="435">
        <v>20</v>
      </c>
      <c r="Z93" s="435">
        <v>0</v>
      </c>
      <c r="AA93" s="435">
        <v>0</v>
      </c>
      <c r="AB93" s="275">
        <v>22.666666666666668</v>
      </c>
    </row>
    <row r="94" spans="2:28" ht="17.100000000000001" customHeight="1">
      <c r="C94" s="650" t="s">
        <v>92</v>
      </c>
      <c r="D94" s="411" t="s">
        <v>488</v>
      </c>
      <c r="E94" s="412">
        <v>0.875</v>
      </c>
      <c r="F94" s="412">
        <v>0.375</v>
      </c>
      <c r="G94" s="453">
        <v>4</v>
      </c>
      <c r="H94" s="107">
        <v>8</v>
      </c>
      <c r="I94" s="414">
        <v>4</v>
      </c>
    </row>
    <row r="95" spans="2:28" ht="17.100000000000001" customHeight="1">
      <c r="C95" s="650"/>
      <c r="D95" s="415"/>
      <c r="E95" s="415"/>
      <c r="F95" s="415"/>
      <c r="G95" s="309"/>
      <c r="H95" s="309"/>
      <c r="I95" s="413"/>
      <c r="K95" s="145" t="s">
        <v>612</v>
      </c>
    </row>
    <row r="96" spans="2:28" ht="17.100000000000001" customHeight="1">
      <c r="C96" s="651"/>
      <c r="D96" s="416"/>
      <c r="E96" s="416"/>
      <c r="F96" s="416"/>
      <c r="G96" s="312"/>
      <c r="H96" s="312"/>
      <c r="I96" s="417"/>
      <c r="K96" s="402" t="s">
        <v>615</v>
      </c>
    </row>
    <row r="99" spans="2:36" s="463" customFormat="1" ht="17.100000000000001" customHeight="1">
      <c r="B99" s="529"/>
      <c r="C99" s="462"/>
      <c r="G99" s="462"/>
      <c r="H99" s="462"/>
      <c r="S99" s="556"/>
      <c r="T99" s="556"/>
      <c r="U99" s="462"/>
    </row>
    <row r="102" spans="2:36" ht="17.100000000000001" customHeight="1">
      <c r="C102" s="481" t="s">
        <v>788</v>
      </c>
      <c r="D102" s="145"/>
    </row>
    <row r="104" spans="2:36" s="349" customFormat="1" ht="17.100000000000001" customHeight="1">
      <c r="B104" s="425"/>
      <c r="C104" s="70" t="s">
        <v>156</v>
      </c>
      <c r="D104" s="410" t="s">
        <v>136</v>
      </c>
      <c r="E104" s="410" t="s">
        <v>134</v>
      </c>
      <c r="F104" s="410" t="s">
        <v>109</v>
      </c>
      <c r="G104" s="410" t="s">
        <v>131</v>
      </c>
      <c r="H104" s="451" t="s">
        <v>75</v>
      </c>
      <c r="I104" s="452" t="s">
        <v>92</v>
      </c>
      <c r="K104" s="75" t="s">
        <v>83</v>
      </c>
      <c r="L104" s="146" t="s">
        <v>96</v>
      </c>
      <c r="M104" s="146" t="s">
        <v>104</v>
      </c>
      <c r="N104" s="146" t="s">
        <v>82</v>
      </c>
      <c r="O104" s="146" t="s">
        <v>112</v>
      </c>
      <c r="P104" s="146" t="s">
        <v>97</v>
      </c>
      <c r="Q104" s="146" t="s">
        <v>117</v>
      </c>
      <c r="R104" s="147" t="s">
        <v>132</v>
      </c>
      <c r="S104" s="656" t="s">
        <v>515</v>
      </c>
      <c r="T104" s="658" t="s">
        <v>486</v>
      </c>
      <c r="U104" s="660" t="s">
        <v>487</v>
      </c>
      <c r="W104" s="194" t="s">
        <v>252</v>
      </c>
      <c r="X104" s="2"/>
      <c r="Y104" s="2"/>
      <c r="Z104" s="2"/>
      <c r="AA104" s="2"/>
      <c r="AB104" s="2"/>
      <c r="AD104" s="316" t="s">
        <v>600</v>
      </c>
      <c r="AE104" s="2"/>
      <c r="AF104" s="2"/>
      <c r="AG104" s="2"/>
      <c r="AH104" s="2"/>
      <c r="AI104" s="2"/>
      <c r="AJ104" s="113"/>
    </row>
    <row r="105" spans="2:36" ht="17.100000000000001" customHeight="1">
      <c r="C105" s="647" t="s">
        <v>138</v>
      </c>
      <c r="D105" s="411" t="s">
        <v>123</v>
      </c>
      <c r="E105" s="412">
        <v>0.29166666666666669</v>
      </c>
      <c r="F105" s="412">
        <v>0.66666666666666663</v>
      </c>
      <c r="G105" s="309">
        <v>1</v>
      </c>
      <c r="H105" s="309">
        <v>8</v>
      </c>
      <c r="I105" s="413"/>
      <c r="K105" s="454" t="s">
        <v>494</v>
      </c>
      <c r="L105" s="455" t="s">
        <v>492</v>
      </c>
      <c r="M105" s="455" t="s">
        <v>398</v>
      </c>
      <c r="N105" s="455" t="s">
        <v>398</v>
      </c>
      <c r="O105" s="455" t="s">
        <v>398</v>
      </c>
      <c r="P105" s="455" t="s">
        <v>398</v>
      </c>
      <c r="Q105" s="455" t="s">
        <v>398</v>
      </c>
      <c r="R105" s="456" t="s">
        <v>398</v>
      </c>
      <c r="S105" s="657"/>
      <c r="T105" s="659"/>
      <c r="U105" s="661"/>
      <c r="W105" s="153" t="s">
        <v>83</v>
      </c>
      <c r="X105" s="154" t="s">
        <v>88</v>
      </c>
      <c r="Y105" s="154" t="s">
        <v>92</v>
      </c>
      <c r="Z105" s="154" t="s">
        <v>155</v>
      </c>
      <c r="AA105" s="154" t="s">
        <v>103</v>
      </c>
      <c r="AB105" s="155" t="s">
        <v>120</v>
      </c>
      <c r="AD105" s="153" t="s">
        <v>83</v>
      </c>
      <c r="AE105" s="154" t="s">
        <v>88</v>
      </c>
      <c r="AF105" s="154" t="s">
        <v>92</v>
      </c>
      <c r="AG105" s="154" t="s">
        <v>155</v>
      </c>
      <c r="AH105" s="154" t="s">
        <v>103</v>
      </c>
      <c r="AI105" s="155" t="s">
        <v>120</v>
      </c>
    </row>
    <row r="106" spans="2:36" ht="17.100000000000001" customHeight="1">
      <c r="C106" s="648"/>
      <c r="D106" s="411" t="s">
        <v>93</v>
      </c>
      <c r="E106" s="412">
        <v>0.375</v>
      </c>
      <c r="F106" s="412">
        <v>0.75</v>
      </c>
      <c r="G106" s="309">
        <v>1</v>
      </c>
      <c r="H106" s="309">
        <v>8</v>
      </c>
      <c r="I106" s="413"/>
      <c r="K106" s="418" t="s">
        <v>79</v>
      </c>
      <c r="L106" s="35" t="s">
        <v>73</v>
      </c>
      <c r="M106" s="35"/>
      <c r="N106" s="35"/>
      <c r="O106" s="35" t="s">
        <v>123</v>
      </c>
      <c r="P106" s="35" t="s">
        <v>93</v>
      </c>
      <c r="Q106" s="35" t="s">
        <v>95</v>
      </c>
      <c r="R106" s="47" t="s">
        <v>73</v>
      </c>
      <c r="S106" s="537">
        <v>5</v>
      </c>
      <c r="T106" s="537">
        <v>46</v>
      </c>
      <c r="U106" s="349">
        <v>6</v>
      </c>
      <c r="W106" s="257" t="s">
        <v>79</v>
      </c>
      <c r="X106" s="434">
        <v>15</v>
      </c>
      <c r="Y106" s="434">
        <v>40</v>
      </c>
      <c r="Z106" s="434"/>
      <c r="AA106" s="434"/>
      <c r="AB106" s="260">
        <v>28.333333333333336</v>
      </c>
      <c r="AD106" s="257" t="s">
        <v>79</v>
      </c>
      <c r="AE106" s="434">
        <v>15</v>
      </c>
      <c r="AF106" s="434">
        <v>35</v>
      </c>
      <c r="AG106" s="434">
        <v>0</v>
      </c>
      <c r="AH106" s="434">
        <v>0</v>
      </c>
      <c r="AI106" s="260">
        <v>26.666666666666664</v>
      </c>
    </row>
    <row r="107" spans="2:36" ht="17.100000000000001" customHeight="1">
      <c r="C107" s="648"/>
      <c r="D107" s="411" t="s">
        <v>95</v>
      </c>
      <c r="E107" s="412">
        <v>0.5</v>
      </c>
      <c r="F107" s="412">
        <v>0.875</v>
      </c>
      <c r="G107" s="309">
        <v>1</v>
      </c>
      <c r="H107" s="309">
        <v>8</v>
      </c>
      <c r="I107" s="413"/>
      <c r="K107" s="418" t="s">
        <v>180</v>
      </c>
      <c r="L107" s="35"/>
      <c r="M107" s="35"/>
      <c r="N107" s="35" t="s">
        <v>123</v>
      </c>
      <c r="O107" s="35" t="s">
        <v>93</v>
      </c>
      <c r="P107" s="35" t="s">
        <v>95</v>
      </c>
      <c r="Q107" s="35" t="s">
        <v>73</v>
      </c>
      <c r="R107" s="47"/>
      <c r="S107" s="537">
        <v>4</v>
      </c>
      <c r="T107" s="537">
        <v>35</v>
      </c>
      <c r="U107" s="349">
        <v>3</v>
      </c>
      <c r="W107" s="257" t="s">
        <v>180</v>
      </c>
      <c r="X107" s="434">
        <v>15</v>
      </c>
      <c r="Y107" s="434">
        <v>40</v>
      </c>
      <c r="Z107" s="434"/>
      <c r="AA107" s="434"/>
      <c r="AB107" s="260">
        <v>28.333333333333336</v>
      </c>
      <c r="AD107" s="257" t="s">
        <v>180</v>
      </c>
      <c r="AE107" s="434">
        <v>15</v>
      </c>
      <c r="AF107" s="434">
        <v>35</v>
      </c>
      <c r="AG107" s="434">
        <v>0</v>
      </c>
      <c r="AH107" s="434">
        <v>0</v>
      </c>
      <c r="AI107" s="260">
        <v>26.666666666666664</v>
      </c>
    </row>
    <row r="108" spans="2:36" ht="17.100000000000001" customHeight="1">
      <c r="C108" s="648"/>
      <c r="D108" s="411"/>
      <c r="E108" s="412"/>
      <c r="F108" s="412"/>
      <c r="G108" s="309"/>
      <c r="H108" s="309" t="s">
        <v>105</v>
      </c>
      <c r="I108" s="413"/>
      <c r="K108" s="418" t="s">
        <v>110</v>
      </c>
      <c r="L108" s="35"/>
      <c r="M108" s="35" t="s">
        <v>123</v>
      </c>
      <c r="N108" s="35" t="s">
        <v>93</v>
      </c>
      <c r="O108" s="35" t="s">
        <v>95</v>
      </c>
      <c r="P108" s="35" t="s">
        <v>73</v>
      </c>
      <c r="Q108" s="35"/>
      <c r="R108" s="47"/>
      <c r="S108" s="537">
        <v>4</v>
      </c>
      <c r="T108" s="537">
        <v>35</v>
      </c>
      <c r="U108" s="349">
        <v>3</v>
      </c>
      <c r="W108" s="257" t="s">
        <v>110</v>
      </c>
      <c r="X108" s="434">
        <v>18</v>
      </c>
      <c r="Y108" s="434">
        <v>48</v>
      </c>
      <c r="Z108" s="434"/>
      <c r="AA108" s="434"/>
      <c r="AB108" s="524">
        <v>34</v>
      </c>
      <c r="AD108" s="257" t="s">
        <v>110</v>
      </c>
      <c r="AE108" s="434">
        <v>18</v>
      </c>
      <c r="AF108" s="434">
        <v>42</v>
      </c>
      <c r="AG108" s="434">
        <v>0</v>
      </c>
      <c r="AH108" s="434">
        <v>0</v>
      </c>
      <c r="AI108" s="530">
        <v>32</v>
      </c>
    </row>
    <row r="109" spans="2:36" ht="17.100000000000001" customHeight="1">
      <c r="C109" s="648"/>
      <c r="D109" s="411"/>
      <c r="E109" s="412"/>
      <c r="F109" s="412"/>
      <c r="G109" s="309"/>
      <c r="H109" s="309" t="s">
        <v>105</v>
      </c>
      <c r="I109" s="413"/>
      <c r="K109" s="418" t="s">
        <v>114</v>
      </c>
      <c r="L109" s="35" t="s">
        <v>123</v>
      </c>
      <c r="M109" s="35" t="s">
        <v>93</v>
      </c>
      <c r="N109" s="35" t="s">
        <v>95</v>
      </c>
      <c r="O109" s="35" t="s">
        <v>73</v>
      </c>
      <c r="P109" s="35"/>
      <c r="Q109" s="35"/>
      <c r="R109" s="47" t="s">
        <v>123</v>
      </c>
      <c r="S109" s="537">
        <v>5</v>
      </c>
      <c r="T109" s="537">
        <v>43</v>
      </c>
      <c r="U109" s="349">
        <v>3</v>
      </c>
      <c r="W109" s="257" t="s">
        <v>114</v>
      </c>
      <c r="X109" s="434">
        <v>15</v>
      </c>
      <c r="Y109" s="434">
        <v>40</v>
      </c>
      <c r="Z109" s="434"/>
      <c r="AA109" s="434"/>
      <c r="AB109" s="260">
        <v>28.333333333333336</v>
      </c>
      <c r="AD109" s="257" t="s">
        <v>114</v>
      </c>
      <c r="AE109" s="434">
        <v>15</v>
      </c>
      <c r="AF109" s="434">
        <v>35</v>
      </c>
      <c r="AG109" s="434">
        <v>0</v>
      </c>
      <c r="AH109" s="434">
        <v>0</v>
      </c>
      <c r="AI109" s="260">
        <v>26.666666666666664</v>
      </c>
    </row>
    <row r="110" spans="2:36" ht="17.100000000000001" customHeight="1">
      <c r="C110" s="648"/>
      <c r="D110" s="411"/>
      <c r="E110" s="412"/>
      <c r="F110" s="412"/>
      <c r="G110" s="309"/>
      <c r="H110" s="309" t="s">
        <v>105</v>
      </c>
      <c r="I110" s="413"/>
      <c r="K110" s="418" t="s">
        <v>127</v>
      </c>
      <c r="L110" s="35" t="s">
        <v>93</v>
      </c>
      <c r="M110" s="35" t="s">
        <v>95</v>
      </c>
      <c r="N110" s="35" t="s">
        <v>73</v>
      </c>
      <c r="O110" s="35"/>
      <c r="P110" s="35"/>
      <c r="Q110" s="35" t="s">
        <v>123</v>
      </c>
      <c r="R110" s="47" t="s">
        <v>93</v>
      </c>
      <c r="S110" s="537">
        <v>5</v>
      </c>
      <c r="T110" s="537">
        <v>43</v>
      </c>
      <c r="U110" s="349">
        <v>3</v>
      </c>
      <c r="W110" s="257" t="s">
        <v>127</v>
      </c>
      <c r="X110" s="434">
        <v>15</v>
      </c>
      <c r="Y110" s="434">
        <v>40</v>
      </c>
      <c r="Z110" s="434"/>
      <c r="AA110" s="434"/>
      <c r="AB110" s="260">
        <v>28.333333333333336</v>
      </c>
      <c r="AD110" s="257" t="s">
        <v>127</v>
      </c>
      <c r="AE110" s="434">
        <v>15</v>
      </c>
      <c r="AF110" s="434">
        <v>35</v>
      </c>
      <c r="AG110" s="434">
        <v>0</v>
      </c>
      <c r="AH110" s="434">
        <v>0</v>
      </c>
      <c r="AI110" s="260">
        <v>26.666666666666664</v>
      </c>
    </row>
    <row r="111" spans="2:36" ht="17.100000000000001" customHeight="1">
      <c r="C111" s="649"/>
      <c r="D111" s="411"/>
      <c r="E111" s="412"/>
      <c r="F111" s="412"/>
      <c r="G111" s="309"/>
      <c r="H111" s="309" t="s">
        <v>105</v>
      </c>
      <c r="I111" s="413"/>
      <c r="K111" s="419" t="s">
        <v>94</v>
      </c>
      <c r="L111" s="103" t="s">
        <v>95</v>
      </c>
      <c r="M111" s="103" t="s">
        <v>73</v>
      </c>
      <c r="N111" s="103"/>
      <c r="O111" s="103"/>
      <c r="P111" s="103" t="s">
        <v>123</v>
      </c>
      <c r="Q111" s="103" t="s">
        <v>93</v>
      </c>
      <c r="R111" s="104" t="s">
        <v>95</v>
      </c>
      <c r="S111" s="555">
        <v>5</v>
      </c>
      <c r="T111" s="537">
        <v>43</v>
      </c>
      <c r="U111" s="349">
        <v>3</v>
      </c>
      <c r="W111" s="272" t="s">
        <v>94</v>
      </c>
      <c r="X111" s="435">
        <v>15</v>
      </c>
      <c r="Y111" s="435">
        <v>40</v>
      </c>
      <c r="Z111" s="435"/>
      <c r="AA111" s="435"/>
      <c r="AB111" s="275">
        <v>28.333333333333336</v>
      </c>
      <c r="AD111" s="272" t="s">
        <v>94</v>
      </c>
      <c r="AE111" s="435">
        <v>15</v>
      </c>
      <c r="AF111" s="435">
        <v>35</v>
      </c>
      <c r="AG111" s="435">
        <v>0</v>
      </c>
      <c r="AH111" s="435">
        <v>0</v>
      </c>
      <c r="AI111" s="275">
        <v>26.666666666666664</v>
      </c>
    </row>
    <row r="112" spans="2:36" ht="17.100000000000001" customHeight="1">
      <c r="C112" s="650" t="s">
        <v>92</v>
      </c>
      <c r="D112" s="411" t="s">
        <v>73</v>
      </c>
      <c r="E112" s="412">
        <v>0.875</v>
      </c>
      <c r="F112" s="412">
        <v>0.375</v>
      </c>
      <c r="G112" s="453">
        <v>1</v>
      </c>
      <c r="H112" s="107">
        <v>11</v>
      </c>
      <c r="I112" s="414">
        <v>8</v>
      </c>
    </row>
    <row r="113" spans="2:35" ht="17.100000000000001" customHeight="1">
      <c r="C113" s="650"/>
      <c r="D113" s="415"/>
      <c r="E113" s="415"/>
      <c r="F113" s="415"/>
      <c r="G113" s="309"/>
      <c r="H113" s="309"/>
      <c r="I113" s="413"/>
      <c r="K113" s="113" t="s">
        <v>614</v>
      </c>
      <c r="L113"/>
      <c r="M113"/>
      <c r="N113"/>
      <c r="O113"/>
      <c r="P113"/>
      <c r="Q113"/>
      <c r="R113"/>
      <c r="S113" s="554"/>
      <c r="T113" s="554"/>
      <c r="U113" s="554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7.100000000000001" customHeight="1">
      <c r="C114" s="651"/>
      <c r="D114" s="416"/>
      <c r="E114" s="416"/>
      <c r="F114" s="416"/>
      <c r="G114" s="312"/>
      <c r="H114" s="312"/>
      <c r="I114" s="417"/>
      <c r="K114" s="145" t="s">
        <v>604</v>
      </c>
      <c r="L114"/>
      <c r="M114"/>
      <c r="N114"/>
      <c r="O114"/>
      <c r="P114"/>
      <c r="Q114"/>
      <c r="R114"/>
      <c r="S114" s="554"/>
      <c r="T114" s="554"/>
      <c r="U114" s="55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7.100000000000001" customHeight="1">
      <c r="C115" s="523" t="s">
        <v>593</v>
      </c>
      <c r="K115" s="402" t="s">
        <v>615</v>
      </c>
      <c r="L115"/>
      <c r="M115"/>
      <c r="N115"/>
      <c r="O115"/>
      <c r="P115"/>
      <c r="Q115"/>
      <c r="R115"/>
      <c r="S115" s="554"/>
      <c r="T115" s="554"/>
      <c r="U115" s="554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8" spans="2:35" s="463" customFormat="1" ht="17.100000000000001" customHeight="1">
      <c r="B118" s="529"/>
      <c r="C118" s="462"/>
      <c r="G118" s="462"/>
      <c r="H118" s="462"/>
      <c r="S118" s="556"/>
      <c r="T118" s="556"/>
      <c r="U118" s="462"/>
    </row>
    <row r="121" spans="2:35" ht="17.100000000000001" customHeight="1">
      <c r="C121" s="481" t="s">
        <v>789</v>
      </c>
      <c r="D121" s="145"/>
    </row>
    <row r="123" spans="2:35" s="349" customFormat="1" ht="17.100000000000001" customHeight="1">
      <c r="B123" s="425"/>
      <c r="C123" s="70" t="s">
        <v>156</v>
      </c>
      <c r="D123" s="410" t="s">
        <v>136</v>
      </c>
      <c r="E123" s="410" t="s">
        <v>134</v>
      </c>
      <c r="F123" s="410" t="s">
        <v>109</v>
      </c>
      <c r="G123" s="410" t="s">
        <v>131</v>
      </c>
      <c r="H123" s="451" t="s">
        <v>75</v>
      </c>
      <c r="I123" s="452" t="s">
        <v>92</v>
      </c>
      <c r="K123" s="75" t="s">
        <v>83</v>
      </c>
      <c r="L123" s="146" t="s">
        <v>96</v>
      </c>
      <c r="M123" s="146" t="s">
        <v>104</v>
      </c>
      <c r="N123" s="146" t="s">
        <v>82</v>
      </c>
      <c r="O123" s="146" t="s">
        <v>112</v>
      </c>
      <c r="P123" s="146" t="s">
        <v>97</v>
      </c>
      <c r="Q123" s="146" t="s">
        <v>117</v>
      </c>
      <c r="R123" s="147" t="s">
        <v>132</v>
      </c>
      <c r="S123" s="656" t="s">
        <v>515</v>
      </c>
      <c r="T123" s="658" t="s">
        <v>486</v>
      </c>
      <c r="U123" s="660" t="s">
        <v>487</v>
      </c>
      <c r="W123" s="194" t="s">
        <v>252</v>
      </c>
      <c r="X123" s="2"/>
      <c r="Y123" s="2"/>
      <c r="Z123" s="2"/>
      <c r="AA123" s="2"/>
      <c r="AB123" s="2"/>
    </row>
    <row r="124" spans="2:35" ht="17.100000000000001" customHeight="1">
      <c r="C124" s="647" t="s">
        <v>138</v>
      </c>
      <c r="D124" s="411" t="s">
        <v>123</v>
      </c>
      <c r="E124" s="412">
        <v>0.29166666666666669</v>
      </c>
      <c r="F124" s="412">
        <v>0.70833333333333337</v>
      </c>
      <c r="G124" s="309">
        <v>1</v>
      </c>
      <c r="H124" s="309">
        <v>9</v>
      </c>
      <c r="I124" s="413"/>
      <c r="K124" s="454" t="s">
        <v>609</v>
      </c>
      <c r="L124" s="455" t="s">
        <v>581</v>
      </c>
      <c r="M124" s="455" t="s">
        <v>581</v>
      </c>
      <c r="N124" s="455" t="s">
        <v>581</v>
      </c>
      <c r="O124" s="455" t="s">
        <v>581</v>
      </c>
      <c r="P124" s="455" t="s">
        <v>581</v>
      </c>
      <c r="Q124" s="455" t="s">
        <v>581</v>
      </c>
      <c r="R124" s="456" t="s">
        <v>581</v>
      </c>
      <c r="S124" s="657"/>
      <c r="T124" s="659"/>
      <c r="U124" s="661"/>
      <c r="W124" s="153" t="s">
        <v>83</v>
      </c>
      <c r="X124" s="154" t="s">
        <v>88</v>
      </c>
      <c r="Y124" s="154" t="s">
        <v>92</v>
      </c>
      <c r="Z124" s="154" t="s">
        <v>155</v>
      </c>
      <c r="AA124" s="154" t="s">
        <v>103</v>
      </c>
      <c r="AB124" s="155" t="s">
        <v>120</v>
      </c>
    </row>
    <row r="125" spans="2:35" ht="17.100000000000001" customHeight="1">
      <c r="C125" s="648"/>
      <c r="D125" s="411" t="s">
        <v>647</v>
      </c>
      <c r="E125" s="412">
        <v>0.375</v>
      </c>
      <c r="F125" s="412">
        <v>0.75</v>
      </c>
      <c r="G125" s="309">
        <v>1</v>
      </c>
      <c r="H125" s="309">
        <v>8</v>
      </c>
      <c r="I125" s="413"/>
      <c r="K125" s="418" t="s">
        <v>79</v>
      </c>
      <c r="L125" s="35" t="s">
        <v>123</v>
      </c>
      <c r="M125" s="35" t="s">
        <v>95</v>
      </c>
      <c r="N125" s="457" t="s">
        <v>489</v>
      </c>
      <c r="O125" s="457" t="s">
        <v>490</v>
      </c>
      <c r="P125" s="35"/>
      <c r="Q125" s="35"/>
      <c r="R125" s="47" t="s">
        <v>123</v>
      </c>
      <c r="S125" s="537">
        <v>5</v>
      </c>
      <c r="T125" s="537">
        <v>43</v>
      </c>
      <c r="U125" s="349">
        <v>3</v>
      </c>
      <c r="W125" s="257" t="s">
        <v>79</v>
      </c>
      <c r="X125" s="434">
        <v>10</v>
      </c>
      <c r="Y125" s="434">
        <v>40</v>
      </c>
      <c r="Z125" s="434">
        <v>0</v>
      </c>
      <c r="AA125" s="434">
        <v>0</v>
      </c>
      <c r="AB125" s="260">
        <v>23.333333333333336</v>
      </c>
    </row>
    <row r="126" spans="2:35" ht="17.100000000000001" customHeight="1">
      <c r="C126" s="648"/>
      <c r="D126" s="411" t="s">
        <v>95</v>
      </c>
      <c r="E126" s="412">
        <v>0.5</v>
      </c>
      <c r="F126" s="412">
        <v>0.875</v>
      </c>
      <c r="G126" s="309">
        <v>1</v>
      </c>
      <c r="H126" s="309">
        <v>8</v>
      </c>
      <c r="I126" s="413"/>
      <c r="K126" s="418" t="s">
        <v>180</v>
      </c>
      <c r="L126" s="35" t="s">
        <v>95</v>
      </c>
      <c r="M126" s="457" t="s">
        <v>489</v>
      </c>
      <c r="N126" s="457" t="s">
        <v>490</v>
      </c>
      <c r="O126" s="35"/>
      <c r="P126" s="35"/>
      <c r="Q126" s="35" t="s">
        <v>123</v>
      </c>
      <c r="R126" s="47" t="s">
        <v>95</v>
      </c>
      <c r="S126" s="537">
        <v>5</v>
      </c>
      <c r="T126" s="537">
        <v>42</v>
      </c>
      <c r="U126" s="349">
        <v>2</v>
      </c>
      <c r="W126" s="257" t="s">
        <v>180</v>
      </c>
      <c r="X126" s="434">
        <v>10</v>
      </c>
      <c r="Y126" s="434">
        <v>40</v>
      </c>
      <c r="Z126" s="434">
        <v>0</v>
      </c>
      <c r="AA126" s="434">
        <v>0</v>
      </c>
      <c r="AB126" s="260">
        <v>23.333333333333336</v>
      </c>
    </row>
    <row r="127" spans="2:35" ht="17.100000000000001" customHeight="1">
      <c r="C127" s="648"/>
      <c r="D127" s="411"/>
      <c r="E127" s="412"/>
      <c r="F127" s="412"/>
      <c r="G127" s="309">
        <v>0</v>
      </c>
      <c r="H127" s="309" t="s">
        <v>105</v>
      </c>
      <c r="I127" s="413"/>
      <c r="K127" s="418" t="s">
        <v>110</v>
      </c>
      <c r="L127" s="457" t="s">
        <v>489</v>
      </c>
      <c r="M127" s="457" t="s">
        <v>490</v>
      </c>
      <c r="N127" s="35"/>
      <c r="O127" s="35"/>
      <c r="P127" s="35" t="s">
        <v>123</v>
      </c>
      <c r="Q127" s="35" t="s">
        <v>95</v>
      </c>
      <c r="R127" s="458" t="s">
        <v>489</v>
      </c>
      <c r="S127" s="537">
        <v>5</v>
      </c>
      <c r="T127" s="537">
        <v>43</v>
      </c>
      <c r="U127" s="349">
        <v>3</v>
      </c>
      <c r="W127" s="257" t="s">
        <v>110</v>
      </c>
      <c r="X127" s="434">
        <v>11</v>
      </c>
      <c r="Y127" s="434">
        <v>40</v>
      </c>
      <c r="Z127" s="434">
        <v>0</v>
      </c>
      <c r="AA127" s="434">
        <v>0</v>
      </c>
      <c r="AB127" s="260">
        <v>24.333333333333336</v>
      </c>
    </row>
    <row r="128" spans="2:35" ht="17.100000000000001" customHeight="1">
      <c r="C128" s="648"/>
      <c r="D128" s="411"/>
      <c r="E128" s="412"/>
      <c r="F128" s="412"/>
      <c r="G128" s="309">
        <v>0</v>
      </c>
      <c r="H128" s="309" t="s">
        <v>105</v>
      </c>
      <c r="I128" s="413"/>
      <c r="K128" s="418" t="s">
        <v>114</v>
      </c>
      <c r="L128" s="457" t="s">
        <v>490</v>
      </c>
      <c r="M128" s="35"/>
      <c r="N128" s="35"/>
      <c r="O128" s="35" t="s">
        <v>123</v>
      </c>
      <c r="P128" s="35" t="s">
        <v>95</v>
      </c>
      <c r="Q128" s="457" t="s">
        <v>489</v>
      </c>
      <c r="R128" s="458" t="s">
        <v>490</v>
      </c>
      <c r="S128" s="537">
        <v>5</v>
      </c>
      <c r="T128" s="537">
        <v>42</v>
      </c>
      <c r="U128" s="349">
        <v>2</v>
      </c>
      <c r="W128" s="257" t="s">
        <v>114</v>
      </c>
      <c r="X128" s="434">
        <v>10</v>
      </c>
      <c r="Y128" s="434">
        <v>40</v>
      </c>
      <c r="Z128" s="434">
        <v>0</v>
      </c>
      <c r="AA128" s="434">
        <v>0</v>
      </c>
      <c r="AB128" s="260">
        <v>23.333333333333336</v>
      </c>
    </row>
    <row r="129" spans="2:28" ht="17.100000000000001" customHeight="1">
      <c r="C129" s="648"/>
      <c r="D129" s="411"/>
      <c r="E129" s="412"/>
      <c r="F129" s="412"/>
      <c r="G129" s="309">
        <v>0</v>
      </c>
      <c r="H129" s="309" t="s">
        <v>105</v>
      </c>
      <c r="I129" s="413"/>
      <c r="K129" s="418" t="s">
        <v>127</v>
      </c>
      <c r="L129" s="35"/>
      <c r="M129" s="35"/>
      <c r="N129" s="35" t="s">
        <v>123</v>
      </c>
      <c r="O129" s="35" t="s">
        <v>95</v>
      </c>
      <c r="P129" s="457" t="s">
        <v>489</v>
      </c>
      <c r="Q129" s="457" t="s">
        <v>490</v>
      </c>
      <c r="R129" s="47"/>
      <c r="S129" s="537">
        <v>4</v>
      </c>
      <c r="T129" s="537">
        <v>34</v>
      </c>
      <c r="U129" s="349">
        <v>2</v>
      </c>
      <c r="W129" s="257" t="s">
        <v>127</v>
      </c>
      <c r="X129" s="434">
        <v>11</v>
      </c>
      <c r="Y129" s="434">
        <v>44</v>
      </c>
      <c r="Z129" s="434">
        <v>0</v>
      </c>
      <c r="AA129" s="434">
        <v>0</v>
      </c>
      <c r="AB129" s="260">
        <v>25.666666666666664</v>
      </c>
    </row>
    <row r="130" spans="2:28" ht="17.100000000000001" customHeight="1">
      <c r="C130" s="649"/>
      <c r="D130" s="411"/>
      <c r="E130" s="412"/>
      <c r="F130" s="412"/>
      <c r="G130" s="309">
        <v>0</v>
      </c>
      <c r="H130" s="309" t="s">
        <v>105</v>
      </c>
      <c r="I130" s="413"/>
      <c r="K130" s="419" t="s">
        <v>94</v>
      </c>
      <c r="L130" s="103"/>
      <c r="M130" s="103" t="s">
        <v>123</v>
      </c>
      <c r="N130" s="103" t="s">
        <v>95</v>
      </c>
      <c r="O130" s="459" t="s">
        <v>489</v>
      </c>
      <c r="P130" s="459" t="s">
        <v>490</v>
      </c>
      <c r="Q130" s="103"/>
      <c r="R130" s="104"/>
      <c r="S130" s="555">
        <v>4</v>
      </c>
      <c r="T130" s="537">
        <v>34</v>
      </c>
      <c r="U130" s="349">
        <v>2</v>
      </c>
      <c r="W130" s="272" t="s">
        <v>94</v>
      </c>
      <c r="X130" s="435">
        <v>10</v>
      </c>
      <c r="Y130" s="435">
        <v>44</v>
      </c>
      <c r="Z130" s="435">
        <v>0</v>
      </c>
      <c r="AA130" s="435">
        <v>0</v>
      </c>
      <c r="AB130" s="275">
        <v>24.666666666666664</v>
      </c>
    </row>
    <row r="131" spans="2:28" ht="17.100000000000001" customHeight="1">
      <c r="C131" s="650" t="s">
        <v>92</v>
      </c>
      <c r="D131" s="411" t="s">
        <v>489</v>
      </c>
      <c r="E131" s="412">
        <v>0.70833333333333337</v>
      </c>
      <c r="F131" s="412">
        <v>0.29166666666666669</v>
      </c>
      <c r="G131" s="453">
        <v>5</v>
      </c>
      <c r="H131" s="107">
        <v>9</v>
      </c>
      <c r="I131" s="414">
        <v>4</v>
      </c>
    </row>
    <row r="132" spans="2:28" ht="17.100000000000001" customHeight="1">
      <c r="C132" s="650"/>
      <c r="D132" s="184" t="s">
        <v>490</v>
      </c>
      <c r="E132" s="185">
        <v>0.875</v>
      </c>
      <c r="F132" s="185">
        <v>0.375</v>
      </c>
      <c r="G132" s="421">
        <v>4</v>
      </c>
      <c r="H132" s="461">
        <v>8</v>
      </c>
      <c r="I132" s="460">
        <v>4</v>
      </c>
      <c r="K132" s="113" t="s">
        <v>491</v>
      </c>
    </row>
    <row r="133" spans="2:28" ht="17.100000000000001" customHeight="1">
      <c r="C133" s="651"/>
      <c r="D133" s="416"/>
      <c r="E133" s="416"/>
      <c r="F133" s="416"/>
      <c r="G133" s="312"/>
      <c r="H133" s="312"/>
      <c r="I133" s="417"/>
      <c r="K133" s="145" t="s">
        <v>646</v>
      </c>
    </row>
    <row r="135" spans="2:28" ht="17.100000000000001" customHeight="1">
      <c r="C135" s="531" t="s">
        <v>606</v>
      </c>
      <c r="K135" s="467"/>
      <c r="L135" s="468" t="s">
        <v>507</v>
      </c>
      <c r="M135" s="468"/>
      <c r="N135" s="468"/>
      <c r="O135" s="468" t="s">
        <v>500</v>
      </c>
      <c r="P135" s="468" t="s">
        <v>501</v>
      </c>
      <c r="Q135" s="662" t="s">
        <v>502</v>
      </c>
      <c r="R135" s="662"/>
      <c r="S135" s="662"/>
      <c r="T135" s="526" t="s">
        <v>503</v>
      </c>
      <c r="U135" s="468" t="s">
        <v>504</v>
      </c>
      <c r="V135" s="468" t="s">
        <v>505</v>
      </c>
      <c r="W135" s="469" t="s">
        <v>506</v>
      </c>
      <c r="X135"/>
      <c r="Y135"/>
      <c r="Z135"/>
    </row>
    <row r="136" spans="2:28" ht="17.100000000000001" customHeight="1">
      <c r="C136" s="532" t="s">
        <v>607</v>
      </c>
      <c r="K136" s="317" t="s">
        <v>498</v>
      </c>
      <c r="L136" s="309"/>
      <c r="M136" s="309"/>
      <c r="N136" s="309"/>
      <c r="O136" s="309"/>
      <c r="P136" s="309"/>
      <c r="Q136" s="309"/>
      <c r="R136" s="309"/>
      <c r="S136" s="527"/>
      <c r="T136" s="527"/>
      <c r="U136" s="309"/>
      <c r="V136" s="309"/>
      <c r="W136" s="310"/>
      <c r="X136"/>
      <c r="Y136"/>
      <c r="Z136"/>
    </row>
    <row r="137" spans="2:28" ht="17.100000000000001" customHeight="1">
      <c r="C137" s="433" t="s">
        <v>648</v>
      </c>
      <c r="K137" s="317" t="s">
        <v>499</v>
      </c>
      <c r="L137" s="309"/>
      <c r="M137" s="309"/>
      <c r="N137" s="309"/>
      <c r="O137" s="309"/>
      <c r="P137" s="309"/>
      <c r="Q137" s="309"/>
      <c r="R137" s="309"/>
      <c r="S137" s="527"/>
      <c r="T137" s="527"/>
      <c r="U137" s="309"/>
      <c r="V137" s="309"/>
      <c r="W137" s="310"/>
      <c r="X137"/>
      <c r="Y137"/>
      <c r="Z137"/>
    </row>
    <row r="138" spans="2:28" ht="17.100000000000001" customHeight="1">
      <c r="K138" s="317" t="s">
        <v>508</v>
      </c>
      <c r="L138" s="309"/>
      <c r="M138" s="309"/>
      <c r="N138" s="309"/>
      <c r="O138" s="309"/>
      <c r="P138" s="309"/>
      <c r="Q138" s="309"/>
      <c r="R138" s="309"/>
      <c r="S138" s="527"/>
      <c r="T138" s="527"/>
      <c r="U138" s="309"/>
      <c r="V138" s="309"/>
      <c r="W138" s="310"/>
      <c r="X138"/>
      <c r="Y138"/>
      <c r="Z138"/>
    </row>
    <row r="139" spans="2:28" ht="17.100000000000001" customHeight="1">
      <c r="K139" s="318" t="s">
        <v>509</v>
      </c>
      <c r="L139" s="312"/>
      <c r="M139" s="312"/>
      <c r="N139" s="312"/>
      <c r="O139" s="312"/>
      <c r="P139" s="312"/>
      <c r="Q139" s="312"/>
      <c r="R139" s="312"/>
      <c r="S139" s="528"/>
      <c r="T139" s="528"/>
      <c r="U139" s="312"/>
      <c r="V139" s="312"/>
      <c r="W139" s="313"/>
      <c r="X139"/>
      <c r="Y139"/>
      <c r="Z139"/>
    </row>
    <row r="142" spans="2:28" s="463" customFormat="1" ht="17.100000000000001" customHeight="1">
      <c r="B142" s="529"/>
      <c r="C142" s="462"/>
      <c r="G142" s="462"/>
      <c r="H142" s="462"/>
      <c r="S142" s="556"/>
      <c r="T142" s="556"/>
      <c r="U142" s="462"/>
    </row>
    <row r="145" spans="2:30" ht="90" customHeight="1">
      <c r="C145" s="612" t="s">
        <v>687</v>
      </c>
      <c r="D145" s="663"/>
      <c r="E145" s="663"/>
      <c r="F145" s="663"/>
      <c r="G145" s="663"/>
      <c r="H145" s="663"/>
      <c r="I145" s="663"/>
      <c r="J145" s="663"/>
      <c r="K145" s="663"/>
      <c r="L145" s="663"/>
      <c r="M145" s="663"/>
      <c r="N145" s="663"/>
      <c r="O145" s="663"/>
      <c r="P145" s="663"/>
      <c r="Q145" s="663"/>
      <c r="R145" s="663"/>
      <c r="S145" s="557"/>
      <c r="T145" s="557"/>
      <c r="U145" s="557"/>
      <c r="V145" s="517"/>
      <c r="W145" s="517"/>
      <c r="X145" s="517"/>
      <c r="Y145" s="517"/>
      <c r="Z145" s="517"/>
      <c r="AA145" s="517"/>
      <c r="AB145" s="517"/>
      <c r="AC145" s="517"/>
      <c r="AD145" s="517"/>
    </row>
    <row r="147" spans="2:30" s="349" customFormat="1" ht="17.100000000000001" customHeight="1">
      <c r="B147" s="425"/>
      <c r="C147" s="70" t="s">
        <v>156</v>
      </c>
      <c r="D147" s="410" t="s">
        <v>136</v>
      </c>
      <c r="E147" s="410" t="s">
        <v>134</v>
      </c>
      <c r="F147" s="410" t="s">
        <v>109</v>
      </c>
      <c r="G147" s="410" t="s">
        <v>131</v>
      </c>
      <c r="H147" s="451" t="s">
        <v>75</v>
      </c>
      <c r="I147" s="452" t="s">
        <v>92</v>
      </c>
      <c r="K147" s="75" t="s">
        <v>83</v>
      </c>
      <c r="L147" s="146" t="s">
        <v>96</v>
      </c>
      <c r="M147" s="146" t="s">
        <v>104</v>
      </c>
      <c r="N147" s="146" t="s">
        <v>82</v>
      </c>
      <c r="O147" s="146" t="s">
        <v>112</v>
      </c>
      <c r="P147" s="146" t="s">
        <v>97</v>
      </c>
      <c r="Q147" s="146" t="s">
        <v>117</v>
      </c>
      <c r="R147" s="147" t="s">
        <v>132</v>
      </c>
      <c r="S147" s="656" t="s">
        <v>515</v>
      </c>
      <c r="T147" s="658" t="s">
        <v>486</v>
      </c>
      <c r="U147" s="660" t="s">
        <v>487</v>
      </c>
      <c r="W147" s="194" t="s">
        <v>252</v>
      </c>
      <c r="X147" s="2"/>
      <c r="Y147" s="2"/>
      <c r="Z147" s="2"/>
      <c r="AA147" s="2"/>
      <c r="AB147" s="2"/>
    </row>
    <row r="148" spans="2:30" ht="17.100000000000001" customHeight="1">
      <c r="C148" s="647" t="s">
        <v>138</v>
      </c>
      <c r="D148" s="411" t="s">
        <v>123</v>
      </c>
      <c r="E148" s="412">
        <v>0.29166666666666669</v>
      </c>
      <c r="F148" s="412">
        <v>0.66666666666666663</v>
      </c>
      <c r="G148" s="309">
        <v>1</v>
      </c>
      <c r="H148" s="309">
        <v>8</v>
      </c>
      <c r="I148" s="413"/>
      <c r="K148" s="454"/>
      <c r="L148" s="455"/>
      <c r="M148" s="455" t="s">
        <v>281</v>
      </c>
      <c r="N148" s="455" t="s">
        <v>510</v>
      </c>
      <c r="O148" s="455" t="s">
        <v>510</v>
      </c>
      <c r="P148" s="455" t="s">
        <v>510</v>
      </c>
      <c r="Q148" s="455" t="s">
        <v>510</v>
      </c>
      <c r="R148" s="456" t="s">
        <v>587</v>
      </c>
      <c r="S148" s="657"/>
      <c r="T148" s="659"/>
      <c r="U148" s="661"/>
      <c r="W148" s="153" t="s">
        <v>83</v>
      </c>
      <c r="X148" s="154" t="s">
        <v>88</v>
      </c>
      <c r="Y148" s="154" t="s">
        <v>92</v>
      </c>
      <c r="Z148" s="154" t="s">
        <v>155</v>
      </c>
      <c r="AA148" s="154" t="s">
        <v>103</v>
      </c>
      <c r="AB148" s="155" t="s">
        <v>120</v>
      </c>
    </row>
    <row r="149" spans="2:30" ht="17.100000000000001" customHeight="1">
      <c r="C149" s="648"/>
      <c r="D149" s="411" t="s">
        <v>93</v>
      </c>
      <c r="E149" s="412">
        <v>0.375</v>
      </c>
      <c r="F149" s="412">
        <v>0.75</v>
      </c>
      <c r="G149" s="309">
        <v>1</v>
      </c>
      <c r="H149" s="309">
        <v>8</v>
      </c>
      <c r="I149" s="413"/>
      <c r="K149" s="418" t="s">
        <v>79</v>
      </c>
      <c r="L149" s="35"/>
      <c r="M149" s="35" t="s">
        <v>73</v>
      </c>
      <c r="N149" s="35"/>
      <c r="O149" s="35" t="s">
        <v>123</v>
      </c>
      <c r="P149" s="35" t="s">
        <v>93</v>
      </c>
      <c r="Q149" s="35" t="s">
        <v>93</v>
      </c>
      <c r="R149" s="47" t="s">
        <v>208</v>
      </c>
      <c r="S149" s="537">
        <v>5</v>
      </c>
      <c r="T149" s="537">
        <v>40</v>
      </c>
      <c r="U149" s="349">
        <v>2</v>
      </c>
      <c r="W149" s="257" t="s">
        <v>79</v>
      </c>
      <c r="X149" s="434">
        <v>10</v>
      </c>
      <c r="Y149" s="434">
        <v>16</v>
      </c>
      <c r="Z149" s="434">
        <v>0</v>
      </c>
      <c r="AA149" s="434">
        <v>0</v>
      </c>
      <c r="AB149" s="260">
        <v>15.333333333333332</v>
      </c>
    </row>
    <row r="150" spans="2:30" ht="17.100000000000001" customHeight="1">
      <c r="C150" s="648"/>
      <c r="D150" s="411" t="s">
        <v>95</v>
      </c>
      <c r="E150" s="412">
        <v>0.5</v>
      </c>
      <c r="F150" s="412">
        <v>0.875</v>
      </c>
      <c r="G150" s="309">
        <v>1</v>
      </c>
      <c r="H150" s="309">
        <v>8</v>
      </c>
      <c r="I150" s="413"/>
      <c r="K150" s="418" t="s">
        <v>180</v>
      </c>
      <c r="L150" s="35"/>
      <c r="M150" s="35" t="s">
        <v>95</v>
      </c>
      <c r="N150" s="457" t="s">
        <v>73</v>
      </c>
      <c r="O150" s="35"/>
      <c r="P150" s="35" t="s">
        <v>123</v>
      </c>
      <c r="Q150" s="35" t="s">
        <v>93</v>
      </c>
      <c r="R150" s="47" t="s">
        <v>208</v>
      </c>
      <c r="S150" s="537">
        <v>5</v>
      </c>
      <c r="T150" s="537">
        <v>40</v>
      </c>
      <c r="U150" s="349">
        <v>2</v>
      </c>
      <c r="W150" s="257" t="s">
        <v>180</v>
      </c>
      <c r="X150" s="434">
        <v>8</v>
      </c>
      <c r="Y150" s="434">
        <v>12</v>
      </c>
      <c r="Z150" s="434">
        <v>0</v>
      </c>
      <c r="AA150" s="434">
        <v>0</v>
      </c>
      <c r="AB150" s="260">
        <v>12</v>
      </c>
    </row>
    <row r="151" spans="2:30" ht="17.100000000000001" customHeight="1">
      <c r="C151" s="648"/>
      <c r="D151" s="411" t="s">
        <v>116</v>
      </c>
      <c r="E151" s="412">
        <v>0.29166666666666669</v>
      </c>
      <c r="F151" s="412">
        <v>0.64583333333333337</v>
      </c>
      <c r="G151" s="309">
        <v>0.5</v>
      </c>
      <c r="H151" s="309">
        <v>8</v>
      </c>
      <c r="I151" s="413"/>
      <c r="K151" s="418" t="s">
        <v>110</v>
      </c>
      <c r="L151" s="35"/>
      <c r="M151" s="426" t="s">
        <v>191</v>
      </c>
      <c r="N151" s="35" t="s">
        <v>95</v>
      </c>
      <c r="O151" s="35" t="s">
        <v>73</v>
      </c>
      <c r="P151" s="35"/>
      <c r="Q151" s="35" t="s">
        <v>123</v>
      </c>
      <c r="R151" s="47" t="s">
        <v>116</v>
      </c>
      <c r="S151" s="537">
        <v>5</v>
      </c>
      <c r="T151" s="537">
        <v>43</v>
      </c>
      <c r="U151" s="349">
        <v>3</v>
      </c>
      <c r="W151" s="257" t="s">
        <v>110</v>
      </c>
      <c r="X151" s="434">
        <v>7</v>
      </c>
      <c r="Y151" s="434">
        <v>12</v>
      </c>
      <c r="Z151" s="434">
        <v>0</v>
      </c>
      <c r="AA151" s="434">
        <v>0</v>
      </c>
      <c r="AB151" s="260">
        <v>11</v>
      </c>
    </row>
    <row r="152" spans="2:30" ht="17.100000000000001" customHeight="1">
      <c r="C152" s="648"/>
      <c r="D152" s="411" t="s">
        <v>208</v>
      </c>
      <c r="E152" s="412">
        <v>0.375</v>
      </c>
      <c r="F152" s="412">
        <v>0.64583333333333337</v>
      </c>
      <c r="G152" s="309">
        <v>0.5</v>
      </c>
      <c r="H152" s="309">
        <v>6</v>
      </c>
      <c r="I152" s="413"/>
      <c r="K152" s="418" t="s">
        <v>114</v>
      </c>
      <c r="L152" s="35"/>
      <c r="M152" s="426" t="s">
        <v>191</v>
      </c>
      <c r="N152" s="35" t="s">
        <v>93</v>
      </c>
      <c r="O152" s="35" t="s">
        <v>95</v>
      </c>
      <c r="P152" s="35" t="s">
        <v>73</v>
      </c>
      <c r="Q152" s="35"/>
      <c r="R152" s="47" t="s">
        <v>116</v>
      </c>
      <c r="S152" s="537">
        <v>5</v>
      </c>
      <c r="T152" s="537">
        <v>43</v>
      </c>
      <c r="U152" s="349">
        <v>3</v>
      </c>
      <c r="W152" s="257" t="s">
        <v>114</v>
      </c>
      <c r="X152" s="434">
        <v>8</v>
      </c>
      <c r="Y152" s="434">
        <v>16</v>
      </c>
      <c r="Z152" s="434">
        <v>0</v>
      </c>
      <c r="AA152" s="434">
        <v>0</v>
      </c>
      <c r="AB152" s="260">
        <v>13.333333333333332</v>
      </c>
    </row>
    <row r="153" spans="2:30" ht="17.100000000000001" customHeight="1">
      <c r="C153" s="648"/>
      <c r="D153" s="411" t="s">
        <v>191</v>
      </c>
      <c r="E153" s="412">
        <v>0.33333333333333331</v>
      </c>
      <c r="F153" s="412">
        <v>0.75</v>
      </c>
      <c r="G153" s="309">
        <v>1</v>
      </c>
      <c r="H153" s="309">
        <v>9</v>
      </c>
      <c r="I153" s="413"/>
      <c r="K153" s="418" t="s">
        <v>127</v>
      </c>
      <c r="L153" s="35"/>
      <c r="M153" s="498" t="s">
        <v>467</v>
      </c>
      <c r="N153" s="35" t="s">
        <v>93</v>
      </c>
      <c r="O153" s="35" t="s">
        <v>93</v>
      </c>
      <c r="P153" s="35" t="s">
        <v>95</v>
      </c>
      <c r="Q153" s="457" t="s">
        <v>73</v>
      </c>
      <c r="R153" s="47"/>
      <c r="S153" s="537">
        <v>5</v>
      </c>
      <c r="T153" s="537">
        <v>42</v>
      </c>
      <c r="U153" s="349">
        <v>2</v>
      </c>
      <c r="W153" s="257" t="s">
        <v>127</v>
      </c>
      <c r="X153" s="434">
        <v>9</v>
      </c>
      <c r="Y153" s="434">
        <v>16</v>
      </c>
      <c r="Z153" s="434">
        <v>0</v>
      </c>
      <c r="AA153" s="434">
        <v>0</v>
      </c>
      <c r="AB153" s="260">
        <v>14.333333333333332</v>
      </c>
    </row>
    <row r="154" spans="2:30" ht="17.100000000000001" customHeight="1">
      <c r="C154" s="649"/>
      <c r="D154" s="411"/>
      <c r="E154" s="412"/>
      <c r="F154" s="412"/>
      <c r="G154" s="309">
        <v>0</v>
      </c>
      <c r="H154" s="309" t="s">
        <v>105</v>
      </c>
      <c r="I154" s="413"/>
      <c r="K154" s="419" t="s">
        <v>94</v>
      </c>
      <c r="L154" s="103"/>
      <c r="M154" s="103" t="s">
        <v>522</v>
      </c>
      <c r="N154" s="103" t="s">
        <v>123</v>
      </c>
      <c r="O154" s="103" t="s">
        <v>93</v>
      </c>
      <c r="P154" s="103" t="s">
        <v>93</v>
      </c>
      <c r="Q154" s="103" t="s">
        <v>95</v>
      </c>
      <c r="R154" s="104"/>
      <c r="S154" s="555">
        <v>5</v>
      </c>
      <c r="T154" s="537">
        <v>40</v>
      </c>
      <c r="U154" s="349">
        <v>0</v>
      </c>
      <c r="W154" s="272" t="s">
        <v>94</v>
      </c>
      <c r="X154" s="435">
        <v>10</v>
      </c>
      <c r="Y154" s="435">
        <v>16</v>
      </c>
      <c r="Z154" s="435">
        <v>0</v>
      </c>
      <c r="AA154" s="435">
        <v>0</v>
      </c>
      <c r="AB154" s="275">
        <v>15.333333333333332</v>
      </c>
    </row>
    <row r="155" spans="2:30" ht="17.100000000000001" customHeight="1">
      <c r="C155" s="650" t="s">
        <v>92</v>
      </c>
      <c r="D155" s="411" t="s">
        <v>73</v>
      </c>
      <c r="E155" s="412">
        <v>0.75</v>
      </c>
      <c r="F155" s="412">
        <v>0.375</v>
      </c>
      <c r="G155" s="453">
        <v>5</v>
      </c>
      <c r="H155" s="107">
        <v>10</v>
      </c>
      <c r="I155" s="414">
        <v>4</v>
      </c>
    </row>
    <row r="156" spans="2:30" ht="17.100000000000001" customHeight="1">
      <c r="C156" s="650"/>
      <c r="D156" s="415"/>
      <c r="E156" s="415"/>
      <c r="F156" s="415"/>
      <c r="G156" s="309"/>
      <c r="H156" s="309"/>
      <c r="I156" s="413"/>
      <c r="K156" s="145" t="s">
        <v>717</v>
      </c>
    </row>
    <row r="157" spans="2:30" ht="17.100000000000001" customHeight="1">
      <c r="C157" s="651"/>
      <c r="D157" s="416"/>
      <c r="E157" s="416"/>
      <c r="F157" s="416"/>
      <c r="G157" s="312"/>
      <c r="H157" s="312"/>
      <c r="I157" s="417"/>
      <c r="K157" s="145"/>
    </row>
    <row r="158" spans="2:30" ht="17.100000000000001" customHeight="1">
      <c r="D158" s="471" t="s">
        <v>597</v>
      </c>
    </row>
    <row r="159" spans="2:30" ht="17.100000000000001" customHeight="1">
      <c r="C159" s="471"/>
      <c r="D159" s="2"/>
      <c r="E159" s="2"/>
      <c r="F159" s="2"/>
      <c r="G159" s="100"/>
      <c r="H159" s="100"/>
      <c r="I159" s="2"/>
    </row>
    <row r="160" spans="2:30" ht="17.100000000000001" customHeight="1">
      <c r="C160" s="2"/>
      <c r="D160" s="2"/>
      <c r="E160" s="2"/>
      <c r="F160" s="2"/>
      <c r="G160" s="100"/>
      <c r="H160" s="100"/>
      <c r="I160" s="2"/>
    </row>
    <row r="161" spans="3:9" ht="17.100000000000001" customHeight="1">
      <c r="C161" s="326"/>
      <c r="D161" s="2"/>
      <c r="E161" s="2"/>
      <c r="F161" s="2"/>
      <c r="G161" s="100"/>
      <c r="H161" s="100"/>
      <c r="I161" s="2"/>
    </row>
  </sheetData>
  <mergeCells count="44">
    <mergeCell ref="U104:U105"/>
    <mergeCell ref="T62:T63"/>
    <mergeCell ref="U62:U63"/>
    <mergeCell ref="S43:S44"/>
    <mergeCell ref="T43:T44"/>
    <mergeCell ref="U43:U44"/>
    <mergeCell ref="C63:C69"/>
    <mergeCell ref="C70:C72"/>
    <mergeCell ref="L74:N74"/>
    <mergeCell ref="T147:T148"/>
    <mergeCell ref="U147:U148"/>
    <mergeCell ref="C148:C154"/>
    <mergeCell ref="T86:T87"/>
    <mergeCell ref="U86:U87"/>
    <mergeCell ref="T123:T124"/>
    <mergeCell ref="U123:U124"/>
    <mergeCell ref="C105:C111"/>
    <mergeCell ref="C112:C114"/>
    <mergeCell ref="C87:C93"/>
    <mergeCell ref="Q74:S74"/>
    <mergeCell ref="S62:S63"/>
    <mergeCell ref="T104:T105"/>
    <mergeCell ref="C155:C157"/>
    <mergeCell ref="Q135:S135"/>
    <mergeCell ref="S86:S87"/>
    <mergeCell ref="S123:S124"/>
    <mergeCell ref="S147:S148"/>
    <mergeCell ref="S104:S105"/>
    <mergeCell ref="C145:R145"/>
    <mergeCell ref="C124:C130"/>
    <mergeCell ref="C131:C133"/>
    <mergeCell ref="C94:C96"/>
    <mergeCell ref="C44:C50"/>
    <mergeCell ref="C51:C53"/>
    <mergeCell ref="S8:S9"/>
    <mergeCell ref="T8:T9"/>
    <mergeCell ref="U8:U9"/>
    <mergeCell ref="C9:C15"/>
    <mergeCell ref="C16:C18"/>
    <mergeCell ref="C25:C31"/>
    <mergeCell ref="C32:C34"/>
    <mergeCell ref="S24:S25"/>
    <mergeCell ref="T24:T25"/>
    <mergeCell ref="U24:U25"/>
  </mergeCells>
  <phoneticPr fontId="22" type="noConversion"/>
  <conditionalFormatting sqref="L120:R144 L116:R116 L1:R18 L146:R1048576 L38:R40 L60:R112">
    <cfRule type="cellIs" dxfId="1912" priority="90" operator="equal">
      <formula>"일"</formula>
    </cfRule>
    <cfRule type="containsText" dxfId="1911" priority="91" operator="containsText" text="야">
      <formula>NOT(ISERROR(SEARCH("야",L1)))</formula>
    </cfRule>
    <cfRule type="cellIs" dxfId="1910" priority="92" operator="equal">
      <formula>"토"</formula>
    </cfRule>
  </conditionalFormatting>
  <conditionalFormatting sqref="S120:S1048576 S116 S1:S18 S38:S40 S60:S112">
    <cfRule type="cellIs" dxfId="1909" priority="89" operator="lessThan">
      <formula>5</formula>
    </cfRule>
  </conditionalFormatting>
  <conditionalFormatting sqref="T120:T1048576 T116 T1:T18 T38:T40 T60:T112">
    <cfRule type="cellIs" dxfId="1908" priority="88" operator="lessThan">
      <formula>40</formula>
    </cfRule>
  </conditionalFormatting>
  <conditionalFormatting sqref="C1:AJ2 C145 S145:AJ145 AJ113:AJ115 C116:AJ116 C113:J115 K114 C103:AJ112 D102:AJ102 C98:AJ101 C120:AJ144 D19:J20 AC19:AC21 L37:AJ37 K32:AJ32 C21:J21 C36:J37 D35:J35 K24:AC31 K34:AJ36 L33:AJ33 C24:J34 D74:AJ74 C159:AJ1048576 C157:J158 L157:AJ158 C146:AJ156 C96:J97 L96:AJ97 C75:AJ95 C38:AJ40 C60:AJ73 C4:AJ18 C3:F3 H3:AJ3">
    <cfRule type="cellIs" dxfId="1907" priority="86" operator="equal">
      <formula>0</formula>
    </cfRule>
  </conditionalFormatting>
  <conditionalFormatting sqref="C115 K158 K156">
    <cfRule type="cellIs" dxfId="1906" priority="83" operator="equal">
      <formula>"일"</formula>
    </cfRule>
    <cfRule type="cellIs" dxfId="1905" priority="84" operator="equal">
      <formula>"야"</formula>
    </cfRule>
    <cfRule type="cellIs" dxfId="1904" priority="85" operator="equal">
      <formula>"토"</formula>
    </cfRule>
  </conditionalFormatting>
  <conditionalFormatting sqref="L120:R120">
    <cfRule type="cellIs" dxfId="1903" priority="80" operator="equal">
      <formula>"일"</formula>
    </cfRule>
    <cfRule type="containsText" dxfId="1902" priority="81" operator="containsText" text="야">
      <formula>NOT(ISERROR(SEARCH("야",L120)))</formula>
    </cfRule>
    <cfRule type="cellIs" dxfId="1901" priority="82" operator="equal">
      <formula>"토"</formula>
    </cfRule>
  </conditionalFormatting>
  <conditionalFormatting sqref="S120">
    <cfRule type="cellIs" dxfId="1900" priority="79" operator="lessThan">
      <formula>5</formula>
    </cfRule>
  </conditionalFormatting>
  <conditionalFormatting sqref="T120">
    <cfRule type="cellIs" dxfId="1899" priority="78" operator="lessThan">
      <formula>40</formula>
    </cfRule>
  </conditionalFormatting>
  <conditionalFormatting sqref="L117:R119">
    <cfRule type="cellIs" dxfId="1898" priority="62" operator="equal">
      <formula>"일"</formula>
    </cfRule>
    <cfRule type="containsText" dxfId="1897" priority="63" operator="containsText" text="야">
      <formula>NOT(ISERROR(SEARCH("야",L117)))</formula>
    </cfRule>
    <cfRule type="cellIs" dxfId="1896" priority="64" operator="equal">
      <formula>"토"</formula>
    </cfRule>
  </conditionalFormatting>
  <conditionalFormatting sqref="S117:S119">
    <cfRule type="cellIs" dxfId="1895" priority="61" operator="lessThan">
      <formula>5</formula>
    </cfRule>
  </conditionalFormatting>
  <conditionalFormatting sqref="T117:T119">
    <cfRule type="cellIs" dxfId="1894" priority="60" operator="lessThan">
      <formula>40</formula>
    </cfRule>
  </conditionalFormatting>
  <conditionalFormatting sqref="C117:AJ119">
    <cfRule type="cellIs" dxfId="1893" priority="59" operator="equal">
      <formula>0</formula>
    </cfRule>
  </conditionalFormatting>
  <conditionalFormatting sqref="K113">
    <cfRule type="cellIs" dxfId="1892" priority="58" operator="equal">
      <formula>0</formula>
    </cfRule>
  </conditionalFormatting>
  <conditionalFormatting sqref="K96">
    <cfRule type="cellIs" dxfId="1891" priority="56" operator="equal">
      <formula>0</formula>
    </cfRule>
  </conditionalFormatting>
  <conditionalFormatting sqref="K115">
    <cfRule type="cellIs" dxfId="1890" priority="55" operator="equal">
      <formula>0</formula>
    </cfRule>
  </conditionalFormatting>
  <conditionalFormatting sqref="C19:C20">
    <cfRule type="cellIs" dxfId="1889" priority="54" operator="equal">
      <formula>0</formula>
    </cfRule>
  </conditionalFormatting>
  <conditionalFormatting sqref="L24:R37">
    <cfRule type="cellIs" dxfId="1888" priority="51" operator="equal">
      <formula>"일"</formula>
    </cfRule>
    <cfRule type="containsText" dxfId="1887" priority="52" operator="containsText" text="야">
      <formula>NOT(ISERROR(SEARCH("야",L24)))</formula>
    </cfRule>
    <cfRule type="cellIs" dxfId="1886" priority="53" operator="equal">
      <formula>"토"</formula>
    </cfRule>
  </conditionalFormatting>
  <conditionalFormatting sqref="S24:S37">
    <cfRule type="cellIs" dxfId="1885" priority="50" operator="lessThan">
      <formula>5</formula>
    </cfRule>
  </conditionalFormatting>
  <conditionalFormatting sqref="T24:T37">
    <cfRule type="cellIs" dxfId="1884" priority="49" operator="lessThan">
      <formula>40</formula>
    </cfRule>
  </conditionalFormatting>
  <conditionalFormatting sqref="K33">
    <cfRule type="cellIs" dxfId="1883" priority="45" operator="equal">
      <formula>0</formula>
    </cfRule>
  </conditionalFormatting>
  <conditionalFormatting sqref="AD24:AI31">
    <cfRule type="cellIs" dxfId="1882" priority="38" operator="equal">
      <formula>0</formula>
    </cfRule>
  </conditionalFormatting>
  <conditionalFormatting sqref="C35">
    <cfRule type="cellIs" dxfId="1881" priority="47" operator="equal">
      <formula>0</formula>
    </cfRule>
  </conditionalFormatting>
  <conditionalFormatting sqref="K33">
    <cfRule type="cellIs" dxfId="1880" priority="46" operator="equal">
      <formula>0</formula>
    </cfRule>
  </conditionalFormatting>
  <conditionalFormatting sqref="L22:R23">
    <cfRule type="cellIs" dxfId="1879" priority="42" operator="equal">
      <formula>"일"</formula>
    </cfRule>
    <cfRule type="containsText" dxfId="1878" priority="43" operator="containsText" text="야">
      <formula>NOT(ISERROR(SEARCH("야",L22)))</formula>
    </cfRule>
    <cfRule type="cellIs" dxfId="1877" priority="44" operator="equal">
      <formula>"토"</formula>
    </cfRule>
  </conditionalFormatting>
  <conditionalFormatting sqref="S22:S23">
    <cfRule type="cellIs" dxfId="1876" priority="41" operator="lessThan">
      <formula>5</formula>
    </cfRule>
  </conditionalFormatting>
  <conditionalFormatting sqref="T22:T23">
    <cfRule type="cellIs" dxfId="1875" priority="40" operator="lessThan">
      <formula>40</formula>
    </cfRule>
  </conditionalFormatting>
  <conditionalFormatting sqref="C22:AJ23">
    <cfRule type="cellIs" dxfId="1874" priority="39" operator="equal">
      <formula>0</formula>
    </cfRule>
  </conditionalFormatting>
  <conditionalFormatting sqref="K157">
    <cfRule type="cellIs" dxfId="1873" priority="31" operator="equal">
      <formula>"일"</formula>
    </cfRule>
    <cfRule type="cellIs" dxfId="1872" priority="32" operator="equal">
      <formula>"야"</formula>
    </cfRule>
    <cfRule type="cellIs" dxfId="1871" priority="33" operator="equal">
      <formula>"토"</formula>
    </cfRule>
  </conditionalFormatting>
  <conditionalFormatting sqref="L57:R59">
    <cfRule type="cellIs" dxfId="1870" priority="28" operator="equal">
      <formula>"일"</formula>
    </cfRule>
    <cfRule type="containsText" dxfId="1869" priority="29" operator="containsText" text="야">
      <formula>NOT(ISERROR(SEARCH("야",L57)))</formula>
    </cfRule>
    <cfRule type="cellIs" dxfId="1868" priority="30" operator="equal">
      <formula>"토"</formula>
    </cfRule>
  </conditionalFormatting>
  <conditionalFormatting sqref="S57:S59">
    <cfRule type="cellIs" dxfId="1867" priority="27" operator="lessThan">
      <formula>5</formula>
    </cfRule>
  </conditionalFormatting>
  <conditionalFormatting sqref="T57:T59">
    <cfRule type="cellIs" dxfId="1866" priority="26" operator="lessThan">
      <formula>40</formula>
    </cfRule>
  </conditionalFormatting>
  <conditionalFormatting sqref="L56:AJ56 K51:AJ51 C55:J56 D54:J54 K43:AC44 K53:AJ55 L52:AJ52 C43:J53 C57:AJ59 K49:AC50 K45:K48 S45:AC48">
    <cfRule type="cellIs" dxfId="1865" priority="25" operator="equal">
      <formula>0</formula>
    </cfRule>
  </conditionalFormatting>
  <conditionalFormatting sqref="L43:R44 L49:R56">
    <cfRule type="cellIs" dxfId="1864" priority="22" operator="equal">
      <formula>"일"</formula>
    </cfRule>
    <cfRule type="containsText" dxfId="1863" priority="23" operator="containsText" text="야">
      <formula>NOT(ISERROR(SEARCH("야",L43)))</formula>
    </cfRule>
    <cfRule type="cellIs" dxfId="1862" priority="24" operator="equal">
      <formula>"토"</formula>
    </cfRule>
  </conditionalFormatting>
  <conditionalFormatting sqref="S43:S56">
    <cfRule type="cellIs" dxfId="1861" priority="21" operator="lessThan">
      <formula>5</formula>
    </cfRule>
  </conditionalFormatting>
  <conditionalFormatting sqref="T43:T56">
    <cfRule type="cellIs" dxfId="1860" priority="20" operator="lessThan">
      <formula>40</formula>
    </cfRule>
  </conditionalFormatting>
  <conditionalFormatting sqref="C54">
    <cfRule type="cellIs" dxfId="1859" priority="19" operator="equal">
      <formula>0</formula>
    </cfRule>
  </conditionalFormatting>
  <conditionalFormatting sqref="L41:R42">
    <cfRule type="cellIs" dxfId="1858" priority="14" operator="equal">
      <formula>"일"</formula>
    </cfRule>
    <cfRule type="containsText" dxfId="1857" priority="15" operator="containsText" text="야">
      <formula>NOT(ISERROR(SEARCH("야",L41)))</formula>
    </cfRule>
    <cfRule type="cellIs" dxfId="1856" priority="16" operator="equal">
      <formula>"토"</formula>
    </cfRule>
  </conditionalFormatting>
  <conditionalFormatting sqref="S41:S42">
    <cfRule type="cellIs" dxfId="1855" priority="13" operator="lessThan">
      <formula>5</formula>
    </cfRule>
  </conditionalFormatting>
  <conditionalFormatting sqref="T41:T42">
    <cfRule type="cellIs" dxfId="1854" priority="12" operator="lessThan">
      <formula>40</formula>
    </cfRule>
  </conditionalFormatting>
  <conditionalFormatting sqref="C42:AJ42 D41:AJ41">
    <cfRule type="cellIs" dxfId="1853" priority="11" operator="equal">
      <formula>0</formula>
    </cfRule>
  </conditionalFormatting>
  <conditionalFormatting sqref="C41">
    <cfRule type="cellIs" dxfId="1852" priority="7" operator="equal">
      <formula>"일"</formula>
    </cfRule>
    <cfRule type="cellIs" dxfId="1851" priority="8" operator="equal">
      <formula>"야"</formula>
    </cfRule>
    <cfRule type="cellIs" dxfId="1850" priority="9" operator="equal">
      <formula>"토"</formula>
    </cfRule>
  </conditionalFormatting>
  <conditionalFormatting sqref="L45:R48">
    <cfRule type="cellIs" dxfId="1849" priority="4" operator="equal">
      <formula>"일"</formula>
    </cfRule>
    <cfRule type="cellIs" dxfId="1848" priority="5" operator="equal">
      <formula>"야"</formula>
    </cfRule>
    <cfRule type="cellIs" dxfId="1847" priority="6" operator="equal">
      <formula>"토"</formula>
    </cfRule>
  </conditionalFormatting>
  <conditionalFormatting sqref="G3">
    <cfRule type="cellIs" dxfId="1846" priority="1" operator="equal">
      <formula>"일"</formula>
    </cfRule>
    <cfRule type="cellIs" dxfId="1845" priority="2" operator="equal">
      <formula>"야"</formula>
    </cfRule>
    <cfRule type="cellIs" dxfId="1844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5B0D-AEC7-40B0-AE5A-C4B5A334049C}">
  <sheetPr>
    <tabColor rgb="FFFFFF00"/>
  </sheetPr>
  <dimension ref="B2:AJ186"/>
  <sheetViews>
    <sheetView showGridLines="0" showRowColHeaders="0" zoomScaleNormal="100" zoomScaleSheetLayoutView="75" workbookViewId="0">
      <selection activeCell="G3" sqref="G3"/>
    </sheetView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0" width="8.125" style="537" customWidth="1"/>
    <col min="21" max="21" width="8.125" style="349" customWidth="1"/>
    <col min="22" max="16384" width="6.125" style="113"/>
  </cols>
  <sheetData>
    <row r="2" spans="2:28" ht="12" customHeight="1"/>
    <row r="3" spans="2:28" ht="38.25" customHeight="1">
      <c r="C3" s="582" t="s">
        <v>689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28" ht="17.100000000000001" customHeight="1">
      <c r="C5" s="481" t="s">
        <v>493</v>
      </c>
      <c r="D5" s="481"/>
      <c r="E5" s="145"/>
      <c r="K5"/>
    </row>
    <row r="6" spans="2:28" ht="17.100000000000001" customHeight="1">
      <c r="C6" s="481"/>
      <c r="D6" s="481"/>
      <c r="E6" s="145"/>
      <c r="K6"/>
    </row>
    <row r="7" spans="2:28" ht="17.100000000000001" customHeight="1">
      <c r="C7" s="481" t="s">
        <v>703</v>
      </c>
      <c r="D7" s="481"/>
      <c r="E7" s="145"/>
      <c r="K7"/>
    </row>
    <row r="8" spans="2:28" ht="17.100000000000001" customHeight="1">
      <c r="X8" s="2"/>
      <c r="Y8" s="2"/>
      <c r="Z8" s="2"/>
      <c r="AA8" s="2"/>
      <c r="AB8" s="2"/>
    </row>
    <row r="9" spans="2:28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29" t="s">
        <v>487</v>
      </c>
      <c r="W9" s="194" t="s">
        <v>252</v>
      </c>
      <c r="X9" s="2"/>
      <c r="Y9" s="2"/>
      <c r="Z9" s="2"/>
      <c r="AA9" s="2"/>
      <c r="AB9" s="2"/>
    </row>
    <row r="10" spans="2:28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K10" s="454" t="s">
        <v>370</v>
      </c>
      <c r="L10" s="496" t="s">
        <v>398</v>
      </c>
      <c r="M10" s="455" t="s">
        <v>523</v>
      </c>
      <c r="N10" s="455" t="s">
        <v>523</v>
      </c>
      <c r="O10" s="455" t="s">
        <v>523</v>
      </c>
      <c r="P10" s="455" t="s">
        <v>523</v>
      </c>
      <c r="Q10" s="455" t="s">
        <v>523</v>
      </c>
      <c r="R10" s="497" t="s">
        <v>492</v>
      </c>
      <c r="S10" s="668"/>
      <c r="T10" s="669"/>
      <c r="U10" s="630"/>
      <c r="W10" s="153" t="s">
        <v>83</v>
      </c>
      <c r="X10" s="154" t="s">
        <v>88</v>
      </c>
      <c r="Y10" s="154" t="s">
        <v>92</v>
      </c>
      <c r="Z10" s="154" t="s">
        <v>155</v>
      </c>
      <c r="AA10" s="154" t="s">
        <v>103</v>
      </c>
      <c r="AB10" s="155" t="s">
        <v>120</v>
      </c>
    </row>
    <row r="11" spans="2:28" ht="17.100000000000001" customHeight="1">
      <c r="C11" s="648"/>
      <c r="D11" s="411" t="s">
        <v>93</v>
      </c>
      <c r="E11" s="412">
        <v>0.375</v>
      </c>
      <c r="F11" s="412">
        <v>0.79166666666666663</v>
      </c>
      <c r="G11" s="309">
        <v>1</v>
      </c>
      <c r="H11" s="309">
        <v>9</v>
      </c>
      <c r="I11" s="413"/>
      <c r="K11" s="257" t="s">
        <v>79</v>
      </c>
      <c r="L11" s="35" t="s">
        <v>73</v>
      </c>
      <c r="M11" s="35"/>
      <c r="N11" s="35"/>
      <c r="O11" s="35" t="s">
        <v>123</v>
      </c>
      <c r="P11" s="35" t="s">
        <v>93</v>
      </c>
      <c r="Q11" s="35" t="s">
        <v>95</v>
      </c>
      <c r="R11" s="47" t="s">
        <v>73</v>
      </c>
      <c r="S11" s="537">
        <v>5</v>
      </c>
      <c r="T11" s="537">
        <v>45</v>
      </c>
      <c r="U11" s="349">
        <v>5</v>
      </c>
      <c r="W11" s="257" t="s">
        <v>79</v>
      </c>
      <c r="X11" s="434">
        <v>17</v>
      </c>
      <c r="Y11" s="434">
        <v>16</v>
      </c>
      <c r="Z11" s="434">
        <v>0</v>
      </c>
      <c r="AA11" s="434">
        <v>0</v>
      </c>
      <c r="AB11" s="260">
        <v>22.333333333333332</v>
      </c>
    </row>
    <row r="12" spans="2:28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K12" s="257" t="s">
        <v>180</v>
      </c>
      <c r="L12" s="35"/>
      <c r="M12" s="35"/>
      <c r="N12" s="35" t="s">
        <v>123</v>
      </c>
      <c r="O12" s="35" t="s">
        <v>93</v>
      </c>
      <c r="P12" s="35" t="s">
        <v>95</v>
      </c>
      <c r="Q12" s="35" t="s">
        <v>73</v>
      </c>
      <c r="R12" s="47"/>
      <c r="S12" s="537">
        <v>4</v>
      </c>
      <c r="T12" s="537">
        <v>35</v>
      </c>
      <c r="U12" s="349">
        <v>3</v>
      </c>
      <c r="W12" s="257" t="s">
        <v>180</v>
      </c>
      <c r="X12" s="434">
        <v>17</v>
      </c>
      <c r="Y12" s="434">
        <v>16</v>
      </c>
      <c r="Z12" s="434">
        <v>0</v>
      </c>
      <c r="AA12" s="434">
        <v>0</v>
      </c>
      <c r="AB12" s="260">
        <v>22.333333333333332</v>
      </c>
    </row>
    <row r="13" spans="2:28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K13" s="257" t="s">
        <v>110</v>
      </c>
      <c r="L13" s="35"/>
      <c r="M13" s="35" t="s">
        <v>123</v>
      </c>
      <c r="N13" s="35" t="s">
        <v>93</v>
      </c>
      <c r="O13" s="35" t="s">
        <v>95</v>
      </c>
      <c r="P13" s="35" t="s">
        <v>73</v>
      </c>
      <c r="Q13" s="35"/>
      <c r="R13" s="47"/>
      <c r="S13" s="537">
        <v>4</v>
      </c>
      <c r="T13" s="537">
        <v>35</v>
      </c>
      <c r="U13" s="349">
        <v>3</v>
      </c>
      <c r="W13" s="257" t="s">
        <v>110</v>
      </c>
      <c r="X13" s="434">
        <v>17</v>
      </c>
      <c r="Y13" s="434">
        <v>16</v>
      </c>
      <c r="Z13" s="434">
        <v>0</v>
      </c>
      <c r="AA13" s="434">
        <v>0</v>
      </c>
      <c r="AB13" s="260">
        <v>22.333333333333332</v>
      </c>
    </row>
    <row r="14" spans="2:28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K14" s="257" t="s">
        <v>114</v>
      </c>
      <c r="L14" s="35" t="s">
        <v>123</v>
      </c>
      <c r="M14" s="35" t="s">
        <v>93</v>
      </c>
      <c r="N14" s="35" t="s">
        <v>95</v>
      </c>
      <c r="O14" s="35" t="s">
        <v>73</v>
      </c>
      <c r="P14" s="35"/>
      <c r="Q14" s="35"/>
      <c r="R14" s="47" t="s">
        <v>123</v>
      </c>
      <c r="S14" s="537">
        <v>5</v>
      </c>
      <c r="T14" s="537">
        <v>43</v>
      </c>
      <c r="U14" s="349">
        <v>3</v>
      </c>
      <c r="W14" s="257" t="s">
        <v>114</v>
      </c>
      <c r="X14" s="434">
        <v>16</v>
      </c>
      <c r="Y14" s="434">
        <v>20</v>
      </c>
      <c r="Z14" s="434">
        <v>0</v>
      </c>
      <c r="AA14" s="434">
        <v>0</v>
      </c>
      <c r="AB14" s="260">
        <v>22.666666666666668</v>
      </c>
    </row>
    <row r="15" spans="2:28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K15" s="257" t="s">
        <v>127</v>
      </c>
      <c r="L15" s="35" t="s">
        <v>93</v>
      </c>
      <c r="M15" s="35" t="s">
        <v>95</v>
      </c>
      <c r="N15" s="35" t="s">
        <v>73</v>
      </c>
      <c r="O15" s="35"/>
      <c r="P15" s="35"/>
      <c r="Q15" s="35" t="s">
        <v>123</v>
      </c>
      <c r="R15" s="47" t="s">
        <v>93</v>
      </c>
      <c r="S15" s="537">
        <v>5</v>
      </c>
      <c r="T15" s="537">
        <v>44</v>
      </c>
      <c r="U15" s="349">
        <v>4</v>
      </c>
      <c r="W15" s="257" t="s">
        <v>127</v>
      </c>
      <c r="X15" s="434">
        <v>16</v>
      </c>
      <c r="Y15" s="434">
        <v>20</v>
      </c>
      <c r="Z15" s="434">
        <v>0</v>
      </c>
      <c r="AA15" s="434">
        <v>0</v>
      </c>
      <c r="AB15" s="260">
        <v>22.666666666666668</v>
      </c>
    </row>
    <row r="16" spans="2:28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K16" s="257" t="s">
        <v>94</v>
      </c>
      <c r="L16" s="35" t="s">
        <v>95</v>
      </c>
      <c r="M16" s="35" t="s">
        <v>73</v>
      </c>
      <c r="N16" s="35"/>
      <c r="O16" s="35"/>
      <c r="P16" s="35" t="s">
        <v>123</v>
      </c>
      <c r="Q16" s="35" t="s">
        <v>93</v>
      </c>
      <c r="R16" s="499" t="s">
        <v>95</v>
      </c>
      <c r="S16" s="555">
        <v>5</v>
      </c>
      <c r="T16" s="537">
        <v>43</v>
      </c>
      <c r="U16" s="349">
        <v>3</v>
      </c>
      <c r="V16"/>
      <c r="W16" s="257" t="s">
        <v>94</v>
      </c>
      <c r="X16" s="434">
        <v>15</v>
      </c>
      <c r="Y16" s="434">
        <v>20</v>
      </c>
      <c r="Z16" s="434">
        <v>0</v>
      </c>
      <c r="AA16" s="434">
        <v>0</v>
      </c>
      <c r="AB16" s="260">
        <v>21.666666666666668</v>
      </c>
    </row>
    <row r="17" spans="2:28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K17" s="272" t="s">
        <v>111</v>
      </c>
      <c r="L17" s="500"/>
      <c r="M17" s="103" t="s">
        <v>93</v>
      </c>
      <c r="N17" s="103" t="s">
        <v>93</v>
      </c>
      <c r="O17" s="103" t="s">
        <v>93</v>
      </c>
      <c r="P17" s="103" t="s">
        <v>93</v>
      </c>
      <c r="Q17" s="103" t="s">
        <v>93</v>
      </c>
      <c r="R17" s="104"/>
      <c r="S17" s="537">
        <v>5</v>
      </c>
      <c r="T17" s="537">
        <v>45</v>
      </c>
      <c r="U17" s="349">
        <v>5</v>
      </c>
      <c r="W17" s="272" t="s">
        <v>111</v>
      </c>
      <c r="X17" s="435">
        <v>17</v>
      </c>
      <c r="Y17" s="435">
        <v>16</v>
      </c>
      <c r="Z17" s="435">
        <v>0</v>
      </c>
      <c r="AA17" s="435">
        <v>0</v>
      </c>
      <c r="AB17" s="275">
        <v>22.333333333333332</v>
      </c>
    </row>
    <row r="18" spans="2:28" ht="17.100000000000001" customHeight="1">
      <c r="C18" s="650"/>
      <c r="D18" s="415"/>
      <c r="E18" s="415"/>
      <c r="F18" s="415"/>
      <c r="G18" s="309"/>
      <c r="H18" s="309"/>
      <c r="I18" s="413"/>
      <c r="K18"/>
      <c r="L18"/>
      <c r="M18"/>
      <c r="N18"/>
      <c r="O18"/>
      <c r="P18"/>
      <c r="Q18"/>
      <c r="R18"/>
      <c r="S18" s="555"/>
      <c r="T18" s="555"/>
      <c r="U18" s="554"/>
      <c r="V18"/>
      <c r="W18"/>
      <c r="X18"/>
      <c r="Y18"/>
      <c r="Z18"/>
      <c r="AA18"/>
      <c r="AB18"/>
    </row>
    <row r="19" spans="2:28" ht="17.100000000000001" customHeight="1">
      <c r="C19" s="651"/>
      <c r="D19" s="416"/>
      <c r="E19" s="416"/>
      <c r="F19" s="416"/>
      <c r="G19" s="312"/>
      <c r="H19" s="312"/>
      <c r="I19" s="417"/>
      <c r="K19" s="145" t="s">
        <v>658</v>
      </c>
      <c r="L19"/>
      <c r="M19"/>
      <c r="N19"/>
      <c r="O19"/>
      <c r="P19"/>
      <c r="Q19"/>
      <c r="R19"/>
      <c r="W19"/>
      <c r="X19"/>
      <c r="Y19"/>
      <c r="Z19"/>
      <c r="AA19"/>
      <c r="AB19"/>
    </row>
    <row r="20" spans="2:28" ht="17.100000000000001" customHeight="1">
      <c r="C20" s="402" t="s">
        <v>635</v>
      </c>
      <c r="K20" s="402" t="s">
        <v>711</v>
      </c>
    </row>
    <row r="21" spans="2:28" s="349" customFormat="1" ht="17.100000000000001" customHeight="1">
      <c r="B21"/>
      <c r="C21" s="433" t="s">
        <v>649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554"/>
      <c r="T21" s="554"/>
      <c r="U21" s="554"/>
      <c r="V21"/>
      <c r="W21"/>
      <c r="X21"/>
      <c r="Y21"/>
      <c r="Z21"/>
      <c r="AA21"/>
      <c r="AB21"/>
    </row>
    <row r="22" spans="2:28" ht="17.100000000000001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554"/>
      <c r="T22" s="554"/>
      <c r="U22" s="554"/>
      <c r="V22"/>
      <c r="W22"/>
      <c r="X22"/>
      <c r="Y22"/>
      <c r="Z22"/>
      <c r="AA22"/>
      <c r="AB22"/>
    </row>
    <row r="24" spans="2:28" ht="17.100000000000001" customHeight="1">
      <c r="C24" s="481" t="s">
        <v>638</v>
      </c>
      <c r="D24" s="481"/>
      <c r="E24" s="145"/>
      <c r="K24"/>
    </row>
    <row r="25" spans="2:28" ht="17.100000000000001" customHeight="1">
      <c r="X25" s="2"/>
      <c r="Y25" s="2"/>
      <c r="Z25" s="2"/>
      <c r="AA25" s="2"/>
      <c r="AB25" s="2"/>
    </row>
    <row r="26" spans="2:28" s="349" customFormat="1" ht="17.100000000000001" customHeight="1">
      <c r="B26" s="123"/>
      <c r="C26" s="70" t="s">
        <v>156</v>
      </c>
      <c r="D26" s="410" t="s">
        <v>136</v>
      </c>
      <c r="E26" s="410" t="s">
        <v>134</v>
      </c>
      <c r="F26" s="410" t="s">
        <v>109</v>
      </c>
      <c r="G26" s="410" t="s">
        <v>131</v>
      </c>
      <c r="H26" s="451" t="s">
        <v>75</v>
      </c>
      <c r="I26" s="452" t="s">
        <v>92</v>
      </c>
      <c r="K26" s="75" t="s">
        <v>83</v>
      </c>
      <c r="L26" s="146" t="s">
        <v>96</v>
      </c>
      <c r="M26" s="146" t="s">
        <v>104</v>
      </c>
      <c r="N26" s="146" t="s">
        <v>82</v>
      </c>
      <c r="O26" s="146" t="s">
        <v>112</v>
      </c>
      <c r="P26" s="146" t="s">
        <v>97</v>
      </c>
      <c r="Q26" s="146" t="s">
        <v>117</v>
      </c>
      <c r="R26" s="147" t="s">
        <v>132</v>
      </c>
      <c r="S26" s="667" t="s">
        <v>515</v>
      </c>
      <c r="T26" s="669" t="s">
        <v>486</v>
      </c>
      <c r="U26" s="629" t="s">
        <v>487</v>
      </c>
      <c r="W26" s="194" t="s">
        <v>252</v>
      </c>
      <c r="X26" s="2"/>
      <c r="Y26" s="2"/>
      <c r="Z26" s="2"/>
      <c r="AA26" s="2"/>
      <c r="AB26" s="2"/>
    </row>
    <row r="27" spans="2:28" ht="17.100000000000001" customHeight="1">
      <c r="C27" s="647" t="s">
        <v>138</v>
      </c>
      <c r="D27" s="411" t="s">
        <v>123</v>
      </c>
      <c r="E27" s="412">
        <v>0.29166666666666669</v>
      </c>
      <c r="F27" s="412">
        <v>0.70833333333333337</v>
      </c>
      <c r="G27" s="309">
        <v>1</v>
      </c>
      <c r="H27" s="309">
        <v>9</v>
      </c>
      <c r="I27" s="413"/>
      <c r="K27" s="454" t="s">
        <v>370</v>
      </c>
      <c r="L27" s="496" t="s">
        <v>398</v>
      </c>
      <c r="M27" s="455" t="s">
        <v>523</v>
      </c>
      <c r="N27" s="455" t="s">
        <v>523</v>
      </c>
      <c r="O27" s="455" t="s">
        <v>523</v>
      </c>
      <c r="P27" s="455" t="s">
        <v>523</v>
      </c>
      <c r="Q27" s="455" t="s">
        <v>523</v>
      </c>
      <c r="R27" s="497" t="s">
        <v>492</v>
      </c>
      <c r="S27" s="668"/>
      <c r="T27" s="669"/>
      <c r="U27" s="630"/>
      <c r="W27" s="153" t="s">
        <v>83</v>
      </c>
      <c r="X27" s="154" t="s">
        <v>88</v>
      </c>
      <c r="Y27" s="154" t="s">
        <v>92</v>
      </c>
      <c r="Z27" s="154" t="s">
        <v>155</v>
      </c>
      <c r="AA27" s="154" t="s">
        <v>103</v>
      </c>
      <c r="AB27" s="155" t="s">
        <v>120</v>
      </c>
    </row>
    <row r="28" spans="2:28" ht="17.100000000000001" customHeight="1">
      <c r="C28" s="648"/>
      <c r="D28" s="411" t="s">
        <v>93</v>
      </c>
      <c r="E28" s="412">
        <v>0.375</v>
      </c>
      <c r="F28" s="412">
        <v>0.79166666666666663</v>
      </c>
      <c r="G28" s="309">
        <v>1</v>
      </c>
      <c r="H28" s="309">
        <v>9</v>
      </c>
      <c r="I28" s="413"/>
      <c r="K28" s="257" t="s">
        <v>79</v>
      </c>
      <c r="L28" s="35" t="s">
        <v>73</v>
      </c>
      <c r="M28" s="35"/>
      <c r="N28" s="35"/>
      <c r="O28" s="35" t="s">
        <v>123</v>
      </c>
      <c r="P28" s="35" t="s">
        <v>93</v>
      </c>
      <c r="Q28" s="35" t="s">
        <v>95</v>
      </c>
      <c r="R28" s="47" t="s">
        <v>73</v>
      </c>
      <c r="S28" s="537">
        <v>5</v>
      </c>
      <c r="T28" s="537">
        <v>43</v>
      </c>
      <c r="U28" s="349">
        <v>3</v>
      </c>
      <c r="W28" s="257" t="s">
        <v>79</v>
      </c>
      <c r="X28" s="434">
        <v>17</v>
      </c>
      <c r="Y28" s="434">
        <v>24</v>
      </c>
      <c r="Z28" s="434">
        <v>0</v>
      </c>
      <c r="AA28" s="434">
        <v>0</v>
      </c>
      <c r="AB28" s="260">
        <v>25</v>
      </c>
    </row>
    <row r="29" spans="2:28" ht="17.100000000000001" customHeight="1">
      <c r="C29" s="648"/>
      <c r="D29" s="411" t="s">
        <v>95</v>
      </c>
      <c r="E29" s="412">
        <v>0.45833333333333331</v>
      </c>
      <c r="F29" s="412">
        <v>0.875</v>
      </c>
      <c r="G29" s="309">
        <v>1</v>
      </c>
      <c r="H29" s="309">
        <v>9</v>
      </c>
      <c r="I29" s="413"/>
      <c r="K29" s="257" t="s">
        <v>180</v>
      </c>
      <c r="L29" s="35"/>
      <c r="M29" s="35"/>
      <c r="N29" s="35" t="s">
        <v>123</v>
      </c>
      <c r="O29" s="35" t="s">
        <v>93</v>
      </c>
      <c r="P29" s="35" t="s">
        <v>95</v>
      </c>
      <c r="Q29" s="35" t="s">
        <v>73</v>
      </c>
      <c r="R29" s="47"/>
      <c r="S29" s="537">
        <v>4</v>
      </c>
      <c r="T29" s="537">
        <v>35</v>
      </c>
      <c r="U29" s="349">
        <v>3</v>
      </c>
      <c r="W29" s="257" t="s">
        <v>180</v>
      </c>
      <c r="X29" s="434">
        <v>17</v>
      </c>
      <c r="Y29" s="434">
        <v>24</v>
      </c>
      <c r="Z29" s="434">
        <v>0</v>
      </c>
      <c r="AA29" s="434">
        <v>0</v>
      </c>
      <c r="AB29" s="260">
        <v>25</v>
      </c>
    </row>
    <row r="30" spans="2:28" ht="17.100000000000001" customHeight="1">
      <c r="C30" s="648"/>
      <c r="D30" s="411"/>
      <c r="E30" s="412"/>
      <c r="F30" s="412"/>
      <c r="G30" s="309"/>
      <c r="H30" s="309" t="s">
        <v>105</v>
      </c>
      <c r="I30" s="413"/>
      <c r="K30" s="257" t="s">
        <v>110</v>
      </c>
      <c r="L30" s="35"/>
      <c r="M30" s="35" t="s">
        <v>123</v>
      </c>
      <c r="N30" s="35" t="s">
        <v>93</v>
      </c>
      <c r="O30" s="35" t="s">
        <v>95</v>
      </c>
      <c r="P30" s="35" t="s">
        <v>73</v>
      </c>
      <c r="Q30" s="35"/>
      <c r="R30" s="47"/>
      <c r="S30" s="537">
        <v>4</v>
      </c>
      <c r="T30" s="537">
        <v>35</v>
      </c>
      <c r="U30" s="349">
        <v>3</v>
      </c>
      <c r="W30" s="257" t="s">
        <v>110</v>
      </c>
      <c r="X30" s="434">
        <v>17</v>
      </c>
      <c r="Y30" s="434">
        <v>24</v>
      </c>
      <c r="Z30" s="434">
        <v>0</v>
      </c>
      <c r="AA30" s="434">
        <v>0</v>
      </c>
      <c r="AB30" s="260">
        <v>25</v>
      </c>
    </row>
    <row r="31" spans="2:28" ht="17.100000000000001" customHeight="1">
      <c r="C31" s="648"/>
      <c r="D31" s="411"/>
      <c r="E31" s="412"/>
      <c r="F31" s="412"/>
      <c r="G31" s="309"/>
      <c r="H31" s="309" t="s">
        <v>105</v>
      </c>
      <c r="I31" s="413"/>
      <c r="K31" s="257" t="s">
        <v>114</v>
      </c>
      <c r="L31" s="35" t="s">
        <v>123</v>
      </c>
      <c r="M31" s="35" t="s">
        <v>93</v>
      </c>
      <c r="N31" s="35" t="s">
        <v>95</v>
      </c>
      <c r="O31" s="35" t="s">
        <v>73</v>
      </c>
      <c r="P31" s="35"/>
      <c r="Q31" s="35"/>
      <c r="R31" s="47" t="s">
        <v>123</v>
      </c>
      <c r="S31" s="537">
        <v>5</v>
      </c>
      <c r="T31" s="537">
        <v>44</v>
      </c>
      <c r="U31" s="349">
        <v>4</v>
      </c>
      <c r="W31" s="257" t="s">
        <v>114</v>
      </c>
      <c r="X31" s="434">
        <v>15</v>
      </c>
      <c r="Y31" s="434">
        <v>30</v>
      </c>
      <c r="Z31" s="434">
        <v>0</v>
      </c>
      <c r="AA31" s="434">
        <v>0</v>
      </c>
      <c r="AB31" s="260">
        <v>25</v>
      </c>
    </row>
    <row r="32" spans="2:28" ht="17.100000000000001" customHeight="1">
      <c r="C32" s="648"/>
      <c r="D32" s="411"/>
      <c r="E32" s="412"/>
      <c r="F32" s="412"/>
      <c r="G32" s="309"/>
      <c r="H32" s="309" t="s">
        <v>105</v>
      </c>
      <c r="I32" s="413"/>
      <c r="K32" s="257" t="s">
        <v>127</v>
      </c>
      <c r="L32" s="35" t="s">
        <v>93</v>
      </c>
      <c r="M32" s="35" t="s">
        <v>95</v>
      </c>
      <c r="N32" s="35" t="s">
        <v>73</v>
      </c>
      <c r="O32" s="35"/>
      <c r="P32" s="35"/>
      <c r="Q32" s="35" t="s">
        <v>123</v>
      </c>
      <c r="R32" s="47" t="s">
        <v>93</v>
      </c>
      <c r="S32" s="537">
        <v>5</v>
      </c>
      <c r="T32" s="537">
        <v>44</v>
      </c>
      <c r="U32" s="349">
        <v>4</v>
      </c>
      <c r="W32" s="257" t="s">
        <v>127</v>
      </c>
      <c r="X32" s="434">
        <v>16</v>
      </c>
      <c r="Y32" s="434">
        <v>30</v>
      </c>
      <c r="Z32" s="434">
        <v>0</v>
      </c>
      <c r="AA32" s="434">
        <v>0</v>
      </c>
      <c r="AB32" s="260">
        <v>26</v>
      </c>
    </row>
    <row r="33" spans="2:28" ht="17.100000000000001" customHeight="1">
      <c r="C33" s="649"/>
      <c r="D33" s="411"/>
      <c r="E33" s="412"/>
      <c r="F33" s="412"/>
      <c r="G33" s="309"/>
      <c r="H33" s="309" t="s">
        <v>105</v>
      </c>
      <c r="I33" s="413"/>
      <c r="K33" s="257" t="s">
        <v>94</v>
      </c>
      <c r="L33" s="35" t="s">
        <v>95</v>
      </c>
      <c r="M33" s="35" t="s">
        <v>73</v>
      </c>
      <c r="N33" s="35"/>
      <c r="O33" s="35"/>
      <c r="P33" s="35" t="s">
        <v>123</v>
      </c>
      <c r="Q33" s="35" t="s">
        <v>93</v>
      </c>
      <c r="R33" s="499" t="s">
        <v>95</v>
      </c>
      <c r="S33" s="555">
        <v>5</v>
      </c>
      <c r="T33" s="537">
        <v>44</v>
      </c>
      <c r="U33" s="349">
        <v>4</v>
      </c>
      <c r="V33"/>
      <c r="W33" s="257" t="s">
        <v>94</v>
      </c>
      <c r="X33" s="434">
        <v>16</v>
      </c>
      <c r="Y33" s="434">
        <v>30</v>
      </c>
      <c r="Z33" s="434">
        <v>0</v>
      </c>
      <c r="AA33" s="434">
        <v>0</v>
      </c>
      <c r="AB33" s="260">
        <v>26</v>
      </c>
    </row>
    <row r="34" spans="2:28" ht="17.100000000000001" customHeight="1">
      <c r="C34" s="650" t="s">
        <v>92</v>
      </c>
      <c r="D34" s="411" t="s">
        <v>73</v>
      </c>
      <c r="E34" s="412">
        <v>0.875</v>
      </c>
      <c r="F34" s="412">
        <v>0.29166666666666669</v>
      </c>
      <c r="G34" s="453">
        <v>2</v>
      </c>
      <c r="H34" s="107">
        <v>8</v>
      </c>
      <c r="I34" s="414">
        <v>6</v>
      </c>
      <c r="K34" s="272" t="s">
        <v>111</v>
      </c>
      <c r="L34" s="500"/>
      <c r="M34" s="103" t="s">
        <v>93</v>
      </c>
      <c r="N34" s="103" t="s">
        <v>93</v>
      </c>
      <c r="O34" s="103" t="s">
        <v>93</v>
      </c>
      <c r="P34" s="103" t="s">
        <v>93</v>
      </c>
      <c r="Q34" s="103" t="s">
        <v>93</v>
      </c>
      <c r="R34" s="104"/>
      <c r="S34" s="537">
        <v>5</v>
      </c>
      <c r="T34" s="537">
        <v>45</v>
      </c>
      <c r="U34" s="349">
        <v>5</v>
      </c>
      <c r="W34" s="272" t="s">
        <v>111</v>
      </c>
      <c r="X34" s="435">
        <v>17</v>
      </c>
      <c r="Y34" s="435">
        <v>24</v>
      </c>
      <c r="Z34" s="435">
        <v>0</v>
      </c>
      <c r="AA34" s="435">
        <v>0</v>
      </c>
      <c r="AB34" s="275">
        <v>25</v>
      </c>
    </row>
    <row r="35" spans="2:28" ht="17.100000000000001" customHeight="1">
      <c r="C35" s="650"/>
      <c r="D35" s="415"/>
      <c r="E35" s="415"/>
      <c r="F35" s="415"/>
      <c r="G35" s="309"/>
      <c r="H35" s="309"/>
      <c r="I35" s="413"/>
      <c r="K35"/>
      <c r="L35"/>
      <c r="M35"/>
      <c r="N35"/>
      <c r="O35"/>
      <c r="P35"/>
      <c r="Q35"/>
      <c r="R35"/>
      <c r="S35" s="555"/>
      <c r="T35" s="555"/>
      <c r="U35" s="554"/>
      <c r="V35"/>
      <c r="W35"/>
      <c r="X35"/>
      <c r="Y35"/>
      <c r="Z35"/>
      <c r="AA35"/>
      <c r="AB35"/>
    </row>
    <row r="36" spans="2:28" ht="17.100000000000001" customHeight="1">
      <c r="C36" s="651"/>
      <c r="D36" s="416"/>
      <c r="E36" s="416"/>
      <c r="F36" s="416"/>
      <c r="G36" s="312"/>
      <c r="H36" s="312"/>
      <c r="I36" s="417"/>
      <c r="K36" s="145" t="s">
        <v>611</v>
      </c>
      <c r="L36"/>
      <c r="M36"/>
      <c r="N36"/>
      <c r="O36"/>
      <c r="P36"/>
      <c r="Q36"/>
      <c r="R36"/>
      <c r="W36"/>
      <c r="X36"/>
      <c r="Y36"/>
      <c r="Z36"/>
      <c r="AA36"/>
      <c r="AB36"/>
    </row>
    <row r="37" spans="2:28" ht="17.100000000000001" customHeight="1">
      <c r="C37" s="402" t="s">
        <v>636</v>
      </c>
      <c r="K37" s="402" t="s">
        <v>711</v>
      </c>
    </row>
    <row r="38" spans="2:28" ht="17.100000000000001" customHeight="1">
      <c r="B38"/>
      <c r="C38"/>
      <c r="D38"/>
      <c r="E38"/>
      <c r="F38"/>
      <c r="G38"/>
      <c r="H38"/>
      <c r="I38"/>
      <c r="J38"/>
      <c r="K38" s="402"/>
      <c r="L38"/>
      <c r="M38"/>
      <c r="N38"/>
      <c r="O38"/>
      <c r="P38"/>
      <c r="Q38"/>
      <c r="R38"/>
      <c r="S38" s="555"/>
      <c r="T38" s="555"/>
      <c r="U38" s="554"/>
      <c r="V38"/>
      <c r="W38"/>
      <c r="X38"/>
      <c r="Y38"/>
      <c r="Z38"/>
      <c r="AA38"/>
      <c r="AB38"/>
    </row>
    <row r="40" spans="2:28" s="463" customFormat="1" ht="17.100000000000001" customHeight="1">
      <c r="B40" s="513"/>
      <c r="C40" s="462"/>
      <c r="G40" s="462"/>
      <c r="H40" s="462"/>
      <c r="S40" s="556"/>
      <c r="T40" s="556"/>
      <c r="U40" s="462"/>
    </row>
    <row r="43" spans="2:28" ht="17.100000000000001" customHeight="1">
      <c r="C43" s="481" t="s">
        <v>608</v>
      </c>
      <c r="D43" s="481"/>
      <c r="E43" s="145"/>
      <c r="K43" s="123" t="s">
        <v>659</v>
      </c>
    </row>
    <row r="44" spans="2:28" ht="17.100000000000001" customHeight="1">
      <c r="X44" s="2"/>
      <c r="Y44" s="2"/>
      <c r="Z44" s="2"/>
      <c r="AA44" s="2"/>
      <c r="AB44" s="2"/>
    </row>
    <row r="45" spans="2:28" s="349" customFormat="1" ht="17.100000000000001" customHeight="1">
      <c r="B45" s="123"/>
      <c r="C45" s="70" t="s">
        <v>156</v>
      </c>
      <c r="D45" s="410" t="s">
        <v>136</v>
      </c>
      <c r="E45" s="410" t="s">
        <v>134</v>
      </c>
      <c r="F45" s="410" t="s">
        <v>109</v>
      </c>
      <c r="G45" s="410" t="s">
        <v>131</v>
      </c>
      <c r="H45" s="451" t="s">
        <v>75</v>
      </c>
      <c r="I45" s="452" t="s">
        <v>92</v>
      </c>
      <c r="K45" s="75" t="s">
        <v>83</v>
      </c>
      <c r="L45" s="146" t="s">
        <v>96</v>
      </c>
      <c r="M45" s="146" t="s">
        <v>104</v>
      </c>
      <c r="N45" s="146" t="s">
        <v>82</v>
      </c>
      <c r="O45" s="146" t="s">
        <v>112</v>
      </c>
      <c r="P45" s="146" t="s">
        <v>97</v>
      </c>
      <c r="Q45" s="146" t="s">
        <v>117</v>
      </c>
      <c r="R45" s="147" t="s">
        <v>132</v>
      </c>
      <c r="S45" s="667" t="s">
        <v>515</v>
      </c>
      <c r="T45" s="669" t="s">
        <v>486</v>
      </c>
      <c r="U45" s="629" t="s">
        <v>487</v>
      </c>
      <c r="W45" s="194" t="s">
        <v>252</v>
      </c>
      <c r="X45" s="2"/>
      <c r="Y45" s="2"/>
      <c r="Z45" s="2"/>
      <c r="AA45" s="2"/>
      <c r="AB45" s="2"/>
    </row>
    <row r="46" spans="2:28" ht="17.100000000000001" customHeight="1">
      <c r="C46" s="647" t="s">
        <v>138</v>
      </c>
      <c r="D46" s="411" t="s">
        <v>93</v>
      </c>
      <c r="E46" s="412">
        <v>0.375</v>
      </c>
      <c r="F46" s="412">
        <v>0.75</v>
      </c>
      <c r="G46" s="309">
        <v>1</v>
      </c>
      <c r="H46" s="309">
        <v>8</v>
      </c>
      <c r="I46" s="413"/>
      <c r="K46" s="454" t="s">
        <v>164</v>
      </c>
      <c r="L46" s="496" t="s">
        <v>212</v>
      </c>
      <c r="M46" s="455" t="s">
        <v>219</v>
      </c>
      <c r="N46" s="455" t="s">
        <v>219</v>
      </c>
      <c r="O46" s="455" t="s">
        <v>219</v>
      </c>
      <c r="P46" s="455" t="s">
        <v>219</v>
      </c>
      <c r="Q46" s="455" t="s">
        <v>219</v>
      </c>
      <c r="R46" s="497" t="s">
        <v>212</v>
      </c>
      <c r="S46" s="668"/>
      <c r="T46" s="669"/>
      <c r="U46" s="630"/>
      <c r="W46" s="153" t="s">
        <v>83</v>
      </c>
      <c r="X46" s="154" t="s">
        <v>88</v>
      </c>
      <c r="Y46" s="154" t="s">
        <v>92</v>
      </c>
      <c r="Z46" s="154" t="s">
        <v>155</v>
      </c>
      <c r="AA46" s="154" t="s">
        <v>103</v>
      </c>
      <c r="AB46" s="155" t="s">
        <v>120</v>
      </c>
    </row>
    <row r="47" spans="2:28" ht="17.100000000000001" customHeight="1">
      <c r="C47" s="648"/>
      <c r="D47" s="411"/>
      <c r="E47" s="412"/>
      <c r="F47" s="412"/>
      <c r="G47" s="309">
        <v>0</v>
      </c>
      <c r="H47" s="309" t="s">
        <v>105</v>
      </c>
      <c r="I47" s="413"/>
      <c r="K47" s="257" t="s">
        <v>79</v>
      </c>
      <c r="L47" s="35" t="s">
        <v>73</v>
      </c>
      <c r="M47" s="35"/>
      <c r="N47" s="35"/>
      <c r="O47" s="35" t="s">
        <v>93</v>
      </c>
      <c r="P47" s="35" t="s">
        <v>93</v>
      </c>
      <c r="Q47" s="35" t="s">
        <v>93</v>
      </c>
      <c r="R47" s="47" t="s">
        <v>73</v>
      </c>
      <c r="S47" s="537">
        <v>5</v>
      </c>
      <c r="T47" s="537">
        <v>44</v>
      </c>
      <c r="U47" s="349">
        <v>4</v>
      </c>
      <c r="W47" s="257" t="s">
        <v>79</v>
      </c>
      <c r="X47" s="434">
        <v>8</v>
      </c>
      <c r="Y47" s="434">
        <v>16</v>
      </c>
      <c r="Z47" s="434">
        <v>0</v>
      </c>
      <c r="AA47" s="434">
        <v>0</v>
      </c>
      <c r="AB47" s="260">
        <v>13.333333333333332</v>
      </c>
    </row>
    <row r="48" spans="2:28" ht="17.100000000000001" customHeight="1">
      <c r="C48" s="648"/>
      <c r="D48" s="411"/>
      <c r="E48" s="412"/>
      <c r="F48" s="412"/>
      <c r="G48" s="309">
        <v>0</v>
      </c>
      <c r="H48" s="309" t="s">
        <v>105</v>
      </c>
      <c r="I48" s="413"/>
      <c r="K48" s="257" t="s">
        <v>180</v>
      </c>
      <c r="L48" s="35"/>
      <c r="M48" s="35"/>
      <c r="N48" s="35" t="s">
        <v>93</v>
      </c>
      <c r="O48" s="35" t="s">
        <v>93</v>
      </c>
      <c r="P48" s="35" t="s">
        <v>93</v>
      </c>
      <c r="Q48" s="35" t="s">
        <v>73</v>
      </c>
      <c r="R48" s="47"/>
      <c r="S48" s="537">
        <v>4</v>
      </c>
      <c r="T48" s="537">
        <v>34</v>
      </c>
      <c r="U48" s="349">
        <v>2</v>
      </c>
      <c r="W48" s="257" t="s">
        <v>180</v>
      </c>
      <c r="X48" s="434">
        <v>8</v>
      </c>
      <c r="Y48" s="434">
        <v>16</v>
      </c>
      <c r="Z48" s="434">
        <v>0</v>
      </c>
      <c r="AA48" s="434">
        <v>0</v>
      </c>
      <c r="AB48" s="260">
        <v>13.333333333333332</v>
      </c>
    </row>
    <row r="49" spans="2:28" ht="17.100000000000001" customHeight="1">
      <c r="C49" s="648"/>
      <c r="D49" s="411"/>
      <c r="E49" s="412"/>
      <c r="F49" s="412"/>
      <c r="G49" s="309">
        <v>0</v>
      </c>
      <c r="H49" s="309" t="s">
        <v>105</v>
      </c>
      <c r="I49" s="413"/>
      <c r="K49" s="257" t="s">
        <v>110</v>
      </c>
      <c r="L49" s="35"/>
      <c r="M49" s="35" t="s">
        <v>93</v>
      </c>
      <c r="N49" s="35" t="s">
        <v>93</v>
      </c>
      <c r="O49" s="35" t="s">
        <v>93</v>
      </c>
      <c r="P49" s="35" t="s">
        <v>73</v>
      </c>
      <c r="Q49" s="35"/>
      <c r="R49" s="47"/>
      <c r="S49" s="537">
        <v>4</v>
      </c>
      <c r="T49" s="537">
        <v>34</v>
      </c>
      <c r="U49" s="349">
        <v>2</v>
      </c>
      <c r="W49" s="257" t="s">
        <v>110</v>
      </c>
      <c r="X49" s="434">
        <v>8</v>
      </c>
      <c r="Y49" s="434">
        <v>16</v>
      </c>
      <c r="Z49" s="434">
        <v>0</v>
      </c>
      <c r="AA49" s="434">
        <v>0</v>
      </c>
      <c r="AB49" s="260">
        <v>13.333333333333332</v>
      </c>
    </row>
    <row r="50" spans="2:28" ht="17.100000000000001" customHeight="1">
      <c r="C50" s="648"/>
      <c r="D50" s="411"/>
      <c r="E50" s="412"/>
      <c r="F50" s="412"/>
      <c r="G50" s="309">
        <v>0</v>
      </c>
      <c r="H50" s="309" t="s">
        <v>105</v>
      </c>
      <c r="I50" s="413"/>
      <c r="K50" s="257" t="s">
        <v>114</v>
      </c>
      <c r="L50" s="35" t="s">
        <v>93</v>
      </c>
      <c r="M50" s="35" t="s">
        <v>93</v>
      </c>
      <c r="N50" s="35" t="s">
        <v>93</v>
      </c>
      <c r="O50" s="35" t="s">
        <v>73</v>
      </c>
      <c r="P50" s="35"/>
      <c r="Q50" s="35"/>
      <c r="R50" s="47" t="s">
        <v>93</v>
      </c>
      <c r="S50" s="537">
        <v>5</v>
      </c>
      <c r="T50" s="537">
        <v>42</v>
      </c>
      <c r="U50" s="349">
        <v>2</v>
      </c>
      <c r="W50" s="257" t="s">
        <v>114</v>
      </c>
      <c r="X50" s="434">
        <v>10</v>
      </c>
      <c r="Y50" s="434">
        <v>20</v>
      </c>
      <c r="Z50" s="434">
        <v>0</v>
      </c>
      <c r="AA50" s="434">
        <v>0</v>
      </c>
      <c r="AB50" s="260">
        <v>16.666666666666668</v>
      </c>
    </row>
    <row r="51" spans="2:28" ht="17.100000000000001" customHeight="1">
      <c r="C51" s="648"/>
      <c r="D51" s="411"/>
      <c r="E51" s="412"/>
      <c r="F51" s="412"/>
      <c r="G51" s="309">
        <v>0</v>
      </c>
      <c r="H51" s="309" t="s">
        <v>105</v>
      </c>
      <c r="I51" s="413"/>
      <c r="K51" s="257" t="s">
        <v>127</v>
      </c>
      <c r="L51" s="35" t="s">
        <v>93</v>
      </c>
      <c r="M51" s="35" t="s">
        <v>93</v>
      </c>
      <c r="N51" s="35" t="s">
        <v>73</v>
      </c>
      <c r="O51" s="35"/>
      <c r="P51" s="35"/>
      <c r="Q51" s="35" t="s">
        <v>93</v>
      </c>
      <c r="R51" s="47" t="s">
        <v>93</v>
      </c>
      <c r="S51" s="537">
        <v>5</v>
      </c>
      <c r="T51" s="537">
        <v>42</v>
      </c>
      <c r="U51" s="349">
        <v>2</v>
      </c>
      <c r="W51" s="257" t="s">
        <v>127</v>
      </c>
      <c r="X51" s="434">
        <v>10</v>
      </c>
      <c r="Y51" s="434">
        <v>20</v>
      </c>
      <c r="Z51" s="434">
        <v>0</v>
      </c>
      <c r="AA51" s="434">
        <v>0</v>
      </c>
      <c r="AB51" s="260">
        <v>16.666666666666668</v>
      </c>
    </row>
    <row r="52" spans="2:28" ht="17.100000000000001" customHeight="1">
      <c r="C52" s="649"/>
      <c r="D52" s="411"/>
      <c r="E52" s="412"/>
      <c r="F52" s="412"/>
      <c r="G52" s="309">
        <v>0</v>
      </c>
      <c r="H52" s="309" t="s">
        <v>105</v>
      </c>
      <c r="I52" s="413"/>
      <c r="K52" s="257" t="s">
        <v>94</v>
      </c>
      <c r="L52" s="35" t="s">
        <v>93</v>
      </c>
      <c r="M52" s="35" t="s">
        <v>73</v>
      </c>
      <c r="N52" s="35"/>
      <c r="O52" s="35"/>
      <c r="P52" s="35" t="s">
        <v>93</v>
      </c>
      <c r="Q52" s="35" t="s">
        <v>93</v>
      </c>
      <c r="R52" s="499" t="s">
        <v>93</v>
      </c>
      <c r="S52" s="555">
        <v>5</v>
      </c>
      <c r="T52" s="537">
        <v>42</v>
      </c>
      <c r="U52" s="349">
        <v>2</v>
      </c>
      <c r="V52"/>
      <c r="W52" s="257" t="s">
        <v>94</v>
      </c>
      <c r="X52" s="434">
        <v>10</v>
      </c>
      <c r="Y52" s="434">
        <v>20</v>
      </c>
      <c r="Z52" s="434">
        <v>0</v>
      </c>
      <c r="AA52" s="434">
        <v>0</v>
      </c>
      <c r="AB52" s="260">
        <v>16.666666666666668</v>
      </c>
    </row>
    <row r="53" spans="2:28" ht="17.100000000000001" customHeight="1">
      <c r="C53" s="650" t="s">
        <v>92</v>
      </c>
      <c r="D53" s="411" t="s">
        <v>73</v>
      </c>
      <c r="E53" s="412">
        <v>0.75</v>
      </c>
      <c r="F53" s="412">
        <v>0.375</v>
      </c>
      <c r="G53" s="453">
        <v>5</v>
      </c>
      <c r="H53" s="107">
        <v>10</v>
      </c>
      <c r="I53" s="414">
        <v>4</v>
      </c>
      <c r="K53" s="272" t="s">
        <v>111</v>
      </c>
      <c r="L53" s="500"/>
      <c r="M53" s="103" t="s">
        <v>93</v>
      </c>
      <c r="N53" s="103" t="s">
        <v>93</v>
      </c>
      <c r="O53" s="103" t="s">
        <v>93</v>
      </c>
      <c r="P53" s="103" t="s">
        <v>93</v>
      </c>
      <c r="Q53" s="103" t="s">
        <v>93</v>
      </c>
      <c r="R53" s="104"/>
      <c r="S53" s="537">
        <v>5</v>
      </c>
      <c r="T53" s="537">
        <v>40</v>
      </c>
      <c r="U53" s="349">
        <v>0</v>
      </c>
      <c r="W53" s="272" t="s">
        <v>111</v>
      </c>
      <c r="X53" s="435">
        <v>8</v>
      </c>
      <c r="Y53" s="435">
        <v>16</v>
      </c>
      <c r="Z53" s="435">
        <v>0</v>
      </c>
      <c r="AA53" s="435">
        <v>0</v>
      </c>
      <c r="AB53" s="275">
        <v>13.333333333333332</v>
      </c>
    </row>
    <row r="54" spans="2:28" ht="17.100000000000001" customHeight="1">
      <c r="C54" s="650"/>
      <c r="D54" s="415"/>
      <c r="E54" s="415"/>
      <c r="F54" s="415"/>
      <c r="G54" s="309"/>
      <c r="H54" s="309"/>
      <c r="I54" s="413"/>
      <c r="K54"/>
      <c r="L54"/>
      <c r="M54"/>
      <c r="N54"/>
      <c r="O54"/>
      <c r="P54"/>
      <c r="Q54"/>
      <c r="R54"/>
      <c r="S54" s="555"/>
      <c r="T54" s="555"/>
      <c r="U54" s="554"/>
      <c r="V54"/>
      <c r="W54"/>
      <c r="X54"/>
      <c r="Y54"/>
      <c r="Z54"/>
      <c r="AA54"/>
      <c r="AB54"/>
    </row>
    <row r="55" spans="2:28" ht="17.100000000000001" customHeight="1">
      <c r="C55" s="651"/>
      <c r="D55" s="416"/>
      <c r="E55" s="416"/>
      <c r="F55" s="416"/>
      <c r="G55" s="312"/>
      <c r="H55" s="312"/>
      <c r="I55" s="417"/>
      <c r="K55" s="145" t="s">
        <v>602</v>
      </c>
      <c r="L55"/>
      <c r="M55"/>
      <c r="N55"/>
      <c r="O55"/>
      <c r="P55"/>
      <c r="Q55"/>
      <c r="R55"/>
      <c r="W55"/>
      <c r="X55"/>
      <c r="Y55"/>
      <c r="Z55"/>
      <c r="AA55"/>
      <c r="AB55"/>
    </row>
    <row r="56" spans="2:28" s="402" customFormat="1" ht="17.100000000000001" customHeight="1">
      <c r="B56" s="533"/>
      <c r="C56" s="549" t="s">
        <v>649</v>
      </c>
      <c r="D56" s="533"/>
      <c r="E56" s="533"/>
      <c r="F56" s="533"/>
      <c r="G56" s="533"/>
      <c r="H56" s="533"/>
      <c r="I56" s="533"/>
      <c r="J56" s="533"/>
      <c r="S56" s="558"/>
      <c r="T56" s="558"/>
      <c r="U56" s="559"/>
    </row>
    <row r="57" spans="2:28" s="402" customFormat="1" ht="17.100000000000001" customHeight="1">
      <c r="B57" s="533"/>
      <c r="C57" s="549"/>
      <c r="D57" s="533"/>
      <c r="E57" s="533"/>
      <c r="F57" s="533"/>
      <c r="G57" s="533"/>
      <c r="H57" s="533"/>
      <c r="I57" s="533"/>
      <c r="J57" s="533"/>
      <c r="K57" s="123" t="s">
        <v>660</v>
      </c>
      <c r="S57" s="558"/>
      <c r="T57" s="558"/>
      <c r="U57" s="559"/>
    </row>
    <row r="58" spans="2:28" s="402" customFormat="1" ht="17.100000000000001" customHeight="1">
      <c r="B58" s="533"/>
      <c r="C58" s="549"/>
      <c r="D58" s="533"/>
      <c r="E58" s="533"/>
      <c r="F58" s="533"/>
      <c r="G58" s="533"/>
      <c r="H58" s="533"/>
      <c r="I58" s="533"/>
      <c r="J58" s="533"/>
      <c r="S58" s="558"/>
      <c r="T58" s="558"/>
      <c r="U58" s="559"/>
    </row>
    <row r="59" spans="2:28" s="349" customFormat="1" ht="17.100000000000001" customHeight="1">
      <c r="B59"/>
      <c r="C59"/>
      <c r="D59"/>
      <c r="E59"/>
      <c r="F59"/>
      <c r="G59"/>
      <c r="H59"/>
      <c r="I59"/>
      <c r="J59"/>
      <c r="K59" s="75" t="s">
        <v>83</v>
      </c>
      <c r="L59" s="146" t="s">
        <v>96</v>
      </c>
      <c r="M59" s="146" t="s">
        <v>104</v>
      </c>
      <c r="N59" s="146" t="s">
        <v>82</v>
      </c>
      <c r="O59" s="146" t="s">
        <v>112</v>
      </c>
      <c r="P59" s="146" t="s">
        <v>97</v>
      </c>
      <c r="Q59" s="146" t="s">
        <v>117</v>
      </c>
      <c r="R59" s="147" t="s">
        <v>132</v>
      </c>
      <c r="S59" s="667" t="s">
        <v>515</v>
      </c>
      <c r="T59" s="669" t="s">
        <v>486</v>
      </c>
      <c r="U59" s="629" t="s">
        <v>487</v>
      </c>
      <c r="W59" s="194" t="s">
        <v>252</v>
      </c>
      <c r="X59" s="2"/>
      <c r="Y59" s="2"/>
      <c r="Z59" s="2"/>
      <c r="AA59" s="2"/>
      <c r="AB59" s="2"/>
    </row>
    <row r="60" spans="2:28" ht="17.100000000000001" customHeight="1">
      <c r="B60"/>
      <c r="C60"/>
      <c r="D60"/>
      <c r="E60"/>
      <c r="F60"/>
      <c r="G60"/>
      <c r="H60"/>
      <c r="I60"/>
      <c r="J60"/>
      <c r="K60" s="454" t="s">
        <v>164</v>
      </c>
      <c r="L60" s="455" t="s">
        <v>654</v>
      </c>
      <c r="M60" s="455" t="s">
        <v>653</v>
      </c>
      <c r="N60" s="455" t="s">
        <v>187</v>
      </c>
      <c r="O60" s="455" t="s">
        <v>187</v>
      </c>
      <c r="P60" s="455" t="s">
        <v>187</v>
      </c>
      <c r="Q60" s="455" t="s">
        <v>187</v>
      </c>
      <c r="R60" s="456" t="s">
        <v>654</v>
      </c>
      <c r="S60" s="668"/>
      <c r="T60" s="669"/>
      <c r="U60" s="630"/>
      <c r="W60" s="153" t="s">
        <v>83</v>
      </c>
      <c r="X60" s="154" t="s">
        <v>88</v>
      </c>
      <c r="Y60" s="154" t="s">
        <v>92</v>
      </c>
      <c r="Z60" s="154" t="s">
        <v>155</v>
      </c>
      <c r="AA60" s="154" t="s">
        <v>103</v>
      </c>
      <c r="AB60" s="155" t="s">
        <v>120</v>
      </c>
    </row>
    <row r="61" spans="2:28" ht="17.100000000000001" customHeight="1">
      <c r="B61"/>
      <c r="C61"/>
      <c r="D61"/>
      <c r="E61"/>
      <c r="F61"/>
      <c r="G61"/>
      <c r="H61"/>
      <c r="I61"/>
      <c r="J61"/>
      <c r="K61" s="257" t="s">
        <v>79</v>
      </c>
      <c r="L61" s="35" t="s">
        <v>93</v>
      </c>
      <c r="M61" s="35" t="s">
        <v>93</v>
      </c>
      <c r="N61" s="35" t="s">
        <v>73</v>
      </c>
      <c r="O61" s="35" t="s">
        <v>73</v>
      </c>
      <c r="P61" s="35"/>
      <c r="Q61" s="35"/>
      <c r="R61" s="47" t="s">
        <v>93</v>
      </c>
      <c r="S61" s="537">
        <v>5</v>
      </c>
      <c r="T61" s="537">
        <v>44</v>
      </c>
      <c r="U61" s="349">
        <v>4</v>
      </c>
      <c r="W61" s="257" t="s">
        <v>79</v>
      </c>
      <c r="X61" s="434">
        <v>16</v>
      </c>
      <c r="Y61" s="434">
        <v>32</v>
      </c>
      <c r="Z61" s="434">
        <v>0</v>
      </c>
      <c r="AA61" s="434">
        <v>0</v>
      </c>
      <c r="AB61" s="260">
        <v>26.666666666666664</v>
      </c>
    </row>
    <row r="62" spans="2:28" ht="17.100000000000001" customHeight="1">
      <c r="B62"/>
      <c r="C62"/>
      <c r="D62"/>
      <c r="E62"/>
      <c r="F62"/>
      <c r="G62"/>
      <c r="H62"/>
      <c r="I62"/>
      <c r="J62"/>
      <c r="K62" s="257" t="s">
        <v>180</v>
      </c>
      <c r="L62" s="35" t="s">
        <v>93</v>
      </c>
      <c r="M62" s="35" t="s">
        <v>73</v>
      </c>
      <c r="N62" s="35" t="s">
        <v>73</v>
      </c>
      <c r="O62" s="35"/>
      <c r="P62" s="35"/>
      <c r="Q62" s="35" t="s">
        <v>93</v>
      </c>
      <c r="R62" s="47" t="s">
        <v>93</v>
      </c>
      <c r="S62" s="537">
        <v>5</v>
      </c>
      <c r="T62" s="537">
        <v>44</v>
      </c>
      <c r="U62" s="349">
        <v>4</v>
      </c>
      <c r="W62" s="257" t="s">
        <v>180</v>
      </c>
      <c r="X62" s="434">
        <v>16</v>
      </c>
      <c r="Y62" s="434">
        <v>32</v>
      </c>
      <c r="Z62" s="434">
        <v>0</v>
      </c>
      <c r="AA62" s="434">
        <v>0</v>
      </c>
      <c r="AB62" s="260">
        <v>26.666666666666664</v>
      </c>
    </row>
    <row r="63" spans="2:28" ht="17.100000000000001" customHeight="1">
      <c r="B63"/>
      <c r="C63"/>
      <c r="D63"/>
      <c r="E63"/>
      <c r="F63"/>
      <c r="G63"/>
      <c r="H63"/>
      <c r="I63"/>
      <c r="J63"/>
      <c r="K63" s="257" t="s">
        <v>110</v>
      </c>
      <c r="L63" s="35" t="s">
        <v>73</v>
      </c>
      <c r="M63" s="35" t="s">
        <v>73</v>
      </c>
      <c r="N63" s="35"/>
      <c r="O63" s="35"/>
      <c r="P63" s="35" t="s">
        <v>93</v>
      </c>
      <c r="Q63" s="35" t="s">
        <v>93</v>
      </c>
      <c r="R63" s="47" t="s">
        <v>73</v>
      </c>
      <c r="S63" s="537">
        <v>5</v>
      </c>
      <c r="T63" s="537">
        <v>46</v>
      </c>
      <c r="U63" s="349">
        <v>6</v>
      </c>
      <c r="W63" s="257" t="s">
        <v>110</v>
      </c>
      <c r="X63" s="434">
        <v>16</v>
      </c>
      <c r="Y63" s="434">
        <v>32</v>
      </c>
      <c r="Z63" s="434">
        <v>0</v>
      </c>
      <c r="AA63" s="434">
        <v>0</v>
      </c>
      <c r="AB63" s="260">
        <v>26.666666666666664</v>
      </c>
    </row>
    <row r="64" spans="2:28" ht="17.100000000000001" customHeight="1">
      <c r="B64"/>
      <c r="C64"/>
      <c r="D64"/>
      <c r="E64"/>
      <c r="F64"/>
      <c r="G64"/>
      <c r="H64"/>
      <c r="I64"/>
      <c r="J64"/>
      <c r="K64" s="257" t="s">
        <v>114</v>
      </c>
      <c r="L64" s="35" t="s">
        <v>73</v>
      </c>
      <c r="M64" s="35"/>
      <c r="N64" s="35"/>
      <c r="O64" s="35" t="s">
        <v>93</v>
      </c>
      <c r="P64" s="35" t="s">
        <v>93</v>
      </c>
      <c r="Q64" s="35" t="s">
        <v>73</v>
      </c>
      <c r="R64" s="47" t="s">
        <v>73</v>
      </c>
      <c r="S64" s="537">
        <v>5</v>
      </c>
      <c r="T64" s="537">
        <v>46</v>
      </c>
      <c r="U64" s="349">
        <v>6</v>
      </c>
      <c r="W64" s="257" t="s">
        <v>114</v>
      </c>
      <c r="X64" s="434">
        <v>20</v>
      </c>
      <c r="Y64" s="434">
        <v>40</v>
      </c>
      <c r="Z64" s="434">
        <v>0</v>
      </c>
      <c r="AA64" s="434">
        <v>0</v>
      </c>
      <c r="AB64" s="260">
        <v>33.333333333333336</v>
      </c>
    </row>
    <row r="65" spans="2:28" ht="17.100000000000001" customHeight="1">
      <c r="B65"/>
      <c r="C65"/>
      <c r="D65"/>
      <c r="E65"/>
      <c r="F65"/>
      <c r="G65"/>
      <c r="H65"/>
      <c r="I65"/>
      <c r="J65"/>
      <c r="K65" s="257" t="s">
        <v>127</v>
      </c>
      <c r="L65" s="35"/>
      <c r="M65" s="35"/>
      <c r="N65" s="35" t="s">
        <v>93</v>
      </c>
      <c r="O65" s="35" t="s">
        <v>93</v>
      </c>
      <c r="P65" s="35" t="s">
        <v>73</v>
      </c>
      <c r="Q65" s="35" t="s">
        <v>73</v>
      </c>
      <c r="R65" s="47"/>
      <c r="S65" s="537">
        <v>4</v>
      </c>
      <c r="T65" s="537">
        <v>36</v>
      </c>
      <c r="U65" s="349">
        <v>4</v>
      </c>
      <c r="W65" s="257" t="s">
        <v>127</v>
      </c>
      <c r="X65" s="434">
        <v>20</v>
      </c>
      <c r="Y65" s="434">
        <v>40</v>
      </c>
      <c r="Z65" s="434">
        <v>0</v>
      </c>
      <c r="AA65" s="434">
        <v>0</v>
      </c>
      <c r="AB65" s="260">
        <v>33.333333333333336</v>
      </c>
    </row>
    <row r="66" spans="2:28" ht="17.100000000000001" customHeight="1">
      <c r="B66"/>
      <c r="C66"/>
      <c r="D66"/>
      <c r="E66"/>
      <c r="F66"/>
      <c r="G66"/>
      <c r="H66"/>
      <c r="I66"/>
      <c r="J66"/>
      <c r="K66" s="257" t="s">
        <v>94</v>
      </c>
      <c r="L66" s="35"/>
      <c r="M66" s="35" t="s">
        <v>93</v>
      </c>
      <c r="N66" s="35" t="s">
        <v>93</v>
      </c>
      <c r="O66" s="35" t="s">
        <v>73</v>
      </c>
      <c r="P66" s="35" t="s">
        <v>73</v>
      </c>
      <c r="Q66" s="35"/>
      <c r="R66" s="499"/>
      <c r="S66" s="555">
        <v>4</v>
      </c>
      <c r="T66" s="537">
        <v>36</v>
      </c>
      <c r="U66" s="349">
        <v>4</v>
      </c>
      <c r="V66"/>
      <c r="W66" s="257" t="s">
        <v>94</v>
      </c>
      <c r="X66" s="434">
        <v>20</v>
      </c>
      <c r="Y66" s="434">
        <v>40</v>
      </c>
      <c r="Z66" s="434">
        <v>0</v>
      </c>
      <c r="AA66" s="434">
        <v>0</v>
      </c>
      <c r="AB66" s="260">
        <v>33.333333333333336</v>
      </c>
    </row>
    <row r="67" spans="2:28" ht="17.100000000000001" customHeight="1">
      <c r="B67"/>
      <c r="C67"/>
      <c r="D67"/>
      <c r="E67"/>
      <c r="F67"/>
      <c r="G67"/>
      <c r="H67"/>
      <c r="I67"/>
      <c r="J67"/>
      <c r="K67" s="272" t="s">
        <v>111</v>
      </c>
      <c r="L67" s="500"/>
      <c r="M67" s="103" t="s">
        <v>93</v>
      </c>
      <c r="N67" s="103" t="s">
        <v>93</v>
      </c>
      <c r="O67" s="103" t="s">
        <v>93</v>
      </c>
      <c r="P67" s="103" t="s">
        <v>93</v>
      </c>
      <c r="Q67" s="103" t="s">
        <v>93</v>
      </c>
      <c r="R67" s="104"/>
      <c r="S67" s="537">
        <v>5</v>
      </c>
      <c r="T67" s="537">
        <v>40</v>
      </c>
      <c r="U67" s="349">
        <v>0</v>
      </c>
      <c r="W67" s="272" t="s">
        <v>111</v>
      </c>
      <c r="X67" s="435">
        <v>16</v>
      </c>
      <c r="Y67" s="435">
        <v>32</v>
      </c>
      <c r="Z67" s="435">
        <v>0</v>
      </c>
      <c r="AA67" s="435">
        <v>0</v>
      </c>
      <c r="AB67" s="275">
        <v>26.666666666666664</v>
      </c>
    </row>
    <row r="68" spans="2:28" ht="17.100000000000001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555"/>
      <c r="T68" s="555"/>
      <c r="U68" s="554"/>
      <c r="V68"/>
      <c r="W68"/>
      <c r="X68"/>
      <c r="Y68"/>
      <c r="Z68"/>
      <c r="AA68"/>
      <c r="AB68"/>
    </row>
    <row r="69" spans="2:28" ht="17.100000000000001" customHeight="1">
      <c r="B69"/>
      <c r="C69"/>
      <c r="D69"/>
      <c r="E69"/>
      <c r="F69"/>
      <c r="G69"/>
      <c r="H69"/>
      <c r="I69"/>
      <c r="J69"/>
      <c r="K69" s="145" t="s">
        <v>655</v>
      </c>
      <c r="L69"/>
      <c r="M69"/>
      <c r="N69"/>
      <c r="O69"/>
      <c r="P69"/>
      <c r="Q69"/>
      <c r="R69"/>
      <c r="S69" s="555"/>
      <c r="T69" s="555"/>
      <c r="U69" s="554"/>
      <c r="V69"/>
      <c r="W69"/>
      <c r="X69"/>
      <c r="Y69"/>
      <c r="Z69"/>
      <c r="AA69"/>
      <c r="AB69"/>
    </row>
    <row r="71" spans="2:28" s="463" customFormat="1" ht="17.100000000000001" customHeight="1">
      <c r="B71" s="513"/>
      <c r="C71" s="462"/>
      <c r="G71" s="462"/>
      <c r="H71" s="462"/>
      <c r="S71" s="556"/>
      <c r="T71" s="556"/>
      <c r="U71" s="462"/>
    </row>
    <row r="74" spans="2:28" ht="17.100000000000001" customHeight="1">
      <c r="C74" s="481" t="s">
        <v>592</v>
      </c>
      <c r="D74" s="481"/>
      <c r="E74" s="145"/>
      <c r="K74"/>
    </row>
    <row r="75" spans="2:28" ht="17.100000000000001" customHeight="1">
      <c r="X75" s="2"/>
      <c r="Y75" s="2"/>
      <c r="Z75" s="2"/>
      <c r="AA75" s="2"/>
      <c r="AB75" s="2"/>
    </row>
    <row r="76" spans="2:28" s="349" customFormat="1" ht="17.100000000000001" customHeight="1">
      <c r="B76" s="123"/>
      <c r="C76" s="70" t="s">
        <v>156</v>
      </c>
      <c r="D76" s="410" t="s">
        <v>136</v>
      </c>
      <c r="E76" s="410" t="s">
        <v>134</v>
      </c>
      <c r="F76" s="410" t="s">
        <v>109</v>
      </c>
      <c r="G76" s="410" t="s">
        <v>131</v>
      </c>
      <c r="H76" s="451" t="s">
        <v>75</v>
      </c>
      <c r="I76" s="452" t="s">
        <v>92</v>
      </c>
      <c r="K76" s="75" t="s">
        <v>83</v>
      </c>
      <c r="L76" s="146" t="s">
        <v>96</v>
      </c>
      <c r="M76" s="146" t="s">
        <v>104</v>
      </c>
      <c r="N76" s="146" t="s">
        <v>82</v>
      </c>
      <c r="O76" s="146" t="s">
        <v>112</v>
      </c>
      <c r="P76" s="146" t="s">
        <v>97</v>
      </c>
      <c r="Q76" s="146" t="s">
        <v>117</v>
      </c>
      <c r="R76" s="147" t="s">
        <v>132</v>
      </c>
      <c r="S76" s="667" t="s">
        <v>515</v>
      </c>
      <c r="T76" s="669" t="s">
        <v>486</v>
      </c>
      <c r="U76" s="629" t="s">
        <v>487</v>
      </c>
      <c r="W76" s="194" t="s">
        <v>252</v>
      </c>
      <c r="X76" s="2"/>
      <c r="Y76" s="2"/>
      <c r="Z76" s="2"/>
      <c r="AA76" s="2"/>
      <c r="AB76" s="2"/>
    </row>
    <row r="77" spans="2:28" ht="17.100000000000001" customHeight="1">
      <c r="C77" s="647" t="s">
        <v>138</v>
      </c>
      <c r="D77" s="411" t="s">
        <v>123</v>
      </c>
      <c r="E77" s="412">
        <v>0.29166666666666669</v>
      </c>
      <c r="F77" s="412">
        <v>0.70833333333333337</v>
      </c>
      <c r="G77" s="309">
        <v>1</v>
      </c>
      <c r="H77" s="309">
        <v>9</v>
      </c>
      <c r="I77" s="413"/>
      <c r="K77" s="454" t="s">
        <v>539</v>
      </c>
      <c r="L77" s="496" t="s">
        <v>513</v>
      </c>
      <c r="M77" s="455" t="s">
        <v>477</v>
      </c>
      <c r="N77" s="455" t="s">
        <v>477</v>
      </c>
      <c r="O77" s="455" t="s">
        <v>477</v>
      </c>
      <c r="P77" s="455" t="s">
        <v>477</v>
      </c>
      <c r="Q77" s="455" t="s">
        <v>477</v>
      </c>
      <c r="R77" s="497" t="s">
        <v>513</v>
      </c>
      <c r="S77" s="668"/>
      <c r="T77" s="669"/>
      <c r="U77" s="630"/>
      <c r="W77" s="153" t="s">
        <v>83</v>
      </c>
      <c r="X77" s="154" t="s">
        <v>88</v>
      </c>
      <c r="Y77" s="154" t="s">
        <v>92</v>
      </c>
      <c r="Z77" s="154" t="s">
        <v>155</v>
      </c>
      <c r="AA77" s="154" t="s">
        <v>103</v>
      </c>
      <c r="AB77" s="155" t="s">
        <v>120</v>
      </c>
    </row>
    <row r="78" spans="2:28" ht="17.100000000000001" customHeight="1">
      <c r="C78" s="648"/>
      <c r="D78" s="411" t="s">
        <v>95</v>
      </c>
      <c r="E78" s="412">
        <v>0.45833333333333331</v>
      </c>
      <c r="F78" s="412">
        <v>0.875</v>
      </c>
      <c r="G78" s="309">
        <v>1</v>
      </c>
      <c r="H78" s="309">
        <v>9</v>
      </c>
      <c r="I78" s="413"/>
      <c r="K78" s="257" t="s">
        <v>79</v>
      </c>
      <c r="L78" s="35" t="s">
        <v>123</v>
      </c>
      <c r="M78" s="35" t="s">
        <v>123</v>
      </c>
      <c r="N78" s="35" t="s">
        <v>95</v>
      </c>
      <c r="O78" s="35" t="s">
        <v>73</v>
      </c>
      <c r="P78" s="35"/>
      <c r="Q78" s="35"/>
      <c r="R78" s="47" t="s">
        <v>123</v>
      </c>
      <c r="S78" s="537">
        <v>5</v>
      </c>
      <c r="T78" s="537">
        <v>44</v>
      </c>
      <c r="U78" s="349">
        <v>4</v>
      </c>
      <c r="W78" s="257" t="s">
        <v>79</v>
      </c>
      <c r="X78" s="434">
        <v>17</v>
      </c>
      <c r="Y78" s="434">
        <v>24</v>
      </c>
      <c r="Z78" s="434">
        <v>0</v>
      </c>
      <c r="AA78" s="434">
        <v>0</v>
      </c>
      <c r="AB78" s="260">
        <v>25</v>
      </c>
    </row>
    <row r="79" spans="2:28" ht="17.100000000000001" customHeight="1">
      <c r="C79" s="648"/>
      <c r="D79" s="411"/>
      <c r="E79" s="412"/>
      <c r="F79" s="412"/>
      <c r="G79" s="309"/>
      <c r="H79" s="309"/>
      <c r="I79" s="413"/>
      <c r="K79" s="257" t="s">
        <v>180</v>
      </c>
      <c r="L79" s="35" t="s">
        <v>95</v>
      </c>
      <c r="M79" s="35" t="s">
        <v>95</v>
      </c>
      <c r="N79" s="35" t="s">
        <v>73</v>
      </c>
      <c r="O79" s="35"/>
      <c r="P79" s="35"/>
      <c r="Q79" s="35" t="s">
        <v>123</v>
      </c>
      <c r="R79" s="47" t="s">
        <v>95</v>
      </c>
      <c r="S79" s="537">
        <v>5</v>
      </c>
      <c r="T79" s="537">
        <v>44</v>
      </c>
      <c r="U79" s="349">
        <v>4</v>
      </c>
      <c r="W79" s="257" t="s">
        <v>180</v>
      </c>
      <c r="X79" s="434">
        <v>17</v>
      </c>
      <c r="Y79" s="434">
        <v>24</v>
      </c>
      <c r="Z79" s="434">
        <v>0</v>
      </c>
      <c r="AA79" s="434">
        <v>0</v>
      </c>
      <c r="AB79" s="260">
        <v>25</v>
      </c>
    </row>
    <row r="80" spans="2:28" ht="17.100000000000001" customHeight="1">
      <c r="C80" s="648"/>
      <c r="D80" s="411"/>
      <c r="E80" s="412"/>
      <c r="F80" s="412"/>
      <c r="G80" s="309"/>
      <c r="H80" s="309" t="s">
        <v>105</v>
      </c>
      <c r="I80" s="413"/>
      <c r="K80" s="257" t="s">
        <v>110</v>
      </c>
      <c r="L80" s="35" t="s">
        <v>95</v>
      </c>
      <c r="M80" s="35" t="s">
        <v>73</v>
      </c>
      <c r="N80" s="35"/>
      <c r="O80" s="35"/>
      <c r="P80" s="35" t="s">
        <v>123</v>
      </c>
      <c r="Q80" s="35" t="s">
        <v>123</v>
      </c>
      <c r="R80" s="47" t="s">
        <v>95</v>
      </c>
      <c r="S80" s="537">
        <v>5</v>
      </c>
      <c r="T80" s="537">
        <v>44</v>
      </c>
      <c r="U80" s="349">
        <v>4</v>
      </c>
      <c r="W80" s="257" t="s">
        <v>110</v>
      </c>
      <c r="X80" s="434">
        <v>17</v>
      </c>
      <c r="Y80" s="434">
        <v>24</v>
      </c>
      <c r="Z80" s="434">
        <v>0</v>
      </c>
      <c r="AA80" s="434">
        <v>0</v>
      </c>
      <c r="AB80" s="260">
        <v>25</v>
      </c>
    </row>
    <row r="81" spans="2:28" ht="17.100000000000001" customHeight="1">
      <c r="C81" s="648"/>
      <c r="D81" s="411"/>
      <c r="E81" s="412"/>
      <c r="F81" s="412"/>
      <c r="G81" s="309"/>
      <c r="H81" s="309" t="s">
        <v>105</v>
      </c>
      <c r="I81" s="413"/>
      <c r="K81" s="257" t="s">
        <v>114</v>
      </c>
      <c r="L81" s="35" t="s">
        <v>73</v>
      </c>
      <c r="M81" s="35"/>
      <c r="N81" s="35"/>
      <c r="O81" s="35" t="s">
        <v>123</v>
      </c>
      <c r="P81" s="35" t="s">
        <v>123</v>
      </c>
      <c r="Q81" s="35" t="s">
        <v>95</v>
      </c>
      <c r="R81" s="47" t="s">
        <v>73</v>
      </c>
      <c r="S81" s="537">
        <v>5</v>
      </c>
      <c r="T81" s="537">
        <v>43</v>
      </c>
      <c r="U81" s="349">
        <v>3</v>
      </c>
      <c r="W81" s="257" t="s">
        <v>114</v>
      </c>
      <c r="X81" s="434">
        <v>17</v>
      </c>
      <c r="Y81" s="434">
        <v>30</v>
      </c>
      <c r="Z81" s="434">
        <v>0</v>
      </c>
      <c r="AA81" s="434">
        <v>0</v>
      </c>
      <c r="AB81" s="260">
        <v>27</v>
      </c>
    </row>
    <row r="82" spans="2:28" ht="17.100000000000001" customHeight="1">
      <c r="C82" s="648"/>
      <c r="D82" s="411"/>
      <c r="E82" s="412"/>
      <c r="F82" s="412"/>
      <c r="G82" s="309"/>
      <c r="H82" s="309" t="s">
        <v>105</v>
      </c>
      <c r="I82" s="413"/>
      <c r="K82" s="257" t="s">
        <v>127</v>
      </c>
      <c r="L82" s="35"/>
      <c r="M82" s="35"/>
      <c r="N82" s="35" t="s">
        <v>123</v>
      </c>
      <c r="O82" s="35" t="s">
        <v>123</v>
      </c>
      <c r="P82" s="35" t="s">
        <v>95</v>
      </c>
      <c r="Q82" s="35" t="s">
        <v>73</v>
      </c>
      <c r="R82" s="47"/>
      <c r="S82" s="537">
        <v>4</v>
      </c>
      <c r="T82" s="537">
        <v>35</v>
      </c>
      <c r="U82" s="349">
        <v>3</v>
      </c>
      <c r="W82" s="257" t="s">
        <v>127</v>
      </c>
      <c r="X82" s="434">
        <v>15</v>
      </c>
      <c r="Y82" s="434">
        <v>30</v>
      </c>
      <c r="Z82" s="434">
        <v>0</v>
      </c>
      <c r="AA82" s="434">
        <v>0</v>
      </c>
      <c r="AB82" s="260">
        <v>25</v>
      </c>
    </row>
    <row r="83" spans="2:28" ht="17.100000000000001" customHeight="1">
      <c r="C83" s="649"/>
      <c r="D83" s="411"/>
      <c r="E83" s="412"/>
      <c r="F83" s="412"/>
      <c r="G83" s="309"/>
      <c r="H83" s="309" t="s">
        <v>105</v>
      </c>
      <c r="I83" s="413"/>
      <c r="K83" s="257" t="s">
        <v>94</v>
      </c>
      <c r="L83" s="35"/>
      <c r="M83" s="35" t="s">
        <v>123</v>
      </c>
      <c r="N83" s="35" t="s">
        <v>123</v>
      </c>
      <c r="O83" s="35" t="s">
        <v>95</v>
      </c>
      <c r="P83" s="35" t="s">
        <v>73</v>
      </c>
      <c r="Q83" s="35"/>
      <c r="R83" s="492"/>
      <c r="S83" s="555">
        <v>4</v>
      </c>
      <c r="T83" s="537">
        <v>35</v>
      </c>
      <c r="U83" s="349">
        <v>3</v>
      </c>
      <c r="V83"/>
      <c r="W83" s="257" t="s">
        <v>94</v>
      </c>
      <c r="X83" s="434">
        <v>15</v>
      </c>
      <c r="Y83" s="434">
        <v>30</v>
      </c>
      <c r="Z83" s="434">
        <v>0</v>
      </c>
      <c r="AA83" s="434">
        <v>0</v>
      </c>
      <c r="AB83" s="260">
        <v>25</v>
      </c>
    </row>
    <row r="84" spans="2:28" ht="17.100000000000001" customHeight="1">
      <c r="C84" s="650" t="s">
        <v>92</v>
      </c>
      <c r="D84" s="411" t="s">
        <v>73</v>
      </c>
      <c r="E84" s="412">
        <v>0.875</v>
      </c>
      <c r="F84" s="412">
        <v>0.29166666666666669</v>
      </c>
      <c r="G84" s="453">
        <v>2</v>
      </c>
      <c r="H84" s="107">
        <v>8</v>
      </c>
      <c r="I84" s="414">
        <v>6</v>
      </c>
      <c r="K84" s="272" t="s">
        <v>111</v>
      </c>
      <c r="L84" s="500"/>
      <c r="M84" s="103" t="s">
        <v>95</v>
      </c>
      <c r="N84" s="103" t="s">
        <v>95</v>
      </c>
      <c r="O84" s="103" t="s">
        <v>95</v>
      </c>
      <c r="P84" s="103" t="s">
        <v>95</v>
      </c>
      <c r="Q84" s="103" t="s">
        <v>95</v>
      </c>
      <c r="R84" s="104"/>
      <c r="S84" s="537">
        <v>5</v>
      </c>
      <c r="T84" s="537">
        <v>45</v>
      </c>
      <c r="U84" s="349">
        <v>5</v>
      </c>
      <c r="W84" s="272" t="s">
        <v>111</v>
      </c>
      <c r="X84" s="435">
        <v>17</v>
      </c>
      <c r="Y84" s="435">
        <v>24</v>
      </c>
      <c r="Z84" s="435">
        <v>0</v>
      </c>
      <c r="AA84" s="435">
        <v>0</v>
      </c>
      <c r="AB84" s="275">
        <v>25</v>
      </c>
    </row>
    <row r="85" spans="2:28" ht="17.100000000000001" customHeight="1">
      <c r="C85" s="650"/>
      <c r="D85" s="415"/>
      <c r="E85" s="415"/>
      <c r="F85" s="415"/>
      <c r="G85" s="309"/>
      <c r="H85" s="309"/>
      <c r="I85" s="413"/>
      <c r="K85"/>
      <c r="L85"/>
      <c r="M85"/>
      <c r="N85"/>
      <c r="O85"/>
      <c r="P85"/>
      <c r="Q85"/>
      <c r="R85"/>
      <c r="S85" s="555"/>
      <c r="T85" s="555"/>
      <c r="U85" s="554"/>
      <c r="V85"/>
      <c r="W85"/>
      <c r="X85"/>
      <c r="Y85"/>
      <c r="Z85"/>
      <c r="AA85"/>
      <c r="AB85"/>
    </row>
    <row r="86" spans="2:28" ht="17.100000000000001" customHeight="1">
      <c r="C86" s="651"/>
      <c r="D86" s="416"/>
      <c r="E86" s="416"/>
      <c r="F86" s="416"/>
      <c r="G86" s="312"/>
      <c r="H86" s="312"/>
      <c r="I86" s="417"/>
      <c r="K86" s="113" t="s">
        <v>704</v>
      </c>
      <c r="L86"/>
      <c r="M86"/>
      <c r="N86"/>
      <c r="O86"/>
      <c r="P86"/>
      <c r="Q86"/>
      <c r="R86"/>
      <c r="W86"/>
      <c r="X86"/>
      <c r="Y86"/>
      <c r="Z86"/>
      <c r="AA86"/>
      <c r="AB86"/>
    </row>
    <row r="87" spans="2:28" ht="17.100000000000001" customHeight="1">
      <c r="C87" s="494"/>
      <c r="K87" s="145" t="s">
        <v>610</v>
      </c>
    </row>
    <row r="88" spans="2:28" ht="17.100000000000001" customHeight="1">
      <c r="B88"/>
      <c r="C88"/>
      <c r="D88"/>
      <c r="E88"/>
      <c r="F88"/>
      <c r="G88"/>
      <c r="H88"/>
      <c r="I88"/>
      <c r="J88"/>
    </row>
    <row r="90" spans="2:28" s="463" customFormat="1" ht="17.100000000000001" customHeight="1">
      <c r="B90" s="513"/>
      <c r="C90" s="462"/>
      <c r="G90" s="462"/>
      <c r="H90" s="462"/>
      <c r="S90" s="556"/>
      <c r="T90" s="556"/>
      <c r="U90" s="462"/>
    </row>
    <row r="93" spans="2:28" ht="17.100000000000001" customHeight="1">
      <c r="C93" s="481" t="s">
        <v>706</v>
      </c>
      <c r="D93" s="481"/>
      <c r="E93" s="145"/>
      <c r="K93"/>
    </row>
    <row r="94" spans="2:28" ht="17.100000000000001" customHeight="1">
      <c r="X94" s="2"/>
      <c r="Y94" s="2"/>
      <c r="Z94" s="2"/>
      <c r="AA94" s="2"/>
      <c r="AB94" s="2"/>
    </row>
    <row r="95" spans="2:28" s="349" customFormat="1" ht="17.100000000000001" customHeight="1">
      <c r="B95" s="123"/>
      <c r="C95" s="70" t="s">
        <v>156</v>
      </c>
      <c r="D95" s="410" t="s">
        <v>136</v>
      </c>
      <c r="E95" s="410" t="s">
        <v>134</v>
      </c>
      <c r="F95" s="410" t="s">
        <v>109</v>
      </c>
      <c r="G95" s="410" t="s">
        <v>131</v>
      </c>
      <c r="H95" s="451" t="s">
        <v>75</v>
      </c>
      <c r="I95" s="452" t="s">
        <v>92</v>
      </c>
      <c r="K95" s="75" t="s">
        <v>83</v>
      </c>
      <c r="L95" s="146" t="s">
        <v>96</v>
      </c>
      <c r="M95" s="146" t="s">
        <v>104</v>
      </c>
      <c r="N95" s="146" t="s">
        <v>82</v>
      </c>
      <c r="O95" s="146" t="s">
        <v>112</v>
      </c>
      <c r="P95" s="146" t="s">
        <v>97</v>
      </c>
      <c r="Q95" s="146" t="s">
        <v>117</v>
      </c>
      <c r="R95" s="147" t="s">
        <v>132</v>
      </c>
      <c r="S95" s="667" t="s">
        <v>515</v>
      </c>
      <c r="T95" s="669" t="s">
        <v>486</v>
      </c>
      <c r="U95" s="629" t="s">
        <v>487</v>
      </c>
      <c r="W95" s="194" t="s">
        <v>252</v>
      </c>
      <c r="X95" s="2"/>
      <c r="Y95" s="2"/>
      <c r="Z95" s="2"/>
      <c r="AA95" s="2"/>
      <c r="AB95" s="2"/>
    </row>
    <row r="96" spans="2:28" ht="17.100000000000001" customHeight="1">
      <c r="C96" s="647" t="s">
        <v>138</v>
      </c>
      <c r="D96" s="411" t="s">
        <v>123</v>
      </c>
      <c r="E96" s="412">
        <v>0.29166666666666669</v>
      </c>
      <c r="F96" s="412">
        <v>0.66666666666666663</v>
      </c>
      <c r="G96" s="309">
        <v>1</v>
      </c>
      <c r="H96" s="309">
        <v>8</v>
      </c>
      <c r="I96" s="413"/>
      <c r="K96" s="454" t="s">
        <v>494</v>
      </c>
      <c r="L96" s="496" t="s">
        <v>492</v>
      </c>
      <c r="M96" s="455" t="s">
        <v>630</v>
      </c>
      <c r="N96" s="455" t="s">
        <v>420</v>
      </c>
      <c r="O96" s="455" t="s">
        <v>420</v>
      </c>
      <c r="P96" s="455" t="s">
        <v>420</v>
      </c>
      <c r="Q96" s="455" t="s">
        <v>420</v>
      </c>
      <c r="R96" s="497" t="s">
        <v>398</v>
      </c>
      <c r="S96" s="668"/>
      <c r="T96" s="669"/>
      <c r="U96" s="630"/>
      <c r="W96" s="153" t="s">
        <v>83</v>
      </c>
      <c r="X96" s="154" t="s">
        <v>88</v>
      </c>
      <c r="Y96" s="154" t="s">
        <v>92</v>
      </c>
      <c r="Z96" s="154" t="s">
        <v>155</v>
      </c>
      <c r="AA96" s="154" t="s">
        <v>103</v>
      </c>
      <c r="AB96" s="155" t="s">
        <v>120</v>
      </c>
    </row>
    <row r="97" spans="2:28" ht="17.100000000000001" customHeight="1">
      <c r="C97" s="648"/>
      <c r="D97" s="411" t="s">
        <v>93</v>
      </c>
      <c r="E97" s="412">
        <v>0.375</v>
      </c>
      <c r="F97" s="412">
        <v>0.75</v>
      </c>
      <c r="G97" s="309">
        <v>1</v>
      </c>
      <c r="H97" s="309">
        <v>8</v>
      </c>
      <c r="I97" s="413"/>
      <c r="K97" s="257" t="s">
        <v>79</v>
      </c>
      <c r="L97" s="498" t="s">
        <v>73</v>
      </c>
      <c r="M97" s="498"/>
      <c r="N97" s="498"/>
      <c r="O97" s="498" t="s">
        <v>123</v>
      </c>
      <c r="P97" s="498" t="s">
        <v>95</v>
      </c>
      <c r="Q97" s="498" t="s">
        <v>95</v>
      </c>
      <c r="R97" s="499" t="s">
        <v>73</v>
      </c>
      <c r="S97" s="537">
        <v>5</v>
      </c>
      <c r="T97" s="537">
        <v>46</v>
      </c>
      <c r="U97" s="349">
        <v>6</v>
      </c>
      <c r="W97" s="257" t="s">
        <v>79</v>
      </c>
      <c r="X97" s="434">
        <v>12</v>
      </c>
      <c r="Y97" s="434">
        <v>32</v>
      </c>
      <c r="Z97" s="434">
        <v>0</v>
      </c>
      <c r="AA97" s="434">
        <v>0</v>
      </c>
      <c r="AB97" s="260">
        <v>22.666666666666664</v>
      </c>
    </row>
    <row r="98" spans="2:28" ht="17.100000000000001" customHeight="1">
      <c r="C98" s="648"/>
      <c r="D98" s="411" t="s">
        <v>95</v>
      </c>
      <c r="E98" s="412">
        <v>0.5</v>
      </c>
      <c r="F98" s="412">
        <v>0.875</v>
      </c>
      <c r="G98" s="309">
        <v>1</v>
      </c>
      <c r="H98" s="309">
        <v>8</v>
      </c>
      <c r="I98" s="413"/>
      <c r="K98" s="257" t="s">
        <v>180</v>
      </c>
      <c r="L98" s="498"/>
      <c r="M98" s="498"/>
      <c r="N98" s="498" t="s">
        <v>123</v>
      </c>
      <c r="O98" s="498" t="s">
        <v>95</v>
      </c>
      <c r="P98" s="498" t="s">
        <v>95</v>
      </c>
      <c r="Q98" s="498" t="s">
        <v>73</v>
      </c>
      <c r="R98" s="499"/>
      <c r="S98" s="537">
        <v>4</v>
      </c>
      <c r="T98" s="537">
        <v>35</v>
      </c>
      <c r="U98" s="349">
        <v>3</v>
      </c>
      <c r="W98" s="257" t="s">
        <v>180</v>
      </c>
      <c r="X98" s="434">
        <v>12</v>
      </c>
      <c r="Y98" s="434">
        <v>32</v>
      </c>
      <c r="Z98" s="434">
        <v>0</v>
      </c>
      <c r="AA98" s="434">
        <v>0</v>
      </c>
      <c r="AB98" s="260">
        <v>22.666666666666664</v>
      </c>
    </row>
    <row r="99" spans="2:28" ht="17.100000000000001" customHeight="1">
      <c r="C99" s="648"/>
      <c r="D99" s="411"/>
      <c r="E99" s="412"/>
      <c r="F99" s="412"/>
      <c r="G99" s="309">
        <v>0</v>
      </c>
      <c r="H99" s="309" t="s">
        <v>105</v>
      </c>
      <c r="I99" s="413"/>
      <c r="K99" s="257" t="s">
        <v>110</v>
      </c>
      <c r="L99" s="498"/>
      <c r="M99" s="498" t="s">
        <v>123</v>
      </c>
      <c r="N99" s="498" t="s">
        <v>95</v>
      </c>
      <c r="O99" s="498" t="s">
        <v>95</v>
      </c>
      <c r="P99" s="498" t="s">
        <v>73</v>
      </c>
      <c r="Q99" s="498"/>
      <c r="R99" s="499"/>
      <c r="S99" s="537">
        <v>4</v>
      </c>
      <c r="T99" s="537">
        <v>35</v>
      </c>
      <c r="U99" s="349">
        <v>3</v>
      </c>
      <c r="W99" s="257" t="s">
        <v>110</v>
      </c>
      <c r="X99" s="434">
        <v>12</v>
      </c>
      <c r="Y99" s="434">
        <v>32</v>
      </c>
      <c r="Z99" s="434">
        <v>0</v>
      </c>
      <c r="AA99" s="434">
        <v>0</v>
      </c>
      <c r="AB99" s="260">
        <v>22.666666666666664</v>
      </c>
    </row>
    <row r="100" spans="2:28" ht="17.100000000000001" customHeight="1">
      <c r="C100" s="648"/>
      <c r="D100" s="411"/>
      <c r="E100" s="412"/>
      <c r="F100" s="412"/>
      <c r="G100" s="309">
        <v>0</v>
      </c>
      <c r="H100" s="309" t="s">
        <v>105</v>
      </c>
      <c r="I100" s="413"/>
      <c r="K100" s="257" t="s">
        <v>114</v>
      </c>
      <c r="L100" s="498" t="s">
        <v>123</v>
      </c>
      <c r="M100" s="498" t="s">
        <v>95</v>
      </c>
      <c r="N100" s="498" t="s">
        <v>95</v>
      </c>
      <c r="O100" s="498" t="s">
        <v>73</v>
      </c>
      <c r="P100" s="498"/>
      <c r="Q100" s="498"/>
      <c r="R100" s="499" t="s">
        <v>123</v>
      </c>
      <c r="S100" s="537">
        <v>5</v>
      </c>
      <c r="T100" s="537">
        <v>43</v>
      </c>
      <c r="U100" s="349">
        <v>3</v>
      </c>
      <c r="W100" s="257" t="s">
        <v>114</v>
      </c>
      <c r="X100" s="434">
        <v>15</v>
      </c>
      <c r="Y100" s="434">
        <v>40</v>
      </c>
      <c r="Z100" s="434">
        <v>0</v>
      </c>
      <c r="AA100" s="434">
        <v>0</v>
      </c>
      <c r="AB100" s="260">
        <v>28.333333333333336</v>
      </c>
    </row>
    <row r="101" spans="2:28" ht="17.100000000000001" customHeight="1">
      <c r="C101" s="648"/>
      <c r="D101" s="411"/>
      <c r="E101" s="412"/>
      <c r="F101" s="412"/>
      <c r="G101" s="309">
        <v>0</v>
      </c>
      <c r="H101" s="309" t="s">
        <v>105</v>
      </c>
      <c r="I101" s="413"/>
      <c r="K101" s="257" t="s">
        <v>127</v>
      </c>
      <c r="L101" s="498" t="s">
        <v>95</v>
      </c>
      <c r="M101" s="498" t="s">
        <v>95</v>
      </c>
      <c r="N101" s="498" t="s">
        <v>73</v>
      </c>
      <c r="O101" s="498"/>
      <c r="P101" s="498"/>
      <c r="Q101" s="498" t="s">
        <v>123</v>
      </c>
      <c r="R101" s="499" t="s">
        <v>95</v>
      </c>
      <c r="S101" s="537">
        <v>5</v>
      </c>
      <c r="T101" s="537">
        <v>43</v>
      </c>
      <c r="U101" s="349">
        <v>3</v>
      </c>
      <c r="W101" s="257" t="s">
        <v>127</v>
      </c>
      <c r="X101" s="434">
        <v>15</v>
      </c>
      <c r="Y101" s="434">
        <v>40</v>
      </c>
      <c r="Z101" s="434">
        <v>0</v>
      </c>
      <c r="AA101" s="434">
        <v>0</v>
      </c>
      <c r="AB101" s="260">
        <v>28.333333333333336</v>
      </c>
    </row>
    <row r="102" spans="2:28" ht="17.100000000000001" customHeight="1">
      <c r="C102" s="649"/>
      <c r="D102" s="411"/>
      <c r="E102" s="412"/>
      <c r="F102" s="412"/>
      <c r="G102" s="309">
        <v>0</v>
      </c>
      <c r="H102" s="309" t="s">
        <v>105</v>
      </c>
      <c r="I102" s="413"/>
      <c r="K102" s="257" t="s">
        <v>94</v>
      </c>
      <c r="L102" s="498" t="s">
        <v>95</v>
      </c>
      <c r="M102" s="498" t="s">
        <v>73</v>
      </c>
      <c r="N102" s="498"/>
      <c r="O102" s="498"/>
      <c r="P102" s="498" t="s">
        <v>123</v>
      </c>
      <c r="Q102" s="498" t="s">
        <v>95</v>
      </c>
      <c r="R102" s="499" t="s">
        <v>95</v>
      </c>
      <c r="S102" s="555">
        <v>5</v>
      </c>
      <c r="T102" s="537">
        <v>43</v>
      </c>
      <c r="U102" s="349">
        <v>3</v>
      </c>
      <c r="V102"/>
      <c r="W102" s="257" t="s">
        <v>94</v>
      </c>
      <c r="X102" s="434">
        <v>15</v>
      </c>
      <c r="Y102" s="434">
        <v>40</v>
      </c>
      <c r="Z102" s="434">
        <v>0</v>
      </c>
      <c r="AA102" s="434">
        <v>0</v>
      </c>
      <c r="AB102" s="260">
        <v>28.333333333333336</v>
      </c>
    </row>
    <row r="103" spans="2:28" ht="17.100000000000001" customHeight="1">
      <c r="C103" s="650" t="s">
        <v>92</v>
      </c>
      <c r="D103" s="411" t="s">
        <v>73</v>
      </c>
      <c r="E103" s="412">
        <v>0.875</v>
      </c>
      <c r="F103" s="412">
        <v>0.375</v>
      </c>
      <c r="G103" s="453">
        <v>1</v>
      </c>
      <c r="H103" s="107">
        <v>11</v>
      </c>
      <c r="I103" s="414">
        <v>8</v>
      </c>
      <c r="K103" s="272" t="s">
        <v>111</v>
      </c>
      <c r="L103" s="503"/>
      <c r="M103" s="503" t="s">
        <v>93</v>
      </c>
      <c r="N103" s="503" t="s">
        <v>93</v>
      </c>
      <c r="O103" s="503" t="s">
        <v>93</v>
      </c>
      <c r="P103" s="503" t="s">
        <v>93</v>
      </c>
      <c r="Q103" s="503" t="s">
        <v>93</v>
      </c>
      <c r="R103" s="510"/>
      <c r="S103" s="537">
        <v>5</v>
      </c>
      <c r="T103" s="537">
        <v>40</v>
      </c>
      <c r="U103" s="349">
        <v>0</v>
      </c>
      <c r="W103" s="272" t="s">
        <v>111</v>
      </c>
      <c r="X103" s="435">
        <v>12</v>
      </c>
      <c r="Y103" s="435">
        <v>32</v>
      </c>
      <c r="Z103" s="435">
        <v>0</v>
      </c>
      <c r="AA103" s="435">
        <v>0</v>
      </c>
      <c r="AB103" s="275">
        <v>22.666666666666664</v>
      </c>
    </row>
    <row r="104" spans="2:28" ht="17.100000000000001" customHeight="1">
      <c r="C104" s="650"/>
      <c r="D104" s="184"/>
      <c r="E104" s="185"/>
      <c r="F104" s="185"/>
      <c r="G104" s="421"/>
      <c r="H104" s="461"/>
      <c r="I104" s="460"/>
      <c r="K104"/>
      <c r="L104"/>
      <c r="M104"/>
      <c r="N104"/>
      <c r="O104"/>
      <c r="P104"/>
      <c r="Q104"/>
      <c r="R104"/>
      <c r="S104" s="555"/>
      <c r="T104" s="555"/>
      <c r="U104" s="554"/>
      <c r="V104"/>
      <c r="W104"/>
      <c r="X104"/>
      <c r="Y104"/>
      <c r="Z104"/>
      <c r="AA104"/>
      <c r="AB104"/>
    </row>
    <row r="105" spans="2:28" ht="17.100000000000001" customHeight="1">
      <c r="C105" s="651"/>
      <c r="D105" s="416"/>
      <c r="E105" s="416"/>
      <c r="F105" s="416"/>
      <c r="G105" s="312"/>
      <c r="H105" s="312"/>
      <c r="I105" s="417"/>
      <c r="K105" s="113" t="s">
        <v>705</v>
      </c>
      <c r="L105"/>
      <c r="M105"/>
      <c r="N105"/>
      <c r="O105"/>
      <c r="P105"/>
      <c r="Q105"/>
      <c r="R105"/>
      <c r="W105"/>
      <c r="X105"/>
      <c r="Y105"/>
      <c r="Z105"/>
      <c r="AA105"/>
      <c r="AB105"/>
    </row>
    <row r="106" spans="2:28" ht="17.100000000000001" customHeight="1">
      <c r="C106" s="550" t="s">
        <v>593</v>
      </c>
      <c r="D106" s="531"/>
      <c r="K106" s="145" t="s">
        <v>604</v>
      </c>
    </row>
    <row r="107" spans="2:28" ht="17.100000000000001" customHeight="1">
      <c r="C107" s="402" t="s">
        <v>707</v>
      </c>
      <c r="D107"/>
      <c r="E107"/>
      <c r="F107"/>
      <c r="G107"/>
      <c r="H107"/>
      <c r="I107"/>
      <c r="K107" s="402"/>
      <c r="L107"/>
      <c r="M107"/>
      <c r="N107"/>
      <c r="O107"/>
      <c r="P107"/>
      <c r="Q107"/>
      <c r="R107"/>
      <c r="S107" s="555"/>
      <c r="T107" s="555"/>
      <c r="U107" s="554"/>
      <c r="V107"/>
      <c r="W107"/>
      <c r="X107"/>
      <c r="Y107"/>
      <c r="Z107"/>
      <c r="AA107"/>
      <c r="AB107"/>
    </row>
    <row r="108" spans="2:28" ht="17.100000000000001" customHeight="1">
      <c r="C108"/>
      <c r="D108"/>
      <c r="E108"/>
      <c r="F108"/>
      <c r="G108"/>
      <c r="H108"/>
      <c r="I108"/>
      <c r="K108" s="534"/>
      <c r="L108" s="535"/>
      <c r="M108" s="535"/>
      <c r="N108" s="535"/>
      <c r="O108" s="535"/>
      <c r="P108" s="535"/>
      <c r="Q108" s="535"/>
      <c r="R108" s="535"/>
      <c r="W108" s="534"/>
      <c r="X108" s="536"/>
      <c r="Y108" s="536"/>
      <c r="Z108" s="536"/>
      <c r="AA108" s="536"/>
      <c r="AB108" s="536"/>
    </row>
    <row r="110" spans="2:28" s="463" customFormat="1" ht="17.100000000000001" customHeight="1">
      <c r="B110" s="513"/>
      <c r="C110" s="462"/>
      <c r="G110" s="462"/>
      <c r="H110" s="462"/>
      <c r="S110" s="556"/>
      <c r="T110" s="556"/>
      <c r="U110" s="462"/>
    </row>
    <row r="113" spans="2:28" ht="17.100000000000001" customHeight="1">
      <c r="C113" s="481" t="s">
        <v>626</v>
      </c>
      <c r="D113" s="481"/>
      <c r="E113" s="145"/>
      <c r="K113"/>
    </row>
    <row r="114" spans="2:28" ht="17.100000000000001" customHeight="1">
      <c r="X114" s="2"/>
      <c r="Y114" s="2"/>
      <c r="Z114" s="2"/>
      <c r="AA114" s="2"/>
      <c r="AB114" s="2"/>
    </row>
    <row r="115" spans="2:28" ht="17.100000000000001" customHeight="1">
      <c r="C115" s="123" t="s">
        <v>728</v>
      </c>
      <c r="D115" s="481"/>
      <c r="E115" s="145"/>
      <c r="K115"/>
      <c r="U115" s="537"/>
      <c r="V115" s="501"/>
    </row>
    <row r="116" spans="2:28" ht="17.100000000000001" customHeight="1">
      <c r="U116" s="537"/>
      <c r="V116" s="501"/>
      <c r="X116" s="2"/>
      <c r="Y116" s="2"/>
      <c r="Z116" s="2"/>
      <c r="AA116" s="2"/>
      <c r="AB116" s="2"/>
    </row>
    <row r="117" spans="2:28" s="349" customFormat="1" ht="17.100000000000001" customHeight="1">
      <c r="B117" s="123"/>
      <c r="C117" s="70" t="s">
        <v>156</v>
      </c>
      <c r="D117" s="410" t="s">
        <v>136</v>
      </c>
      <c r="E117" s="410" t="s">
        <v>134</v>
      </c>
      <c r="F117" s="410" t="s">
        <v>109</v>
      </c>
      <c r="G117" s="410" t="s">
        <v>131</v>
      </c>
      <c r="H117" s="451" t="s">
        <v>75</v>
      </c>
      <c r="I117" s="452" t="s">
        <v>92</v>
      </c>
      <c r="K117" s="75" t="s">
        <v>83</v>
      </c>
      <c r="L117" s="146" t="s">
        <v>96</v>
      </c>
      <c r="M117" s="146" t="s">
        <v>104</v>
      </c>
      <c r="N117" s="146" t="s">
        <v>82</v>
      </c>
      <c r="O117" s="146" t="s">
        <v>112</v>
      </c>
      <c r="P117" s="146" t="s">
        <v>97</v>
      </c>
      <c r="Q117" s="146" t="s">
        <v>117</v>
      </c>
      <c r="R117" s="147" t="s">
        <v>132</v>
      </c>
      <c r="S117" s="667" t="s">
        <v>515</v>
      </c>
      <c r="T117" s="669" t="s">
        <v>486</v>
      </c>
      <c r="U117" s="629" t="s">
        <v>487</v>
      </c>
      <c r="W117" s="194" t="s">
        <v>252</v>
      </c>
      <c r="X117" s="2"/>
      <c r="Y117" s="2"/>
      <c r="Z117" s="2"/>
      <c r="AA117" s="2"/>
      <c r="AB117" s="2"/>
    </row>
    <row r="118" spans="2:28" ht="17.100000000000001" customHeight="1">
      <c r="C118" s="647" t="s">
        <v>138</v>
      </c>
      <c r="D118" s="411" t="s">
        <v>123</v>
      </c>
      <c r="E118" s="412">
        <v>0.29166666666666669</v>
      </c>
      <c r="F118" s="412">
        <v>0.70833333333333337</v>
      </c>
      <c r="G118" s="309">
        <v>1</v>
      </c>
      <c r="H118" s="309">
        <v>9</v>
      </c>
      <c r="I118" s="413"/>
      <c r="K118" s="454" t="s">
        <v>494</v>
      </c>
      <c r="L118" s="496" t="s">
        <v>628</v>
      </c>
      <c r="M118" s="455" t="s">
        <v>629</v>
      </c>
      <c r="N118" s="455" t="s">
        <v>407</v>
      </c>
      <c r="O118" s="455" t="s">
        <v>407</v>
      </c>
      <c r="P118" s="455" t="s">
        <v>407</v>
      </c>
      <c r="Q118" s="455" t="s">
        <v>407</v>
      </c>
      <c r="R118" s="497" t="s">
        <v>627</v>
      </c>
      <c r="S118" s="668"/>
      <c r="T118" s="669"/>
      <c r="U118" s="630"/>
      <c r="W118" s="153" t="s">
        <v>83</v>
      </c>
      <c r="X118" s="154" t="s">
        <v>88</v>
      </c>
      <c r="Y118" s="154" t="s">
        <v>92</v>
      </c>
      <c r="Z118" s="154" t="s">
        <v>155</v>
      </c>
      <c r="AA118" s="154" t="s">
        <v>103</v>
      </c>
      <c r="AB118" s="155" t="s">
        <v>120</v>
      </c>
    </row>
    <row r="119" spans="2:28" ht="17.100000000000001" customHeight="1">
      <c r="C119" s="648"/>
      <c r="D119" s="411" t="s">
        <v>93</v>
      </c>
      <c r="E119" s="412">
        <v>0.375</v>
      </c>
      <c r="F119" s="412">
        <v>0.75</v>
      </c>
      <c r="G119" s="309">
        <v>1</v>
      </c>
      <c r="H119" s="309">
        <v>8</v>
      </c>
      <c r="I119" s="413"/>
      <c r="K119" s="257" t="s">
        <v>79</v>
      </c>
      <c r="L119" s="35" t="s">
        <v>123</v>
      </c>
      <c r="M119" s="35" t="s">
        <v>95</v>
      </c>
      <c r="N119" s="35" t="s">
        <v>489</v>
      </c>
      <c r="O119" s="35" t="s">
        <v>490</v>
      </c>
      <c r="P119" s="35"/>
      <c r="Q119" s="35"/>
      <c r="R119" s="47" t="s">
        <v>123</v>
      </c>
      <c r="S119" s="537">
        <v>5</v>
      </c>
      <c r="T119" s="537">
        <v>43</v>
      </c>
      <c r="U119" s="349">
        <v>3</v>
      </c>
      <c r="W119" s="257" t="s">
        <v>79</v>
      </c>
      <c r="X119" s="434">
        <v>8</v>
      </c>
      <c r="Y119" s="434">
        <v>32</v>
      </c>
      <c r="Z119" s="434">
        <v>0</v>
      </c>
      <c r="AA119" s="434">
        <v>0</v>
      </c>
      <c r="AB119" s="260">
        <v>18.666666666666664</v>
      </c>
    </row>
    <row r="120" spans="2:28" ht="17.100000000000001" customHeight="1">
      <c r="C120" s="648"/>
      <c r="D120" s="411" t="s">
        <v>95</v>
      </c>
      <c r="E120" s="412">
        <v>0.5</v>
      </c>
      <c r="F120" s="412">
        <v>0.875</v>
      </c>
      <c r="G120" s="309">
        <v>1</v>
      </c>
      <c r="H120" s="309">
        <v>8</v>
      </c>
      <c r="I120" s="413"/>
      <c r="K120" s="257" t="s">
        <v>180</v>
      </c>
      <c r="L120" s="35" t="s">
        <v>95</v>
      </c>
      <c r="M120" s="35" t="s">
        <v>489</v>
      </c>
      <c r="N120" s="35" t="s">
        <v>490</v>
      </c>
      <c r="O120" s="35"/>
      <c r="P120" s="35"/>
      <c r="Q120" s="35" t="s">
        <v>123</v>
      </c>
      <c r="R120" s="47" t="s">
        <v>95</v>
      </c>
      <c r="S120" s="537">
        <v>5</v>
      </c>
      <c r="T120" s="537">
        <v>42</v>
      </c>
      <c r="U120" s="349">
        <v>2</v>
      </c>
      <c r="W120" s="257" t="s">
        <v>180</v>
      </c>
      <c r="X120" s="434">
        <v>8</v>
      </c>
      <c r="Y120" s="434">
        <v>32</v>
      </c>
      <c r="Z120" s="434">
        <v>0</v>
      </c>
      <c r="AA120" s="434">
        <v>0</v>
      </c>
      <c r="AB120" s="260">
        <v>18.666666666666664</v>
      </c>
    </row>
    <row r="121" spans="2:28" ht="17.100000000000001" customHeight="1">
      <c r="C121" s="648"/>
      <c r="D121" s="411"/>
      <c r="E121" s="412"/>
      <c r="F121" s="412"/>
      <c r="G121" s="309">
        <v>0</v>
      </c>
      <c r="H121" s="309" t="s">
        <v>105</v>
      </c>
      <c r="I121" s="413"/>
      <c r="K121" s="257" t="s">
        <v>110</v>
      </c>
      <c r="L121" s="35" t="s">
        <v>489</v>
      </c>
      <c r="M121" s="35" t="s">
        <v>490</v>
      </c>
      <c r="N121" s="35"/>
      <c r="O121" s="35"/>
      <c r="P121" s="35" t="s">
        <v>123</v>
      </c>
      <c r="Q121" s="35" t="s">
        <v>95</v>
      </c>
      <c r="R121" s="47" t="s">
        <v>489</v>
      </c>
      <c r="S121" s="537">
        <v>5</v>
      </c>
      <c r="T121" s="537">
        <v>43</v>
      </c>
      <c r="U121" s="349">
        <v>3</v>
      </c>
      <c r="W121" s="257" t="s">
        <v>110</v>
      </c>
      <c r="X121" s="434">
        <v>8</v>
      </c>
      <c r="Y121" s="434">
        <v>32</v>
      </c>
      <c r="Z121" s="434">
        <v>0</v>
      </c>
      <c r="AA121" s="434">
        <v>0</v>
      </c>
      <c r="AB121" s="260">
        <v>18.666666666666664</v>
      </c>
    </row>
    <row r="122" spans="2:28" ht="17.100000000000001" customHeight="1">
      <c r="C122" s="648"/>
      <c r="D122" s="411"/>
      <c r="E122" s="412"/>
      <c r="F122" s="412"/>
      <c r="G122" s="309">
        <v>0</v>
      </c>
      <c r="H122" s="309" t="s">
        <v>105</v>
      </c>
      <c r="I122" s="413"/>
      <c r="K122" s="257" t="s">
        <v>114</v>
      </c>
      <c r="L122" s="35" t="s">
        <v>490</v>
      </c>
      <c r="M122" s="35"/>
      <c r="N122" s="35"/>
      <c r="O122" s="35" t="s">
        <v>123</v>
      </c>
      <c r="P122" s="35" t="s">
        <v>95</v>
      </c>
      <c r="Q122" s="35" t="s">
        <v>489</v>
      </c>
      <c r="R122" s="47" t="s">
        <v>490</v>
      </c>
      <c r="S122" s="537">
        <v>5</v>
      </c>
      <c r="T122" s="537">
        <v>42</v>
      </c>
      <c r="U122" s="349">
        <v>2</v>
      </c>
      <c r="W122" s="257" t="s">
        <v>114</v>
      </c>
      <c r="X122" s="434">
        <v>10</v>
      </c>
      <c r="Y122" s="434">
        <v>40</v>
      </c>
      <c r="Z122" s="434">
        <v>0</v>
      </c>
      <c r="AA122" s="434">
        <v>0</v>
      </c>
      <c r="AB122" s="260">
        <v>23.333333333333336</v>
      </c>
    </row>
    <row r="123" spans="2:28" ht="17.100000000000001" customHeight="1">
      <c r="C123" s="648"/>
      <c r="D123" s="411"/>
      <c r="E123" s="412"/>
      <c r="F123" s="412"/>
      <c r="G123" s="309">
        <v>0</v>
      </c>
      <c r="H123" s="309" t="s">
        <v>105</v>
      </c>
      <c r="I123" s="413"/>
      <c r="K123" s="257" t="s">
        <v>127</v>
      </c>
      <c r="L123" s="35"/>
      <c r="M123" s="35"/>
      <c r="N123" s="35" t="s">
        <v>123</v>
      </c>
      <c r="O123" s="35" t="s">
        <v>95</v>
      </c>
      <c r="P123" s="35" t="s">
        <v>489</v>
      </c>
      <c r="Q123" s="35" t="s">
        <v>490</v>
      </c>
      <c r="R123" s="47"/>
      <c r="S123" s="537">
        <v>4</v>
      </c>
      <c r="T123" s="537">
        <v>34</v>
      </c>
      <c r="U123" s="349">
        <v>2</v>
      </c>
      <c r="W123" s="257" t="s">
        <v>127</v>
      </c>
      <c r="X123" s="434">
        <v>10</v>
      </c>
      <c r="Y123" s="434">
        <v>40</v>
      </c>
      <c r="Z123" s="434">
        <v>0</v>
      </c>
      <c r="AA123" s="434">
        <v>0</v>
      </c>
      <c r="AB123" s="260">
        <v>23.333333333333336</v>
      </c>
    </row>
    <row r="124" spans="2:28" ht="17.100000000000001" customHeight="1">
      <c r="C124" s="649"/>
      <c r="D124" s="411"/>
      <c r="E124" s="412"/>
      <c r="F124" s="412"/>
      <c r="G124" s="309">
        <v>0</v>
      </c>
      <c r="H124" s="309" t="s">
        <v>105</v>
      </c>
      <c r="I124" s="413"/>
      <c r="K124" s="257" t="s">
        <v>94</v>
      </c>
      <c r="L124" s="35"/>
      <c r="M124" s="35" t="s">
        <v>123</v>
      </c>
      <c r="N124" s="35" t="s">
        <v>95</v>
      </c>
      <c r="O124" s="35" t="s">
        <v>489</v>
      </c>
      <c r="P124" s="35" t="s">
        <v>490</v>
      </c>
      <c r="Q124" s="35"/>
      <c r="R124" s="492"/>
      <c r="S124" s="555">
        <v>4</v>
      </c>
      <c r="T124" s="537">
        <v>34</v>
      </c>
      <c r="U124" s="349">
        <v>2</v>
      </c>
      <c r="V124"/>
      <c r="W124" s="257" t="s">
        <v>94</v>
      </c>
      <c r="X124" s="434">
        <v>10</v>
      </c>
      <c r="Y124" s="434">
        <v>40</v>
      </c>
      <c r="Z124" s="434">
        <v>0</v>
      </c>
      <c r="AA124" s="434">
        <v>0</v>
      </c>
      <c r="AB124" s="260">
        <v>23.333333333333336</v>
      </c>
    </row>
    <row r="125" spans="2:28" ht="17.100000000000001" customHeight="1">
      <c r="C125" s="650" t="s">
        <v>92</v>
      </c>
      <c r="D125" s="411" t="s">
        <v>489</v>
      </c>
      <c r="E125" s="412">
        <v>0.70833333333333337</v>
      </c>
      <c r="F125" s="412">
        <v>0.29166666666666669</v>
      </c>
      <c r="G125" s="453">
        <v>5</v>
      </c>
      <c r="H125" s="107">
        <v>9</v>
      </c>
      <c r="I125" s="414">
        <v>4</v>
      </c>
      <c r="K125" s="272" t="s">
        <v>111</v>
      </c>
      <c r="L125" s="500"/>
      <c r="M125" s="103" t="s">
        <v>93</v>
      </c>
      <c r="N125" s="103" t="s">
        <v>93</v>
      </c>
      <c r="O125" s="103" t="s">
        <v>93</v>
      </c>
      <c r="P125" s="103" t="s">
        <v>93</v>
      </c>
      <c r="Q125" s="103" t="s">
        <v>93</v>
      </c>
      <c r="R125" s="104"/>
      <c r="S125" s="537">
        <v>5</v>
      </c>
      <c r="T125" s="537">
        <v>40</v>
      </c>
      <c r="U125" s="349">
        <v>0</v>
      </c>
      <c r="W125" s="272" t="s">
        <v>111</v>
      </c>
      <c r="X125" s="435">
        <v>8</v>
      </c>
      <c r="Y125" s="435">
        <v>32</v>
      </c>
      <c r="Z125" s="435">
        <v>0</v>
      </c>
      <c r="AA125" s="435">
        <v>0</v>
      </c>
      <c r="AB125" s="275">
        <v>18.666666666666664</v>
      </c>
    </row>
    <row r="126" spans="2:28" ht="17.100000000000001" customHeight="1">
      <c r="C126" s="650"/>
      <c r="D126" s="184" t="s">
        <v>490</v>
      </c>
      <c r="E126" s="185">
        <v>0.875</v>
      </c>
      <c r="F126" s="185">
        <v>0.375</v>
      </c>
      <c r="G126" s="421">
        <v>4</v>
      </c>
      <c r="H126" s="461">
        <v>8</v>
      </c>
      <c r="I126" s="460">
        <v>4</v>
      </c>
      <c r="K126"/>
      <c r="L126"/>
      <c r="M126"/>
      <c r="N126"/>
      <c r="O126"/>
      <c r="P126"/>
      <c r="Q126"/>
      <c r="R126"/>
      <c r="S126" s="555"/>
      <c r="T126" s="555"/>
      <c r="U126" s="554"/>
      <c r="V126"/>
      <c r="W126"/>
      <c r="X126"/>
      <c r="Y126"/>
      <c r="Z126"/>
      <c r="AA126"/>
      <c r="AB126"/>
    </row>
    <row r="127" spans="2:28" ht="17.100000000000001" customHeight="1">
      <c r="C127" s="651"/>
      <c r="D127" s="416"/>
      <c r="E127" s="416"/>
      <c r="F127" s="416"/>
      <c r="G127" s="312"/>
      <c r="H127" s="312"/>
      <c r="I127" s="417"/>
      <c r="K127" s="145" t="s">
        <v>613</v>
      </c>
      <c r="L127"/>
      <c r="M127"/>
      <c r="N127"/>
      <c r="O127"/>
      <c r="P127"/>
      <c r="Q127"/>
      <c r="R127"/>
      <c r="W127"/>
      <c r="X127"/>
      <c r="Y127"/>
      <c r="Z127"/>
      <c r="AA127"/>
      <c r="AB127"/>
    </row>
    <row r="128" spans="2:28" ht="17.100000000000001" customHeight="1">
      <c r="K128" s="113" t="s">
        <v>631</v>
      </c>
    </row>
    <row r="129" spans="2:36" s="349" customFormat="1" ht="17.100000000000001" customHeight="1">
      <c r="B129" s="123"/>
      <c r="C129" s="531" t="s">
        <v>606</v>
      </c>
      <c r="E129"/>
      <c r="F129"/>
      <c r="G129"/>
      <c r="H129"/>
      <c r="I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2:36" ht="17.100000000000001" customHeight="1">
      <c r="C130" s="532" t="s">
        <v>607</v>
      </c>
      <c r="E130"/>
      <c r="F130"/>
      <c r="G130"/>
      <c r="H130"/>
      <c r="I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2:36" ht="17.100000000000001" customHeight="1">
      <c r="C131" s="433" t="s">
        <v>648</v>
      </c>
      <c r="D131"/>
      <c r="E131"/>
      <c r="F131"/>
      <c r="G131"/>
      <c r="H131"/>
      <c r="I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2:36" ht="17.100000000000001" customHeight="1">
      <c r="C132"/>
      <c r="D132"/>
      <c r="E132"/>
      <c r="F132"/>
      <c r="G132"/>
      <c r="H132"/>
      <c r="I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2:36" ht="17.100000000000001" customHeight="1">
      <c r="C133" s="481" t="s">
        <v>729</v>
      </c>
      <c r="D133" s="481"/>
      <c r="E133" s="145"/>
      <c r="K133"/>
      <c r="U133" s="537"/>
      <c r="V133" s="501"/>
    </row>
    <row r="134" spans="2:36" ht="17.100000000000001" customHeight="1">
      <c r="U134" s="537"/>
      <c r="V134" s="501"/>
      <c r="X134" s="2"/>
      <c r="Y134" s="2"/>
      <c r="Z134" s="2"/>
      <c r="AA134" s="2"/>
      <c r="AB134" s="2"/>
    </row>
    <row r="135" spans="2:36" ht="17.100000000000001" customHeight="1">
      <c r="C135" s="70" t="s">
        <v>156</v>
      </c>
      <c r="D135" s="410" t="s">
        <v>136</v>
      </c>
      <c r="E135" s="410" t="s">
        <v>134</v>
      </c>
      <c r="F135" s="410" t="s">
        <v>109</v>
      </c>
      <c r="G135" s="410" t="s">
        <v>131</v>
      </c>
      <c r="H135" s="451" t="s">
        <v>75</v>
      </c>
      <c r="I135" s="452" t="s">
        <v>92</v>
      </c>
      <c r="J135" s="349"/>
      <c r="K135" s="75" t="s">
        <v>83</v>
      </c>
      <c r="L135" s="146" t="s">
        <v>96</v>
      </c>
      <c r="M135" s="146" t="s">
        <v>104</v>
      </c>
      <c r="N135" s="146" t="s">
        <v>82</v>
      </c>
      <c r="O135" s="146" t="s">
        <v>112</v>
      </c>
      <c r="P135" s="146" t="s">
        <v>97</v>
      </c>
      <c r="Q135" s="146" t="s">
        <v>117</v>
      </c>
      <c r="R135" s="147" t="s">
        <v>132</v>
      </c>
      <c r="S135" s="667" t="s">
        <v>515</v>
      </c>
      <c r="T135" s="669" t="s">
        <v>486</v>
      </c>
      <c r="U135" s="670" t="s">
        <v>487</v>
      </c>
      <c r="V135" s="537"/>
      <c r="W135" s="194" t="s">
        <v>252</v>
      </c>
      <c r="X135" s="2"/>
      <c r="Y135" s="2"/>
      <c r="Z135" s="2"/>
      <c r="AA135" s="2"/>
      <c r="AB135" s="2"/>
      <c r="AD135"/>
      <c r="AE135"/>
      <c r="AF135"/>
      <c r="AG135"/>
      <c r="AH135"/>
      <c r="AI135"/>
      <c r="AJ135"/>
    </row>
    <row r="136" spans="2:36" ht="17.100000000000001" customHeight="1">
      <c r="C136" s="647" t="s">
        <v>138</v>
      </c>
      <c r="D136" s="411" t="s">
        <v>123</v>
      </c>
      <c r="E136" s="412">
        <v>0.29166666666666669</v>
      </c>
      <c r="F136" s="412">
        <v>0.66666666666666663</v>
      </c>
      <c r="G136" s="309">
        <v>1</v>
      </c>
      <c r="H136" s="309">
        <v>8</v>
      </c>
      <c r="I136" s="413"/>
      <c r="K136" s="563" t="s">
        <v>370</v>
      </c>
      <c r="L136" s="565" t="s">
        <v>407</v>
      </c>
      <c r="M136" s="565" t="s">
        <v>407</v>
      </c>
      <c r="N136" s="565" t="s">
        <v>407</v>
      </c>
      <c r="O136" s="565" t="s">
        <v>407</v>
      </c>
      <c r="P136" s="565" t="s">
        <v>407</v>
      </c>
      <c r="Q136" s="565" t="s">
        <v>407</v>
      </c>
      <c r="R136" s="573" t="s">
        <v>407</v>
      </c>
      <c r="S136" s="668"/>
      <c r="T136" s="669"/>
      <c r="U136" s="671"/>
      <c r="V136" s="501"/>
      <c r="W136" s="153" t="s">
        <v>83</v>
      </c>
      <c r="X136" s="154" t="s">
        <v>88</v>
      </c>
      <c r="Y136" s="154" t="s">
        <v>92</v>
      </c>
      <c r="Z136" s="154" t="s">
        <v>155</v>
      </c>
      <c r="AA136" s="154" t="s">
        <v>103</v>
      </c>
      <c r="AB136" s="155" t="s">
        <v>120</v>
      </c>
      <c r="AD136"/>
      <c r="AE136"/>
      <c r="AF136"/>
      <c r="AG136"/>
      <c r="AH136"/>
      <c r="AI136"/>
      <c r="AJ136"/>
    </row>
    <row r="137" spans="2:36" ht="17.100000000000001" customHeight="1">
      <c r="C137" s="648"/>
      <c r="D137" s="411" t="s">
        <v>93</v>
      </c>
      <c r="E137" s="412">
        <v>0.375</v>
      </c>
      <c r="F137" s="412">
        <v>0.79166666666666663</v>
      </c>
      <c r="G137" s="309">
        <v>1</v>
      </c>
      <c r="H137" s="309">
        <v>9</v>
      </c>
      <c r="I137" s="413"/>
      <c r="K137" s="544" t="s">
        <v>79</v>
      </c>
      <c r="L137" s="498" t="s">
        <v>123</v>
      </c>
      <c r="M137" s="498" t="s">
        <v>95</v>
      </c>
      <c r="N137" s="498" t="s">
        <v>489</v>
      </c>
      <c r="O137" s="498" t="s">
        <v>490</v>
      </c>
      <c r="P137" s="498"/>
      <c r="Q137" s="498"/>
      <c r="R137" s="499" t="s">
        <v>123</v>
      </c>
      <c r="S137" s="537">
        <v>5</v>
      </c>
      <c r="T137" s="537">
        <v>40</v>
      </c>
      <c r="U137" s="537">
        <v>0</v>
      </c>
      <c r="V137" s="501"/>
      <c r="W137" s="544" t="s">
        <v>79</v>
      </c>
      <c r="X137" s="545">
        <v>8</v>
      </c>
      <c r="Y137" s="545">
        <v>32</v>
      </c>
      <c r="Z137" s="545"/>
      <c r="AA137" s="545"/>
      <c r="AB137" s="530">
        <v>18.666666666666664</v>
      </c>
      <c r="AD137"/>
      <c r="AE137"/>
      <c r="AF137"/>
      <c r="AG137"/>
      <c r="AH137"/>
      <c r="AI137"/>
      <c r="AJ137"/>
    </row>
    <row r="138" spans="2:36" ht="17.100000000000001" customHeight="1">
      <c r="C138" s="648"/>
      <c r="D138" s="411" t="s">
        <v>95</v>
      </c>
      <c r="E138" s="412">
        <v>0.45833333333333331</v>
      </c>
      <c r="F138" s="412">
        <v>0.83333333333333337</v>
      </c>
      <c r="G138" s="309">
        <v>1</v>
      </c>
      <c r="H138" s="309">
        <v>8</v>
      </c>
      <c r="I138" s="413"/>
      <c r="K138" s="544" t="s">
        <v>180</v>
      </c>
      <c r="L138" s="498" t="s">
        <v>95</v>
      </c>
      <c r="M138" s="498" t="s">
        <v>489</v>
      </c>
      <c r="N138" s="498" t="s">
        <v>490</v>
      </c>
      <c r="O138" s="498"/>
      <c r="P138" s="498"/>
      <c r="Q138" s="498" t="s">
        <v>123</v>
      </c>
      <c r="R138" s="499" t="s">
        <v>95</v>
      </c>
      <c r="S138" s="537">
        <v>5</v>
      </c>
      <c r="T138" s="537">
        <v>40</v>
      </c>
      <c r="U138" s="537">
        <v>0</v>
      </c>
      <c r="V138" s="501"/>
      <c r="W138" s="544" t="s">
        <v>180</v>
      </c>
      <c r="X138" s="545">
        <v>7</v>
      </c>
      <c r="Y138" s="545">
        <v>32</v>
      </c>
      <c r="Z138" s="545"/>
      <c r="AA138" s="545"/>
      <c r="AB138" s="530">
        <v>17.666666666666664</v>
      </c>
      <c r="AD138"/>
      <c r="AE138"/>
      <c r="AF138"/>
      <c r="AG138"/>
      <c r="AH138"/>
      <c r="AI138"/>
      <c r="AJ138"/>
    </row>
    <row r="139" spans="2:36" ht="17.100000000000001" customHeight="1">
      <c r="C139" s="648"/>
      <c r="D139" s="411"/>
      <c r="E139" s="412"/>
      <c r="F139" s="412"/>
      <c r="G139" s="309"/>
      <c r="H139" s="309"/>
      <c r="I139" s="413"/>
      <c r="K139" s="544" t="s">
        <v>110</v>
      </c>
      <c r="L139" s="498" t="s">
        <v>721</v>
      </c>
      <c r="M139" s="498" t="s">
        <v>490</v>
      </c>
      <c r="N139" s="498"/>
      <c r="O139" s="498"/>
      <c r="P139" s="498" t="s">
        <v>123</v>
      </c>
      <c r="Q139" s="498" t="s">
        <v>95</v>
      </c>
      <c r="R139" s="499" t="s">
        <v>490</v>
      </c>
      <c r="S139" s="537">
        <v>5</v>
      </c>
      <c r="T139" s="537">
        <v>41</v>
      </c>
      <c r="U139" s="537">
        <v>1</v>
      </c>
      <c r="V139" s="501"/>
      <c r="W139" s="544" t="s">
        <v>110</v>
      </c>
      <c r="X139" s="545">
        <v>7</v>
      </c>
      <c r="Y139" s="545">
        <v>32</v>
      </c>
      <c r="Z139" s="545"/>
      <c r="AA139" s="545"/>
      <c r="AB139" s="530">
        <v>17.666666666666664</v>
      </c>
      <c r="AD139"/>
      <c r="AE139"/>
      <c r="AF139"/>
      <c r="AG139"/>
      <c r="AH139"/>
      <c r="AI139"/>
      <c r="AJ139"/>
    </row>
    <row r="140" spans="2:36" ht="17.100000000000001" customHeight="1">
      <c r="C140" s="648"/>
      <c r="D140" s="411"/>
      <c r="E140" s="412"/>
      <c r="F140" s="412"/>
      <c r="G140" s="309"/>
      <c r="H140" s="309"/>
      <c r="I140" s="413"/>
      <c r="K140" s="544" t="s">
        <v>114</v>
      </c>
      <c r="L140" s="498" t="s">
        <v>490</v>
      </c>
      <c r="M140" s="498"/>
      <c r="N140" s="498"/>
      <c r="O140" s="498" t="s">
        <v>123</v>
      </c>
      <c r="P140" s="498" t="s">
        <v>95</v>
      </c>
      <c r="Q140" s="498" t="s">
        <v>489</v>
      </c>
      <c r="R140" s="499" t="s">
        <v>721</v>
      </c>
      <c r="S140" s="537">
        <v>5</v>
      </c>
      <c r="T140" s="537">
        <v>41</v>
      </c>
      <c r="U140" s="537">
        <v>1</v>
      </c>
      <c r="V140" s="501"/>
      <c r="W140" s="544" t="s">
        <v>114</v>
      </c>
      <c r="X140" s="545">
        <v>4</v>
      </c>
      <c r="Y140" s="545">
        <v>40</v>
      </c>
      <c r="Z140" s="545"/>
      <c r="AA140" s="545"/>
      <c r="AB140" s="530">
        <v>17.333333333333336</v>
      </c>
      <c r="AD140"/>
      <c r="AE140"/>
      <c r="AF140"/>
      <c r="AG140"/>
      <c r="AH140"/>
      <c r="AI140"/>
      <c r="AJ140"/>
    </row>
    <row r="141" spans="2:36" ht="17.100000000000001" customHeight="1">
      <c r="C141" s="648"/>
      <c r="D141" s="411"/>
      <c r="E141" s="412"/>
      <c r="F141" s="412"/>
      <c r="G141" s="309"/>
      <c r="H141" s="309"/>
      <c r="I141" s="413"/>
      <c r="K141" s="544" t="s">
        <v>127</v>
      </c>
      <c r="L141" s="498"/>
      <c r="M141" s="498" t="s">
        <v>123</v>
      </c>
      <c r="N141" s="498" t="s">
        <v>123</v>
      </c>
      <c r="O141" s="498" t="s">
        <v>95</v>
      </c>
      <c r="P141" s="498" t="s">
        <v>489</v>
      </c>
      <c r="Q141" s="498" t="s">
        <v>490</v>
      </c>
      <c r="R141" s="499"/>
      <c r="S141" s="537">
        <v>5</v>
      </c>
      <c r="T141" s="537">
        <v>40</v>
      </c>
      <c r="U141" s="537">
        <v>0</v>
      </c>
      <c r="V141" s="501"/>
      <c r="W141" s="544" t="s">
        <v>127</v>
      </c>
      <c r="X141" s="545">
        <v>2</v>
      </c>
      <c r="Y141" s="545">
        <v>40</v>
      </c>
      <c r="Z141" s="545"/>
      <c r="AA141" s="545"/>
      <c r="AB141" s="530">
        <v>15.333333333333334</v>
      </c>
      <c r="AD141"/>
      <c r="AE141"/>
      <c r="AF141"/>
      <c r="AG141"/>
      <c r="AH141"/>
      <c r="AI141"/>
      <c r="AJ141"/>
    </row>
    <row r="142" spans="2:36" ht="17.100000000000001" customHeight="1">
      <c r="C142" s="649"/>
      <c r="D142" s="411"/>
      <c r="E142" s="412"/>
      <c r="F142" s="412"/>
      <c r="G142" s="309"/>
      <c r="H142" s="309"/>
      <c r="I142" s="413"/>
      <c r="K142" s="544" t="s">
        <v>94</v>
      </c>
      <c r="L142" s="498"/>
      <c r="M142" s="498" t="s">
        <v>93</v>
      </c>
      <c r="N142" s="498" t="s">
        <v>95</v>
      </c>
      <c r="O142" s="498" t="s">
        <v>489</v>
      </c>
      <c r="P142" s="498" t="s">
        <v>490</v>
      </c>
      <c r="Q142" s="498"/>
      <c r="R142" s="499" t="s">
        <v>93</v>
      </c>
      <c r="S142" s="555">
        <v>5</v>
      </c>
      <c r="T142" s="537">
        <v>42</v>
      </c>
      <c r="U142" s="537">
        <v>2</v>
      </c>
      <c r="V142" s="502"/>
      <c r="W142" s="544" t="s">
        <v>94</v>
      </c>
      <c r="X142" s="545">
        <v>4</v>
      </c>
      <c r="Y142" s="545">
        <v>40</v>
      </c>
      <c r="Z142" s="545"/>
      <c r="AA142" s="545"/>
      <c r="AB142" s="530">
        <v>17.333333333333336</v>
      </c>
      <c r="AD142"/>
      <c r="AE142"/>
      <c r="AF142"/>
      <c r="AG142"/>
      <c r="AH142"/>
      <c r="AI142"/>
      <c r="AJ142"/>
    </row>
    <row r="143" spans="2:36" ht="17.100000000000001" customHeight="1">
      <c r="C143" s="650" t="s">
        <v>92</v>
      </c>
      <c r="D143" s="411" t="s">
        <v>508</v>
      </c>
      <c r="E143" s="412">
        <v>0.83333333333333337</v>
      </c>
      <c r="F143" s="412">
        <v>0.33333333333333331</v>
      </c>
      <c r="G143" s="453">
        <v>4</v>
      </c>
      <c r="H143" s="107">
        <v>8</v>
      </c>
      <c r="I143" s="414">
        <v>4</v>
      </c>
      <c r="K143" s="551" t="s">
        <v>111</v>
      </c>
      <c r="L143" s="503" t="s">
        <v>93</v>
      </c>
      <c r="M143" s="503"/>
      <c r="N143" s="503" t="s">
        <v>93</v>
      </c>
      <c r="O143" s="503" t="s">
        <v>93</v>
      </c>
      <c r="P143" s="503" t="s">
        <v>93</v>
      </c>
      <c r="Q143" s="503" t="s">
        <v>93</v>
      </c>
      <c r="R143" s="510"/>
      <c r="S143" s="537">
        <v>5</v>
      </c>
      <c r="T143" s="537">
        <v>45</v>
      </c>
      <c r="U143" s="537">
        <v>5</v>
      </c>
      <c r="V143" s="501"/>
      <c r="W143" s="551" t="s">
        <v>111</v>
      </c>
      <c r="X143" s="552">
        <v>8</v>
      </c>
      <c r="Y143" s="552">
        <v>32</v>
      </c>
      <c r="Z143" s="552"/>
      <c r="AA143" s="552"/>
      <c r="AB143" s="553">
        <v>18.666666666666664</v>
      </c>
      <c r="AD143"/>
      <c r="AE143"/>
      <c r="AF143"/>
      <c r="AG143"/>
      <c r="AH143"/>
      <c r="AI143"/>
      <c r="AJ143"/>
    </row>
    <row r="144" spans="2:36" ht="17.100000000000001" customHeight="1">
      <c r="C144" s="650"/>
      <c r="D144" s="184" t="s">
        <v>509</v>
      </c>
      <c r="E144" s="185">
        <v>0.83333333333333337</v>
      </c>
      <c r="F144" s="185">
        <v>0.33333333333333331</v>
      </c>
      <c r="G144" s="421">
        <v>4</v>
      </c>
      <c r="H144" s="461">
        <v>8</v>
      </c>
      <c r="I144" s="460">
        <v>4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D144"/>
      <c r="AE144"/>
      <c r="AF144"/>
      <c r="AG144"/>
      <c r="AH144"/>
      <c r="AI144"/>
      <c r="AJ144"/>
    </row>
    <row r="145" spans="2:35" ht="17.100000000000001" customHeight="1">
      <c r="C145" s="651"/>
      <c r="D145" s="408" t="s">
        <v>722</v>
      </c>
      <c r="E145" s="409">
        <v>0.72916666666666663</v>
      </c>
      <c r="F145" s="409">
        <v>0.27083333333333331</v>
      </c>
      <c r="G145" s="422">
        <v>4</v>
      </c>
      <c r="H145" s="567">
        <v>9</v>
      </c>
      <c r="I145" s="568">
        <v>4</v>
      </c>
      <c r="K145" s="425"/>
      <c r="S145" s="425"/>
      <c r="T145" s="113"/>
      <c r="U145" s="537"/>
      <c r="V145" s="501"/>
      <c r="W145"/>
      <c r="X145"/>
      <c r="Y145"/>
      <c r="Z145"/>
      <c r="AA145"/>
      <c r="AB145"/>
    </row>
    <row r="146" spans="2:35" ht="17.100000000000001" customHeight="1">
      <c r="C146" s="569"/>
      <c r="D146" s="532"/>
      <c r="S146" s="113"/>
      <c r="T146" s="113"/>
      <c r="U146" s="537"/>
      <c r="V146" s="501"/>
    </row>
    <row r="147" spans="2:35" ht="17.100000000000001" customHeight="1">
      <c r="C147" s="672" t="s">
        <v>724</v>
      </c>
      <c r="D147" s="673"/>
      <c r="E147" s="410" t="s">
        <v>508</v>
      </c>
      <c r="F147" s="676" t="s">
        <v>725</v>
      </c>
      <c r="G147" s="677"/>
      <c r="S147" s="113"/>
      <c r="T147" s="113"/>
      <c r="U147" s="537"/>
      <c r="V147" s="501"/>
    </row>
    <row r="148" spans="2:35" ht="17.100000000000001" customHeight="1">
      <c r="C148" s="650"/>
      <c r="D148" s="674"/>
      <c r="E148" s="309" t="s">
        <v>509</v>
      </c>
      <c r="F148" s="606" t="s">
        <v>726</v>
      </c>
      <c r="G148" s="608"/>
      <c r="U148" s="537"/>
      <c r="V148" s="501"/>
    </row>
    <row r="149" spans="2:35" ht="17.100000000000001" customHeight="1">
      <c r="C149" s="651"/>
      <c r="D149" s="675"/>
      <c r="E149" s="312" t="s">
        <v>722</v>
      </c>
      <c r="F149" s="609" t="s">
        <v>725</v>
      </c>
      <c r="G149" s="611"/>
      <c r="S149" s="113"/>
      <c r="T149" s="113"/>
      <c r="U149" s="537"/>
      <c r="V149" s="501"/>
    </row>
    <row r="150" spans="2:35" ht="17.100000000000001" customHeight="1">
      <c r="C150" s="113"/>
      <c r="U150" s="537"/>
      <c r="V150" s="501"/>
    </row>
    <row r="151" spans="2:35" ht="17.100000000000001" customHeight="1">
      <c r="C151"/>
      <c r="D151"/>
      <c r="E151"/>
      <c r="F151"/>
      <c r="G151"/>
      <c r="H151"/>
      <c r="I151"/>
      <c r="J151"/>
      <c r="U151" s="537"/>
      <c r="V151" s="501"/>
    </row>
    <row r="152" spans="2:35" s="463" customFormat="1" ht="17.100000000000001" customHeight="1">
      <c r="B152" s="513"/>
      <c r="C152" s="462"/>
      <c r="G152" s="462"/>
      <c r="H152" s="462"/>
      <c r="S152" s="556"/>
      <c r="T152" s="556"/>
      <c r="U152" s="556"/>
      <c r="V152" s="514"/>
    </row>
    <row r="153" spans="2:35" ht="17.100000000000001" customHeight="1">
      <c r="U153" s="537"/>
      <c r="V153" s="501"/>
    </row>
    <row r="154" spans="2:35" ht="17.100000000000001" customHeight="1">
      <c r="U154" s="537"/>
      <c r="V154" s="501"/>
    </row>
    <row r="155" spans="2:35" ht="17.100000000000001" customHeight="1">
      <c r="C155" s="481" t="s">
        <v>730</v>
      </c>
      <c r="D155" s="481"/>
      <c r="E155" s="145"/>
      <c r="K155"/>
      <c r="U155" s="537"/>
      <c r="V155" s="501"/>
    </row>
    <row r="156" spans="2:35" ht="17.100000000000001" customHeight="1">
      <c r="C156" s="481"/>
      <c r="D156" s="481"/>
      <c r="E156" s="145"/>
      <c r="K156"/>
      <c r="U156" s="537"/>
      <c r="V156" s="501"/>
    </row>
    <row r="157" spans="2:35" ht="17.100000000000001" customHeight="1">
      <c r="C157" s="123" t="s">
        <v>731</v>
      </c>
      <c r="K157" s="123"/>
      <c r="U157" s="537"/>
      <c r="V157" s="501"/>
    </row>
    <row r="158" spans="2:35" ht="17.100000000000001" customHeight="1">
      <c r="U158" s="537"/>
      <c r="V158" s="501"/>
    </row>
    <row r="159" spans="2:35" ht="17.100000000000001" customHeight="1">
      <c r="C159" s="70" t="s">
        <v>156</v>
      </c>
      <c r="D159" s="410" t="s">
        <v>136</v>
      </c>
      <c r="E159" s="410" t="s">
        <v>134</v>
      </c>
      <c r="F159" s="410" t="s">
        <v>109</v>
      </c>
      <c r="G159" s="410" t="s">
        <v>131</v>
      </c>
      <c r="H159" s="451" t="s">
        <v>75</v>
      </c>
      <c r="I159" s="452" t="s">
        <v>92</v>
      </c>
      <c r="K159" s="75" t="s">
        <v>83</v>
      </c>
      <c r="L159" s="146" t="s">
        <v>96</v>
      </c>
      <c r="M159" s="146" t="s">
        <v>104</v>
      </c>
      <c r="N159" s="146" t="s">
        <v>82</v>
      </c>
      <c r="O159" s="146" t="s">
        <v>112</v>
      </c>
      <c r="P159" s="146" t="s">
        <v>97</v>
      </c>
      <c r="Q159" s="146" t="s">
        <v>117</v>
      </c>
      <c r="R159" s="147" t="s">
        <v>132</v>
      </c>
      <c r="S159" s="667" t="s">
        <v>515</v>
      </c>
      <c r="T159" s="669" t="s">
        <v>486</v>
      </c>
      <c r="U159" s="670" t="s">
        <v>487</v>
      </c>
      <c r="V159" s="537"/>
      <c r="W159" s="194" t="s">
        <v>252</v>
      </c>
      <c r="X159" s="2"/>
      <c r="Y159" s="2"/>
      <c r="Z159" s="2"/>
      <c r="AA159" s="2"/>
      <c r="AB159" s="2"/>
      <c r="AD159"/>
      <c r="AE159"/>
      <c r="AF159"/>
      <c r="AG159"/>
      <c r="AH159"/>
      <c r="AI159"/>
    </row>
    <row r="160" spans="2:35" ht="17.100000000000001" customHeight="1">
      <c r="C160" s="647" t="s">
        <v>138</v>
      </c>
      <c r="D160" s="411" t="s">
        <v>123</v>
      </c>
      <c r="E160" s="412">
        <v>0.29166666666666669</v>
      </c>
      <c r="F160" s="412">
        <v>0.66666666666666663</v>
      </c>
      <c r="G160" s="309">
        <v>1</v>
      </c>
      <c r="H160" s="309">
        <v>8</v>
      </c>
      <c r="I160" s="413"/>
      <c r="K160" s="563" t="s">
        <v>370</v>
      </c>
      <c r="L160" s="565" t="s">
        <v>407</v>
      </c>
      <c r="M160" s="565" t="s">
        <v>407</v>
      </c>
      <c r="N160" s="565" t="s">
        <v>407</v>
      </c>
      <c r="O160" s="565" t="s">
        <v>407</v>
      </c>
      <c r="P160" s="565" t="s">
        <v>407</v>
      </c>
      <c r="Q160" s="565" t="s">
        <v>407</v>
      </c>
      <c r="R160" s="573" t="s">
        <v>407</v>
      </c>
      <c r="S160" s="668"/>
      <c r="T160" s="669"/>
      <c r="U160" s="671"/>
      <c r="V160" s="501"/>
      <c r="W160" s="153" t="s">
        <v>83</v>
      </c>
      <c r="X160" s="154" t="s">
        <v>88</v>
      </c>
      <c r="Y160" s="154" t="s">
        <v>92</v>
      </c>
      <c r="Z160" s="154" t="s">
        <v>155</v>
      </c>
      <c r="AA160" s="154" t="s">
        <v>103</v>
      </c>
      <c r="AB160" s="155" t="s">
        <v>120</v>
      </c>
      <c r="AD160"/>
      <c r="AE160"/>
      <c r="AF160"/>
      <c r="AG160"/>
      <c r="AH160"/>
      <c r="AI160"/>
    </row>
    <row r="161" spans="3:36" ht="17.100000000000001" customHeight="1">
      <c r="C161" s="648"/>
      <c r="D161" s="411" t="s">
        <v>93</v>
      </c>
      <c r="E161" s="412">
        <v>0.375</v>
      </c>
      <c r="F161" s="412">
        <v>0.79166666666666663</v>
      </c>
      <c r="G161" s="309">
        <v>1</v>
      </c>
      <c r="H161" s="309">
        <v>9</v>
      </c>
      <c r="I161" s="413"/>
      <c r="K161" s="544" t="s">
        <v>79</v>
      </c>
      <c r="L161" s="498" t="s">
        <v>123</v>
      </c>
      <c r="M161" s="498" t="s">
        <v>95</v>
      </c>
      <c r="N161" s="498" t="s">
        <v>73</v>
      </c>
      <c r="O161" s="498" t="s">
        <v>73</v>
      </c>
      <c r="P161" s="498"/>
      <c r="Q161" s="498"/>
      <c r="R161" s="499" t="s">
        <v>123</v>
      </c>
      <c r="S161" s="537">
        <v>5</v>
      </c>
      <c r="T161" s="537">
        <v>42</v>
      </c>
      <c r="U161" s="537">
        <v>2</v>
      </c>
      <c r="V161" s="501"/>
      <c r="W161" s="544" t="s">
        <v>79</v>
      </c>
      <c r="X161" s="545">
        <v>15</v>
      </c>
      <c r="Y161" s="545">
        <v>16</v>
      </c>
      <c r="Z161" s="545"/>
      <c r="AA161" s="545"/>
      <c r="AB161" s="530">
        <v>20.333333333333332</v>
      </c>
      <c r="AD161"/>
      <c r="AE161"/>
      <c r="AF161"/>
      <c r="AG161"/>
      <c r="AH161"/>
      <c r="AI161"/>
    </row>
    <row r="162" spans="3:36" ht="17.100000000000001" customHeight="1">
      <c r="C162" s="648"/>
      <c r="D162" s="411" t="s">
        <v>95</v>
      </c>
      <c r="E162" s="412">
        <v>0.45833333333333331</v>
      </c>
      <c r="F162" s="412">
        <v>0.83333333333333337</v>
      </c>
      <c r="G162" s="309">
        <v>1</v>
      </c>
      <c r="H162" s="309">
        <v>8</v>
      </c>
      <c r="I162" s="413"/>
      <c r="K162" s="544" t="s">
        <v>180</v>
      </c>
      <c r="L162" s="498" t="s">
        <v>95</v>
      </c>
      <c r="M162" s="498" t="s">
        <v>73</v>
      </c>
      <c r="N162" s="498" t="s">
        <v>73</v>
      </c>
      <c r="O162" s="498"/>
      <c r="P162" s="498"/>
      <c r="Q162" s="498" t="s">
        <v>123</v>
      </c>
      <c r="R162" s="499" t="s">
        <v>95</v>
      </c>
      <c r="S162" s="537">
        <v>5</v>
      </c>
      <c r="T162" s="537">
        <v>42</v>
      </c>
      <c r="U162" s="537">
        <v>2</v>
      </c>
      <c r="V162" s="501"/>
      <c r="W162" s="544" t="s">
        <v>180</v>
      </c>
      <c r="X162" s="545">
        <v>14</v>
      </c>
      <c r="Y162" s="545">
        <v>16</v>
      </c>
      <c r="Z162" s="545"/>
      <c r="AA162" s="545"/>
      <c r="AB162" s="530">
        <v>19.333333333333332</v>
      </c>
      <c r="AD162"/>
      <c r="AE162"/>
      <c r="AF162"/>
      <c r="AG162"/>
      <c r="AH162"/>
      <c r="AI162"/>
    </row>
    <row r="163" spans="3:36" ht="17.100000000000001" customHeight="1">
      <c r="C163" s="648"/>
      <c r="D163" s="411"/>
      <c r="E163" s="412"/>
      <c r="F163" s="412"/>
      <c r="G163" s="309">
        <v>0</v>
      </c>
      <c r="H163" s="309">
        <v>0</v>
      </c>
      <c r="I163" s="413"/>
      <c r="K163" s="544" t="s">
        <v>110</v>
      </c>
      <c r="L163" s="498" t="s">
        <v>73</v>
      </c>
      <c r="M163" s="498" t="s">
        <v>73</v>
      </c>
      <c r="N163" s="498"/>
      <c r="O163" s="498"/>
      <c r="P163" s="498" t="s">
        <v>123</v>
      </c>
      <c r="Q163" s="498" t="s">
        <v>95</v>
      </c>
      <c r="R163" s="499" t="s">
        <v>73</v>
      </c>
      <c r="S163" s="537">
        <v>5</v>
      </c>
      <c r="T163" s="537">
        <v>43</v>
      </c>
      <c r="U163" s="537">
        <v>3</v>
      </c>
      <c r="V163" s="501"/>
      <c r="W163" s="544" t="s">
        <v>110</v>
      </c>
      <c r="X163" s="545">
        <v>14</v>
      </c>
      <c r="Y163" s="545">
        <v>16</v>
      </c>
      <c r="Z163" s="545"/>
      <c r="AA163" s="545"/>
      <c r="AB163" s="530">
        <v>19.333333333333332</v>
      </c>
      <c r="AD163"/>
      <c r="AE163"/>
      <c r="AF163"/>
      <c r="AG163"/>
      <c r="AH163"/>
      <c r="AI163"/>
    </row>
    <row r="164" spans="3:36" ht="17.100000000000001" customHeight="1">
      <c r="C164" s="648"/>
      <c r="D164" s="411"/>
      <c r="E164" s="412"/>
      <c r="F164" s="412"/>
      <c r="G164" s="309">
        <v>0</v>
      </c>
      <c r="H164" s="309">
        <v>0</v>
      </c>
      <c r="I164" s="413"/>
      <c r="K164" s="544" t="s">
        <v>114</v>
      </c>
      <c r="L164" s="498" t="s">
        <v>73</v>
      </c>
      <c r="M164" s="498"/>
      <c r="N164" s="498"/>
      <c r="O164" s="498" t="s">
        <v>123</v>
      </c>
      <c r="P164" s="498" t="s">
        <v>95</v>
      </c>
      <c r="Q164" s="498" t="s">
        <v>73</v>
      </c>
      <c r="R164" s="499" t="s">
        <v>73</v>
      </c>
      <c r="S164" s="537">
        <v>5</v>
      </c>
      <c r="T164" s="537">
        <v>43</v>
      </c>
      <c r="U164" s="537">
        <v>3</v>
      </c>
      <c r="V164" s="501"/>
      <c r="W164" s="544" t="s">
        <v>114</v>
      </c>
      <c r="X164" s="545">
        <v>12</v>
      </c>
      <c r="Y164" s="545">
        <v>20</v>
      </c>
      <c r="Z164" s="545"/>
      <c r="AA164" s="545"/>
      <c r="AB164" s="530">
        <v>18.666666666666668</v>
      </c>
      <c r="AD164"/>
      <c r="AE164"/>
      <c r="AF164"/>
      <c r="AG164"/>
      <c r="AH164"/>
      <c r="AI164"/>
    </row>
    <row r="165" spans="3:36" ht="17.100000000000001" customHeight="1">
      <c r="C165" s="648"/>
      <c r="D165" s="411"/>
      <c r="E165" s="412"/>
      <c r="F165" s="412"/>
      <c r="G165" s="309">
        <v>0</v>
      </c>
      <c r="H165" s="309">
        <v>0</v>
      </c>
      <c r="I165" s="413"/>
      <c r="K165" s="544" t="s">
        <v>127</v>
      </c>
      <c r="L165" s="498"/>
      <c r="M165" s="498" t="s">
        <v>93</v>
      </c>
      <c r="N165" s="498" t="s">
        <v>123</v>
      </c>
      <c r="O165" s="498" t="s">
        <v>95</v>
      </c>
      <c r="P165" s="498" t="s">
        <v>73</v>
      </c>
      <c r="Q165" s="498" t="s">
        <v>73</v>
      </c>
      <c r="R165" s="499"/>
      <c r="S165" s="537">
        <v>5</v>
      </c>
      <c r="T165" s="537">
        <v>43</v>
      </c>
      <c r="U165" s="537">
        <v>3</v>
      </c>
      <c r="V165" s="501"/>
      <c r="W165" s="544" t="s">
        <v>127</v>
      </c>
      <c r="X165" s="545">
        <v>11</v>
      </c>
      <c r="Y165" s="545">
        <v>20</v>
      </c>
      <c r="Z165" s="545"/>
      <c r="AA165" s="545"/>
      <c r="AB165" s="530">
        <v>17.666666666666668</v>
      </c>
      <c r="AD165"/>
      <c r="AE165"/>
      <c r="AF165"/>
      <c r="AG165"/>
      <c r="AH165"/>
      <c r="AI165"/>
    </row>
    <row r="166" spans="3:36" ht="17.100000000000001" customHeight="1">
      <c r="C166" s="649"/>
      <c r="D166" s="411"/>
      <c r="E166" s="412"/>
      <c r="F166" s="412"/>
      <c r="G166" s="309">
        <v>0</v>
      </c>
      <c r="H166" s="309">
        <v>0</v>
      </c>
      <c r="I166" s="413"/>
      <c r="K166" s="544" t="s">
        <v>94</v>
      </c>
      <c r="L166" s="498"/>
      <c r="M166" s="498" t="s">
        <v>123</v>
      </c>
      <c r="N166" s="498" t="s">
        <v>95</v>
      </c>
      <c r="O166" s="498" t="s">
        <v>73</v>
      </c>
      <c r="P166" s="498" t="s">
        <v>73</v>
      </c>
      <c r="Q166" s="498"/>
      <c r="R166" s="499" t="s">
        <v>93</v>
      </c>
      <c r="S166" s="555">
        <v>5</v>
      </c>
      <c r="T166" s="537">
        <v>43</v>
      </c>
      <c r="U166" s="537">
        <v>3</v>
      </c>
      <c r="V166" s="502"/>
      <c r="W166" s="544" t="s">
        <v>94</v>
      </c>
      <c r="X166" s="545">
        <v>12</v>
      </c>
      <c r="Y166" s="545">
        <v>20</v>
      </c>
      <c r="Z166" s="545"/>
      <c r="AA166" s="545"/>
      <c r="AB166" s="530">
        <v>18.666666666666668</v>
      </c>
      <c r="AD166"/>
      <c r="AE166"/>
      <c r="AF166"/>
      <c r="AG166"/>
      <c r="AH166"/>
      <c r="AI166"/>
    </row>
    <row r="167" spans="3:36" ht="17.100000000000001" customHeight="1">
      <c r="C167" s="650" t="s">
        <v>92</v>
      </c>
      <c r="D167" s="411" t="s">
        <v>73</v>
      </c>
      <c r="E167" s="412">
        <v>0.70833333333333337</v>
      </c>
      <c r="F167" s="412">
        <v>0.33333333333333331</v>
      </c>
      <c r="G167" s="453">
        <v>6</v>
      </c>
      <c r="H167" s="107">
        <v>9</v>
      </c>
      <c r="I167" s="414">
        <v>2</v>
      </c>
      <c r="K167" s="551" t="s">
        <v>111</v>
      </c>
      <c r="L167" s="503" t="s">
        <v>93</v>
      </c>
      <c r="M167" s="503"/>
      <c r="N167" s="503" t="s">
        <v>93</v>
      </c>
      <c r="O167" s="503" t="s">
        <v>93</v>
      </c>
      <c r="P167" s="503" t="s">
        <v>93</v>
      </c>
      <c r="Q167" s="503" t="s">
        <v>93</v>
      </c>
      <c r="R167" s="510"/>
      <c r="S167" s="537">
        <v>5</v>
      </c>
      <c r="T167" s="537">
        <v>45</v>
      </c>
      <c r="U167" s="537">
        <v>5</v>
      </c>
      <c r="V167" s="501"/>
      <c r="W167" s="551" t="s">
        <v>111</v>
      </c>
      <c r="X167" s="552">
        <v>15</v>
      </c>
      <c r="Y167" s="552">
        <v>16</v>
      </c>
      <c r="Z167" s="552"/>
      <c r="AA167" s="552"/>
      <c r="AB167" s="553">
        <v>20.333333333333332</v>
      </c>
      <c r="AD167"/>
      <c r="AE167"/>
      <c r="AF167"/>
      <c r="AG167"/>
      <c r="AH167"/>
      <c r="AI167"/>
    </row>
    <row r="168" spans="3:36" ht="17.100000000000001" customHeight="1">
      <c r="C168" s="650"/>
      <c r="D168" s="415"/>
      <c r="E168" s="415"/>
      <c r="F168" s="415"/>
      <c r="G168" s="309"/>
      <c r="H168" s="309"/>
      <c r="I168" s="413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3:36" ht="17.100000000000001" customHeight="1">
      <c r="C169" s="651"/>
      <c r="D169" s="416"/>
      <c r="E169" s="416"/>
      <c r="F169" s="416"/>
      <c r="G169" s="312"/>
      <c r="H169" s="312"/>
      <c r="I169" s="417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3:36" ht="17.100000000000001" customHeight="1">
      <c r="C170" s="549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3:36" ht="17.100000000000001" customHeight="1">
      <c r="C171" s="549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3:36" ht="17.100000000000001" customHeight="1">
      <c r="C172" s="123" t="s">
        <v>732</v>
      </c>
      <c r="K172" s="123"/>
      <c r="U172" s="537"/>
      <c r="V172" s="501"/>
    </row>
    <row r="173" spans="3:36" ht="17.100000000000001" customHeight="1">
      <c r="U173" s="537"/>
      <c r="V173" s="501"/>
    </row>
    <row r="174" spans="3:36" ht="17.100000000000001" customHeight="1">
      <c r="C174" s="70" t="s">
        <v>156</v>
      </c>
      <c r="D174" s="410" t="s">
        <v>136</v>
      </c>
      <c r="E174" s="410" t="s">
        <v>134</v>
      </c>
      <c r="F174" s="410" t="s">
        <v>109</v>
      </c>
      <c r="G174" s="410" t="s">
        <v>131</v>
      </c>
      <c r="H174" s="451" t="s">
        <v>75</v>
      </c>
      <c r="I174" s="452" t="s">
        <v>92</v>
      </c>
      <c r="K174" s="75" t="s">
        <v>83</v>
      </c>
      <c r="L174" s="146" t="s">
        <v>96</v>
      </c>
      <c r="M174" s="146" t="s">
        <v>104</v>
      </c>
      <c r="N174" s="146" t="s">
        <v>82</v>
      </c>
      <c r="O174" s="146" t="s">
        <v>112</v>
      </c>
      <c r="P174" s="146" t="s">
        <v>97</v>
      </c>
      <c r="Q174" s="146" t="s">
        <v>117</v>
      </c>
      <c r="R174" s="147" t="s">
        <v>132</v>
      </c>
      <c r="S174" s="667" t="s">
        <v>515</v>
      </c>
      <c r="T174" s="669" t="s">
        <v>486</v>
      </c>
      <c r="U174" s="670" t="s">
        <v>487</v>
      </c>
      <c r="V174" s="537"/>
      <c r="W174" s="194" t="s">
        <v>252</v>
      </c>
      <c r="X174" s="2"/>
      <c r="Y174" s="2"/>
      <c r="Z174" s="2"/>
      <c r="AA174" s="2"/>
      <c r="AB174" s="2"/>
      <c r="AD174"/>
      <c r="AE174"/>
      <c r="AF174"/>
      <c r="AG174"/>
      <c r="AH174"/>
      <c r="AI174"/>
      <c r="AJ174"/>
    </row>
    <row r="175" spans="3:36" ht="17.100000000000001" customHeight="1">
      <c r="C175" s="647" t="s">
        <v>138</v>
      </c>
      <c r="D175" s="411" t="s">
        <v>123</v>
      </c>
      <c r="E175" s="412">
        <v>0.29166666666666669</v>
      </c>
      <c r="F175" s="412">
        <v>0.66666666666666663</v>
      </c>
      <c r="G175" s="309">
        <v>1</v>
      </c>
      <c r="H175" s="309">
        <v>8</v>
      </c>
      <c r="I175" s="413"/>
      <c r="K175" s="563" t="s">
        <v>370</v>
      </c>
      <c r="L175" s="565" t="s">
        <v>407</v>
      </c>
      <c r="M175" s="565" t="s">
        <v>407</v>
      </c>
      <c r="N175" s="565" t="s">
        <v>407</v>
      </c>
      <c r="O175" s="565" t="s">
        <v>407</v>
      </c>
      <c r="P175" s="565" t="s">
        <v>407</v>
      </c>
      <c r="Q175" s="565" t="s">
        <v>407</v>
      </c>
      <c r="R175" s="573" t="s">
        <v>407</v>
      </c>
      <c r="S175" s="668"/>
      <c r="T175" s="669"/>
      <c r="U175" s="671"/>
      <c r="V175" s="501"/>
      <c r="W175" s="153" t="s">
        <v>83</v>
      </c>
      <c r="X175" s="154" t="s">
        <v>88</v>
      </c>
      <c r="Y175" s="154" t="s">
        <v>92</v>
      </c>
      <c r="Z175" s="154" t="s">
        <v>155</v>
      </c>
      <c r="AA175" s="154" t="s">
        <v>103</v>
      </c>
      <c r="AB175" s="155" t="s">
        <v>120</v>
      </c>
      <c r="AD175"/>
      <c r="AE175"/>
      <c r="AF175"/>
      <c r="AG175"/>
      <c r="AH175"/>
      <c r="AI175"/>
      <c r="AJ175"/>
    </row>
    <row r="176" spans="3:36" ht="17.100000000000001" customHeight="1">
      <c r="C176" s="648"/>
      <c r="D176" s="411" t="s">
        <v>93</v>
      </c>
      <c r="E176" s="412">
        <v>0.375</v>
      </c>
      <c r="F176" s="412">
        <v>0.79166666666666663</v>
      </c>
      <c r="G176" s="309">
        <v>1</v>
      </c>
      <c r="H176" s="309">
        <v>9</v>
      </c>
      <c r="I176" s="413"/>
      <c r="K176" s="544" t="s">
        <v>79</v>
      </c>
      <c r="L176" s="498" t="s">
        <v>123</v>
      </c>
      <c r="M176" s="498" t="s">
        <v>95</v>
      </c>
      <c r="N176" s="498" t="s">
        <v>73</v>
      </c>
      <c r="O176" s="498" t="s">
        <v>73</v>
      </c>
      <c r="P176" s="498"/>
      <c r="Q176" s="498"/>
      <c r="R176" s="499" t="s">
        <v>123</v>
      </c>
      <c r="S176" s="537">
        <v>5</v>
      </c>
      <c r="T176" s="537">
        <v>42</v>
      </c>
      <c r="U176" s="537">
        <v>2</v>
      </c>
      <c r="V176" s="501"/>
      <c r="W176" s="544" t="s">
        <v>79</v>
      </c>
      <c r="X176" s="545">
        <v>15</v>
      </c>
      <c r="Y176" s="545">
        <v>24</v>
      </c>
      <c r="Z176" s="545"/>
      <c r="AA176" s="545"/>
      <c r="AB176" s="530">
        <v>23</v>
      </c>
      <c r="AD176"/>
      <c r="AE176"/>
      <c r="AF176"/>
      <c r="AG176"/>
      <c r="AH176"/>
      <c r="AI176"/>
      <c r="AJ176"/>
    </row>
    <row r="177" spans="3:36" ht="17.100000000000001" customHeight="1">
      <c r="C177" s="648"/>
      <c r="D177" s="411" t="s">
        <v>95</v>
      </c>
      <c r="E177" s="412">
        <v>0.45833333333333331</v>
      </c>
      <c r="F177" s="412">
        <v>0.83333333333333337</v>
      </c>
      <c r="G177" s="309">
        <v>1</v>
      </c>
      <c r="H177" s="309">
        <v>8</v>
      </c>
      <c r="I177" s="413"/>
      <c r="K177" s="544" t="s">
        <v>180</v>
      </c>
      <c r="L177" s="498" t="s">
        <v>95</v>
      </c>
      <c r="M177" s="498" t="s">
        <v>73</v>
      </c>
      <c r="N177" s="498" t="s">
        <v>73</v>
      </c>
      <c r="O177" s="498"/>
      <c r="P177" s="498"/>
      <c r="Q177" s="498" t="s">
        <v>123</v>
      </c>
      <c r="R177" s="499" t="s">
        <v>95</v>
      </c>
      <c r="S177" s="537">
        <v>5</v>
      </c>
      <c r="T177" s="537">
        <v>42</v>
      </c>
      <c r="U177" s="537">
        <v>2</v>
      </c>
      <c r="V177" s="501"/>
      <c r="W177" s="544" t="s">
        <v>180</v>
      </c>
      <c r="X177" s="545">
        <v>14</v>
      </c>
      <c r="Y177" s="545">
        <v>24</v>
      </c>
      <c r="Z177" s="545"/>
      <c r="AA177" s="545"/>
      <c r="AB177" s="530">
        <v>22</v>
      </c>
      <c r="AD177"/>
      <c r="AE177"/>
      <c r="AF177"/>
      <c r="AG177"/>
      <c r="AH177"/>
      <c r="AI177"/>
      <c r="AJ177"/>
    </row>
    <row r="178" spans="3:36" ht="17.100000000000001" customHeight="1">
      <c r="C178" s="648"/>
      <c r="D178" s="411"/>
      <c r="E178" s="412"/>
      <c r="F178" s="412"/>
      <c r="G178" s="309">
        <v>0</v>
      </c>
      <c r="H178" s="309">
        <v>0</v>
      </c>
      <c r="I178" s="413"/>
      <c r="K178" s="544" t="s">
        <v>110</v>
      </c>
      <c r="L178" s="498" t="s">
        <v>73</v>
      </c>
      <c r="M178" s="498" t="s">
        <v>73</v>
      </c>
      <c r="N178" s="498"/>
      <c r="O178" s="498"/>
      <c r="P178" s="498" t="s">
        <v>123</v>
      </c>
      <c r="Q178" s="498" t="s">
        <v>95</v>
      </c>
      <c r="R178" s="499" t="s">
        <v>73</v>
      </c>
      <c r="S178" s="537">
        <v>5</v>
      </c>
      <c r="T178" s="537">
        <v>43</v>
      </c>
      <c r="U178" s="537">
        <v>3</v>
      </c>
      <c r="V178" s="501"/>
      <c r="W178" s="544" t="s">
        <v>110</v>
      </c>
      <c r="X178" s="545">
        <v>14</v>
      </c>
      <c r="Y178" s="545">
        <v>24</v>
      </c>
      <c r="Z178" s="545"/>
      <c r="AA178" s="545"/>
      <c r="AB178" s="530">
        <v>22</v>
      </c>
      <c r="AD178"/>
      <c r="AE178"/>
      <c r="AF178"/>
      <c r="AG178"/>
      <c r="AH178"/>
      <c r="AI178"/>
      <c r="AJ178"/>
    </row>
    <row r="179" spans="3:36" ht="17.100000000000001" customHeight="1">
      <c r="C179" s="648"/>
      <c r="D179" s="411"/>
      <c r="E179" s="412"/>
      <c r="F179" s="412"/>
      <c r="G179" s="309">
        <v>0</v>
      </c>
      <c r="H179" s="309">
        <v>0</v>
      </c>
      <c r="I179" s="413"/>
      <c r="K179" s="544" t="s">
        <v>114</v>
      </c>
      <c r="L179" s="498" t="s">
        <v>73</v>
      </c>
      <c r="M179" s="498"/>
      <c r="N179" s="498"/>
      <c r="O179" s="498" t="s">
        <v>123</v>
      </c>
      <c r="P179" s="498" t="s">
        <v>95</v>
      </c>
      <c r="Q179" s="498" t="s">
        <v>73</v>
      </c>
      <c r="R179" s="499" t="s">
        <v>73</v>
      </c>
      <c r="S179" s="537">
        <v>5</v>
      </c>
      <c r="T179" s="537">
        <v>43</v>
      </c>
      <c r="U179" s="537">
        <v>3</v>
      </c>
      <c r="V179" s="501"/>
      <c r="W179" s="544" t="s">
        <v>114</v>
      </c>
      <c r="X179" s="545">
        <v>12</v>
      </c>
      <c r="Y179" s="545">
        <v>30</v>
      </c>
      <c r="Z179" s="545"/>
      <c r="AA179" s="545"/>
      <c r="AB179" s="530">
        <v>22</v>
      </c>
      <c r="AD179"/>
      <c r="AE179"/>
      <c r="AF179"/>
      <c r="AG179"/>
      <c r="AH179"/>
      <c r="AI179"/>
      <c r="AJ179"/>
    </row>
    <row r="180" spans="3:36" ht="17.100000000000001" customHeight="1">
      <c r="C180" s="648"/>
      <c r="D180" s="411"/>
      <c r="E180" s="412"/>
      <c r="F180" s="412"/>
      <c r="G180" s="309">
        <v>0</v>
      </c>
      <c r="H180" s="309">
        <v>0</v>
      </c>
      <c r="I180" s="413"/>
      <c r="K180" s="544" t="s">
        <v>127</v>
      </c>
      <c r="L180" s="498"/>
      <c r="M180" s="498" t="s">
        <v>93</v>
      </c>
      <c r="N180" s="498" t="s">
        <v>123</v>
      </c>
      <c r="O180" s="498" t="s">
        <v>95</v>
      </c>
      <c r="P180" s="498" t="s">
        <v>73</v>
      </c>
      <c r="Q180" s="498" t="s">
        <v>73</v>
      </c>
      <c r="R180" s="499"/>
      <c r="S180" s="537">
        <v>5</v>
      </c>
      <c r="T180" s="537">
        <v>43</v>
      </c>
      <c r="U180" s="537">
        <v>3</v>
      </c>
      <c r="V180" s="501"/>
      <c r="W180" s="544" t="s">
        <v>127</v>
      </c>
      <c r="X180" s="545">
        <v>11</v>
      </c>
      <c r="Y180" s="545">
        <v>30</v>
      </c>
      <c r="Z180" s="545"/>
      <c r="AA180" s="545"/>
      <c r="AB180" s="530">
        <v>21</v>
      </c>
      <c r="AD180"/>
      <c r="AE180"/>
      <c r="AF180"/>
      <c r="AG180"/>
      <c r="AH180"/>
      <c r="AI180"/>
      <c r="AJ180"/>
    </row>
    <row r="181" spans="3:36" ht="17.100000000000001" customHeight="1">
      <c r="C181" s="649"/>
      <c r="D181" s="411"/>
      <c r="E181" s="412"/>
      <c r="F181" s="412"/>
      <c r="G181" s="309">
        <v>0</v>
      </c>
      <c r="H181" s="309">
        <v>0</v>
      </c>
      <c r="I181" s="413"/>
      <c r="K181" s="544" t="s">
        <v>94</v>
      </c>
      <c r="L181" s="498"/>
      <c r="M181" s="498" t="s">
        <v>123</v>
      </c>
      <c r="N181" s="498" t="s">
        <v>95</v>
      </c>
      <c r="O181" s="498" t="s">
        <v>73</v>
      </c>
      <c r="P181" s="498" t="s">
        <v>73</v>
      </c>
      <c r="Q181" s="498"/>
      <c r="R181" s="499" t="s">
        <v>93</v>
      </c>
      <c r="S181" s="555">
        <v>5</v>
      </c>
      <c r="T181" s="537">
        <v>43</v>
      </c>
      <c r="U181" s="537">
        <v>3</v>
      </c>
      <c r="V181" s="502"/>
      <c r="W181" s="544" t="s">
        <v>94</v>
      </c>
      <c r="X181" s="545">
        <v>12</v>
      </c>
      <c r="Y181" s="545">
        <v>30</v>
      </c>
      <c r="Z181" s="545"/>
      <c r="AA181" s="545"/>
      <c r="AB181" s="530">
        <v>22</v>
      </c>
      <c r="AD181"/>
      <c r="AE181"/>
      <c r="AF181"/>
      <c r="AG181"/>
      <c r="AH181"/>
      <c r="AI181"/>
      <c r="AJ181"/>
    </row>
    <row r="182" spans="3:36" ht="17.100000000000001" customHeight="1">
      <c r="C182" s="650" t="s">
        <v>92</v>
      </c>
      <c r="D182" s="411" t="s">
        <v>73</v>
      </c>
      <c r="E182" s="412">
        <v>0.70833333333333337</v>
      </c>
      <c r="F182" s="412">
        <v>0.33333333333333331</v>
      </c>
      <c r="G182" s="453">
        <v>6</v>
      </c>
      <c r="H182" s="107">
        <v>9</v>
      </c>
      <c r="I182" s="414">
        <v>3</v>
      </c>
      <c r="K182" s="551" t="s">
        <v>111</v>
      </c>
      <c r="L182" s="503" t="s">
        <v>93</v>
      </c>
      <c r="M182" s="503"/>
      <c r="N182" s="503" t="s">
        <v>93</v>
      </c>
      <c r="O182" s="503" t="s">
        <v>93</v>
      </c>
      <c r="P182" s="503" t="s">
        <v>93</v>
      </c>
      <c r="Q182" s="503" t="s">
        <v>93</v>
      </c>
      <c r="R182" s="510"/>
      <c r="S182" s="537">
        <v>5</v>
      </c>
      <c r="T182" s="537">
        <v>45</v>
      </c>
      <c r="U182" s="537">
        <v>5</v>
      </c>
      <c r="V182" s="501"/>
      <c r="W182" s="551" t="s">
        <v>111</v>
      </c>
      <c r="X182" s="552">
        <v>15</v>
      </c>
      <c r="Y182" s="552">
        <v>24</v>
      </c>
      <c r="Z182" s="552"/>
      <c r="AA182" s="552"/>
      <c r="AB182" s="553">
        <v>23</v>
      </c>
      <c r="AD182"/>
      <c r="AE182"/>
      <c r="AF182"/>
      <c r="AG182"/>
      <c r="AH182"/>
      <c r="AI182"/>
      <c r="AJ182"/>
    </row>
    <row r="183" spans="3:36" ht="17.100000000000001" customHeight="1">
      <c r="C183" s="650"/>
      <c r="D183" s="415"/>
      <c r="E183" s="415"/>
      <c r="F183" s="415"/>
      <c r="G183" s="309"/>
      <c r="H183" s="309"/>
      <c r="I183" s="41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D183"/>
      <c r="AE183"/>
      <c r="AF183"/>
      <c r="AG183"/>
      <c r="AH183"/>
      <c r="AI183"/>
      <c r="AJ183"/>
    </row>
    <row r="184" spans="3:36" ht="17.100000000000001" customHeight="1">
      <c r="C184" s="651"/>
      <c r="D184" s="416"/>
      <c r="E184" s="416"/>
      <c r="F184" s="416"/>
      <c r="G184" s="312"/>
      <c r="H184" s="312"/>
      <c r="I184" s="417"/>
      <c r="U184" s="537"/>
      <c r="V184" s="501"/>
    </row>
    <row r="185" spans="3:36" ht="17.100000000000001" customHeight="1">
      <c r="C185" s="549" t="s">
        <v>720</v>
      </c>
      <c r="U185" s="537"/>
      <c r="V185" s="501"/>
    </row>
    <row r="186" spans="3:36" ht="17.100000000000001" customHeight="1">
      <c r="C186" s="549"/>
      <c r="U186" s="537"/>
      <c r="V186" s="501"/>
    </row>
  </sheetData>
  <mergeCells count="52">
    <mergeCell ref="S159:S160"/>
    <mergeCell ref="C182:C184"/>
    <mergeCell ref="T159:T160"/>
    <mergeCell ref="U159:U160"/>
    <mergeCell ref="C160:C166"/>
    <mergeCell ref="C167:C169"/>
    <mergeCell ref="S174:S175"/>
    <mergeCell ref="T174:T175"/>
    <mergeCell ref="U174:U175"/>
    <mergeCell ref="C175:C181"/>
    <mergeCell ref="C143:C145"/>
    <mergeCell ref="C147:D149"/>
    <mergeCell ref="F147:G147"/>
    <mergeCell ref="F148:G148"/>
    <mergeCell ref="F149:G149"/>
    <mergeCell ref="S135:S136"/>
    <mergeCell ref="T135:T136"/>
    <mergeCell ref="U135:U136"/>
    <mergeCell ref="C136:C142"/>
    <mergeCell ref="T117:T118"/>
    <mergeCell ref="C125:C127"/>
    <mergeCell ref="S117:S118"/>
    <mergeCell ref="C118:C124"/>
    <mergeCell ref="T9:T10"/>
    <mergeCell ref="U117:U118"/>
    <mergeCell ref="U9:U10"/>
    <mergeCell ref="T59:T60"/>
    <mergeCell ref="U59:U60"/>
    <mergeCell ref="T95:T96"/>
    <mergeCell ref="U95:U96"/>
    <mergeCell ref="T76:T77"/>
    <mergeCell ref="U76:U77"/>
    <mergeCell ref="U45:U46"/>
    <mergeCell ref="T26:T27"/>
    <mergeCell ref="U26:U27"/>
    <mergeCell ref="T45:T46"/>
    <mergeCell ref="C10:C16"/>
    <mergeCell ref="C17:C19"/>
    <mergeCell ref="C96:C102"/>
    <mergeCell ref="C103:C105"/>
    <mergeCell ref="C77:C83"/>
    <mergeCell ref="C46:C52"/>
    <mergeCell ref="C27:C33"/>
    <mergeCell ref="C34:C36"/>
    <mergeCell ref="C53:C55"/>
    <mergeCell ref="C84:C86"/>
    <mergeCell ref="S9:S10"/>
    <mergeCell ref="S95:S96"/>
    <mergeCell ref="S76:S77"/>
    <mergeCell ref="S26:S27"/>
    <mergeCell ref="S59:S60"/>
    <mergeCell ref="S45:S46"/>
  </mergeCells>
  <phoneticPr fontId="22" type="noConversion"/>
  <conditionalFormatting sqref="L1:R4 L23:R23 L74:R84 L187:R1048576 L127:R128 L105:R106 L86:R89 L110:R114 L19:R20 L55:R58 L40:R42 L108:R108 L117:R125 L172:R173">
    <cfRule type="cellIs" dxfId="1843" priority="162" operator="equal">
      <formula>"일"</formula>
    </cfRule>
    <cfRule type="containsText" dxfId="1842" priority="163" operator="containsText" text="야">
      <formula>NOT(ISERROR(SEARCH("야",L1)))</formula>
    </cfRule>
    <cfRule type="cellIs" dxfId="1841" priority="164" operator="equal">
      <formula>"토"</formula>
    </cfRule>
  </conditionalFormatting>
  <conditionalFormatting sqref="T1:T4 T23 T74:T84 T187:T1048576 T127:T128 T105:T106 T86:T89 T110:T114 T19:T20 T55:T58 T40:T42 T108 T117:T125">
    <cfRule type="cellIs" dxfId="1840" priority="160" operator="lessThan">
      <formula>40</formula>
    </cfRule>
  </conditionalFormatting>
  <conditionalFormatting sqref="S1:S4 S23 S74:S84 S187:S1048576 S127:S128 S105:S106 S86:S89 S110:S114 S19:S20 S55:S58 S40:S42 S108 S117:S125 S150 S148">
    <cfRule type="cellIs" dxfId="1839" priority="159" operator="lessThan">
      <formula>5</formula>
    </cfRule>
  </conditionalFormatting>
  <conditionalFormatting sqref="L5:R17">
    <cfRule type="cellIs" dxfId="1838" priority="156" operator="equal">
      <formula>"일"</formula>
    </cfRule>
    <cfRule type="containsText" dxfId="1837" priority="157" operator="containsText" text="야">
      <formula>NOT(ISERROR(SEARCH("야",L5)))</formula>
    </cfRule>
    <cfRule type="cellIs" dxfId="1836" priority="158" operator="equal">
      <formula>"토"</formula>
    </cfRule>
  </conditionalFormatting>
  <conditionalFormatting sqref="T5:T17">
    <cfRule type="cellIs" dxfId="1835" priority="154" operator="lessThan">
      <formula>40</formula>
    </cfRule>
  </conditionalFormatting>
  <conditionalFormatting sqref="S5:S17">
    <cfRule type="cellIs" dxfId="1834" priority="153" operator="lessThan">
      <formula>5</formula>
    </cfRule>
  </conditionalFormatting>
  <conditionalFormatting sqref="K88:AB88 G187:AB1048576 J129:J132 G126:J126 G105:J106 G89:AB89 G110:AB114 L105:AB106 G1:AB2 G59:J67 G68:AB87 G23:AB36 G20:J22 J107:K107 J108:AB108 G127:AB128 G38:AB58 K20:AB20 G117:AB125 G159:I171 C170:C171 G172:AB173 G4:AB19 H3:AB3">
    <cfRule type="cellIs" dxfId="1833" priority="149" operator="equal">
      <formula>0</formula>
    </cfRule>
  </conditionalFormatting>
  <conditionalFormatting sqref="L70:R73">
    <cfRule type="cellIs" dxfId="1832" priority="145" operator="equal">
      <formula>"일"</formula>
    </cfRule>
    <cfRule type="containsText" dxfId="1831" priority="146" operator="containsText" text="야">
      <formula>NOT(ISERROR(SEARCH("야",L70)))</formula>
    </cfRule>
    <cfRule type="cellIs" dxfId="1830" priority="147" operator="equal">
      <formula>"토"</formula>
    </cfRule>
  </conditionalFormatting>
  <conditionalFormatting sqref="T70:T73">
    <cfRule type="cellIs" dxfId="1829" priority="144" operator="lessThan">
      <formula>40</formula>
    </cfRule>
  </conditionalFormatting>
  <conditionalFormatting sqref="S70:S73">
    <cfRule type="cellIs" dxfId="1828" priority="143" operator="lessThan">
      <formula>5</formula>
    </cfRule>
  </conditionalFormatting>
  <conditionalFormatting sqref="L43:R53">
    <cfRule type="cellIs" dxfId="1827" priority="140" operator="equal">
      <formula>"일"</formula>
    </cfRule>
    <cfRule type="containsText" dxfId="1826" priority="141" operator="containsText" text="야">
      <formula>NOT(ISERROR(SEARCH("야",L43)))</formula>
    </cfRule>
    <cfRule type="cellIs" dxfId="1825" priority="142" operator="equal">
      <formula>"토"</formula>
    </cfRule>
  </conditionalFormatting>
  <conditionalFormatting sqref="T43:T53">
    <cfRule type="cellIs" dxfId="1824" priority="138" operator="lessThan">
      <formula>40</formula>
    </cfRule>
  </conditionalFormatting>
  <conditionalFormatting sqref="S43:S53">
    <cfRule type="cellIs" dxfId="1823" priority="137" operator="lessThan">
      <formula>5</formula>
    </cfRule>
  </conditionalFormatting>
  <conditionalFormatting sqref="K55">
    <cfRule type="cellIs" dxfId="1822" priority="133" operator="equal">
      <formula>0</formula>
    </cfRule>
  </conditionalFormatting>
  <conditionalFormatting sqref="C129:C130">
    <cfRule type="cellIs" dxfId="1821" priority="128" operator="equal">
      <formula>0</formula>
    </cfRule>
  </conditionalFormatting>
  <conditionalFormatting sqref="L90:R103 L110:R114 L117:R128">
    <cfRule type="cellIs" dxfId="1820" priority="125" operator="equal">
      <formula>"일"</formula>
    </cfRule>
    <cfRule type="containsText" dxfId="1819" priority="126" operator="containsText" text="야">
      <formula>NOT(ISERROR(SEARCH("야",L90)))</formula>
    </cfRule>
    <cfRule type="cellIs" dxfId="1818" priority="127" operator="equal">
      <formula>"토"</formula>
    </cfRule>
  </conditionalFormatting>
  <conditionalFormatting sqref="T90:T103 T110:T114 T117:T128">
    <cfRule type="cellIs" dxfId="1817" priority="123" operator="lessThan">
      <formula>40</formula>
    </cfRule>
  </conditionalFormatting>
  <conditionalFormatting sqref="S90:S103 S110:S114 S117:S128">
    <cfRule type="cellIs" dxfId="1816" priority="122" operator="lessThan">
      <formula>5</formula>
    </cfRule>
  </conditionalFormatting>
  <conditionalFormatting sqref="G90:AB103 J110:AB114 G104:J104 J129:J132 J117:AB128">
    <cfRule type="cellIs" dxfId="1815" priority="121" operator="equal">
      <formula>0</formula>
    </cfRule>
  </conditionalFormatting>
  <conditionalFormatting sqref="D106">
    <cfRule type="cellIs" dxfId="1814" priority="120" operator="equal">
      <formula>0</formula>
    </cfRule>
  </conditionalFormatting>
  <conditionalFormatting sqref="C106">
    <cfRule type="cellIs" dxfId="1813" priority="117" operator="equal">
      <formula>"일"</formula>
    </cfRule>
    <cfRule type="cellIs" dxfId="1812" priority="118" operator="equal">
      <formula>"야"</formula>
    </cfRule>
    <cfRule type="cellIs" dxfId="1811" priority="119" operator="equal">
      <formula>"토"</formula>
    </cfRule>
  </conditionalFormatting>
  <conditionalFormatting sqref="K105">
    <cfRule type="cellIs" dxfId="1810" priority="113" operator="equal">
      <formula>0</formula>
    </cfRule>
  </conditionalFormatting>
  <conditionalFormatting sqref="K106">
    <cfRule type="cellIs" dxfId="1809" priority="114" operator="equal">
      <formula>0</formula>
    </cfRule>
  </conditionalFormatting>
  <conditionalFormatting sqref="J109:AB109">
    <cfRule type="cellIs" dxfId="1808" priority="94" operator="equal">
      <formula>0</formula>
    </cfRule>
  </conditionalFormatting>
  <conditionalFormatting sqref="L109:R109">
    <cfRule type="cellIs" dxfId="1807" priority="103" operator="equal">
      <formula>"일"</formula>
    </cfRule>
    <cfRule type="containsText" dxfId="1806" priority="104" operator="containsText" text="야">
      <formula>NOT(ISERROR(SEARCH("야",L109)))</formula>
    </cfRule>
    <cfRule type="cellIs" dxfId="1805" priority="105" operator="equal">
      <formula>"토"</formula>
    </cfRule>
  </conditionalFormatting>
  <conditionalFormatting sqref="T109">
    <cfRule type="cellIs" dxfId="1804" priority="102" operator="lessThan">
      <formula>40</formula>
    </cfRule>
  </conditionalFormatting>
  <conditionalFormatting sqref="S109">
    <cfRule type="cellIs" dxfId="1803" priority="101" operator="lessThan">
      <formula>5</formula>
    </cfRule>
  </conditionalFormatting>
  <conditionalFormatting sqref="G109:AB109">
    <cfRule type="cellIs" dxfId="1802" priority="100" operator="equal">
      <formula>0</formula>
    </cfRule>
  </conditionalFormatting>
  <conditionalFormatting sqref="L109:R109">
    <cfRule type="cellIs" dxfId="1801" priority="97" operator="equal">
      <formula>"일"</formula>
    </cfRule>
    <cfRule type="containsText" dxfId="1800" priority="98" operator="containsText" text="야">
      <formula>NOT(ISERROR(SEARCH("야",L109)))</formula>
    </cfRule>
    <cfRule type="cellIs" dxfId="1799" priority="99" operator="equal">
      <formula>"토"</formula>
    </cfRule>
  </conditionalFormatting>
  <conditionalFormatting sqref="T109">
    <cfRule type="cellIs" dxfId="1798" priority="96" operator="lessThan">
      <formula>40</formula>
    </cfRule>
  </conditionalFormatting>
  <conditionalFormatting sqref="S109">
    <cfRule type="cellIs" dxfId="1797" priority="95" operator="lessThan">
      <formula>5</formula>
    </cfRule>
  </conditionalFormatting>
  <conditionalFormatting sqref="C131">
    <cfRule type="cellIs" dxfId="1796" priority="89" operator="equal">
      <formula>0</formula>
    </cfRule>
  </conditionalFormatting>
  <conditionalFormatting sqref="C56:C58">
    <cfRule type="cellIs" dxfId="1795" priority="88" operator="equal">
      <formula>0</formula>
    </cfRule>
  </conditionalFormatting>
  <conditionalFormatting sqref="K59:AB67">
    <cfRule type="cellIs" dxfId="1794" priority="87" operator="equal">
      <formula>0</formula>
    </cfRule>
  </conditionalFormatting>
  <conditionalFormatting sqref="L59:R67">
    <cfRule type="cellIs" dxfId="1793" priority="84" operator="equal">
      <formula>"일"</formula>
    </cfRule>
    <cfRule type="containsText" dxfId="1792" priority="85" operator="containsText" text="야">
      <formula>NOT(ISERROR(SEARCH("야",L59)))</formula>
    </cfRule>
    <cfRule type="cellIs" dxfId="1791" priority="86" operator="equal">
      <formula>"토"</formula>
    </cfRule>
  </conditionalFormatting>
  <conditionalFormatting sqref="T59:T67">
    <cfRule type="cellIs" dxfId="1790" priority="83" operator="lessThan">
      <formula>40</formula>
    </cfRule>
  </conditionalFormatting>
  <conditionalFormatting sqref="S59:S67">
    <cfRule type="cellIs" dxfId="1789" priority="82" operator="lessThan">
      <formula>5</formula>
    </cfRule>
  </conditionalFormatting>
  <conditionalFormatting sqref="K69">
    <cfRule type="cellIs" dxfId="1788" priority="81" operator="equal">
      <formula>0</formula>
    </cfRule>
  </conditionalFormatting>
  <conditionalFormatting sqref="L39:R39 L36:R37">
    <cfRule type="cellIs" dxfId="1787" priority="78" operator="equal">
      <formula>"일"</formula>
    </cfRule>
    <cfRule type="containsText" dxfId="1786" priority="79" operator="containsText" text="야">
      <formula>NOT(ISERROR(SEARCH("야",L36)))</formula>
    </cfRule>
    <cfRule type="cellIs" dxfId="1785" priority="80" operator="equal">
      <formula>"토"</formula>
    </cfRule>
  </conditionalFormatting>
  <conditionalFormatting sqref="T39 T36:T37">
    <cfRule type="cellIs" dxfId="1784" priority="77" operator="lessThan">
      <formula>40</formula>
    </cfRule>
  </conditionalFormatting>
  <conditionalFormatting sqref="S39 S36:S37">
    <cfRule type="cellIs" dxfId="1783" priority="76" operator="lessThan">
      <formula>5</formula>
    </cfRule>
  </conditionalFormatting>
  <conditionalFormatting sqref="L24:R34">
    <cfRule type="cellIs" dxfId="1782" priority="73" operator="equal">
      <formula>"일"</formula>
    </cfRule>
    <cfRule type="containsText" dxfId="1781" priority="74" operator="containsText" text="야">
      <formula>NOT(ISERROR(SEARCH("야",L24)))</formula>
    </cfRule>
    <cfRule type="cellIs" dxfId="1780" priority="75" operator="equal">
      <formula>"토"</formula>
    </cfRule>
  </conditionalFormatting>
  <conditionalFormatting sqref="T24:T34">
    <cfRule type="cellIs" dxfId="1779" priority="71" operator="lessThan">
      <formula>40</formula>
    </cfRule>
  </conditionalFormatting>
  <conditionalFormatting sqref="S24:S34">
    <cfRule type="cellIs" dxfId="1778" priority="70" operator="lessThan">
      <formula>5</formula>
    </cfRule>
  </conditionalFormatting>
  <conditionalFormatting sqref="G37:J37 L37:AB37">
    <cfRule type="cellIs" dxfId="1777" priority="66" operator="equal">
      <formula>0</formula>
    </cfRule>
  </conditionalFormatting>
  <conditionalFormatting sqref="C21">
    <cfRule type="cellIs" dxfId="1776" priority="65" operator="equal">
      <formula>0</formula>
    </cfRule>
  </conditionalFormatting>
  <conditionalFormatting sqref="K37">
    <cfRule type="cellIs" dxfId="1775" priority="64" operator="equal">
      <formula>0</formula>
    </cfRule>
  </conditionalFormatting>
  <conditionalFormatting sqref="L115:R116">
    <cfRule type="cellIs" dxfId="1774" priority="61" operator="equal">
      <formula>"일"</formula>
    </cfRule>
    <cfRule type="containsText" dxfId="1773" priority="62" operator="containsText" text="야">
      <formula>NOT(ISERROR(SEARCH("야",L115)))</formula>
    </cfRule>
    <cfRule type="cellIs" dxfId="1772" priority="63" operator="equal">
      <formula>"토"</formula>
    </cfRule>
  </conditionalFormatting>
  <conditionalFormatting sqref="G115:AB116">
    <cfRule type="cellIs" dxfId="1771" priority="60" operator="equal">
      <formula>0</formula>
    </cfRule>
  </conditionalFormatting>
  <conditionalFormatting sqref="S115:S116">
    <cfRule type="cellIs" dxfId="1770" priority="59" operator="lessThan">
      <formula>5</formula>
    </cfRule>
  </conditionalFormatting>
  <conditionalFormatting sqref="C115">
    <cfRule type="cellIs" dxfId="1769" priority="58" operator="equal">
      <formula>0</formula>
    </cfRule>
  </conditionalFormatting>
  <conditionalFormatting sqref="T157:T158">
    <cfRule type="cellIs" dxfId="1768" priority="57" operator="lessThan">
      <formula>40</formula>
    </cfRule>
  </conditionalFormatting>
  <conditionalFormatting sqref="L157:R158 L184:R186">
    <cfRule type="cellIs" dxfId="1767" priority="54" operator="equal">
      <formula>"일"</formula>
    </cfRule>
    <cfRule type="containsText" dxfId="1766" priority="55" operator="containsText" text="야">
      <formula>NOT(ISERROR(SEARCH("야",L157)))</formula>
    </cfRule>
    <cfRule type="cellIs" dxfId="1765" priority="56" operator="equal">
      <formula>"토"</formula>
    </cfRule>
  </conditionalFormatting>
  <conditionalFormatting sqref="G186:AB186 G185:J185 L185:AB185 G157:AB158 G184:AB184 G159:J171 G174:J183">
    <cfRule type="cellIs" dxfId="1764" priority="53" operator="equal">
      <formula>0</formula>
    </cfRule>
  </conditionalFormatting>
  <conditionalFormatting sqref="S157:S158 S133:S143">
    <cfRule type="cellIs" dxfId="1763" priority="52" operator="lessThan">
      <formula>5</formula>
    </cfRule>
  </conditionalFormatting>
  <conditionalFormatting sqref="L157:R158 L133:R143 M150:R150 L148:R148">
    <cfRule type="cellIs" dxfId="1762" priority="49" operator="equal">
      <formula>"일"</formula>
    </cfRule>
    <cfRule type="cellIs" dxfId="1761" priority="51" operator="equal">
      <formula>"토"</formula>
    </cfRule>
  </conditionalFormatting>
  <conditionalFormatting sqref="L137:R143 C146">
    <cfRule type="cellIs" dxfId="1760" priority="48" operator="equal">
      <formula>0</formula>
    </cfRule>
  </conditionalFormatting>
  <conditionalFormatting sqref="C147">
    <cfRule type="cellIs" dxfId="1759" priority="47" operator="equal">
      <formula>0</formula>
    </cfRule>
  </conditionalFormatting>
  <conditionalFormatting sqref="K157">
    <cfRule type="cellIs" dxfId="1758" priority="46" operator="equal">
      <formula>0</formula>
    </cfRule>
  </conditionalFormatting>
  <conditionalFormatting sqref="C157">
    <cfRule type="cellIs" dxfId="1757" priority="43" operator="equal">
      <formula>0</formula>
    </cfRule>
  </conditionalFormatting>
  <conditionalFormatting sqref="T184:T186">
    <cfRule type="cellIs" dxfId="1756" priority="42" operator="lessThan">
      <formula>40</formula>
    </cfRule>
  </conditionalFormatting>
  <conditionalFormatting sqref="L184:R186">
    <cfRule type="cellIs" dxfId="1755" priority="39" operator="equal">
      <formula>"일"</formula>
    </cfRule>
    <cfRule type="containsText" dxfId="1754" priority="40" operator="containsText" text="야">
      <formula>NOT(ISERROR(SEARCH("야",L184)))</formula>
    </cfRule>
    <cfRule type="cellIs" dxfId="1753" priority="41" operator="equal">
      <formula>"토"</formula>
    </cfRule>
  </conditionalFormatting>
  <conditionalFormatting sqref="J185:J186 L185:AB186 J184:AB184 J174:J183">
    <cfRule type="cellIs" dxfId="1752" priority="38" operator="equal">
      <formula>0</formula>
    </cfRule>
  </conditionalFormatting>
  <conditionalFormatting sqref="S184:S186">
    <cfRule type="cellIs" dxfId="1751" priority="37" operator="lessThan">
      <formula>5</formula>
    </cfRule>
  </conditionalFormatting>
  <conditionalFormatting sqref="G174:I186">
    <cfRule type="cellIs" dxfId="1750" priority="36" operator="equal">
      <formula>0</formula>
    </cfRule>
  </conditionalFormatting>
  <conditionalFormatting sqref="C186">
    <cfRule type="cellIs" dxfId="1749" priority="35" operator="equal">
      <formula>0</formula>
    </cfRule>
  </conditionalFormatting>
  <conditionalFormatting sqref="T172:T173">
    <cfRule type="cellIs" dxfId="1748" priority="34" operator="lessThan">
      <formula>40</formula>
    </cfRule>
  </conditionalFormatting>
  <conditionalFormatting sqref="L172:R173">
    <cfRule type="cellIs" dxfId="1747" priority="31" operator="equal">
      <formula>"일"</formula>
    </cfRule>
    <cfRule type="containsText" dxfId="1746" priority="32" operator="containsText" text="야">
      <formula>NOT(ISERROR(SEARCH("야",L172)))</formula>
    </cfRule>
    <cfRule type="cellIs" dxfId="1745" priority="33" operator="equal">
      <formula>"토"</formula>
    </cfRule>
  </conditionalFormatting>
  <conditionalFormatting sqref="G172:J172 L172:AB172 G173:AB173">
    <cfRule type="cellIs" dxfId="1744" priority="30" operator="equal">
      <formula>0</formula>
    </cfRule>
  </conditionalFormatting>
  <conditionalFormatting sqref="S172:S173">
    <cfRule type="cellIs" dxfId="1743" priority="29" operator="lessThan">
      <formula>5</formula>
    </cfRule>
  </conditionalFormatting>
  <conditionalFormatting sqref="K172">
    <cfRule type="cellIs" dxfId="1742" priority="28" operator="equal">
      <formula>0</formula>
    </cfRule>
  </conditionalFormatting>
  <conditionalFormatting sqref="C172">
    <cfRule type="cellIs" dxfId="1741" priority="27" operator="equal">
      <formula>0</formula>
    </cfRule>
  </conditionalFormatting>
  <conditionalFormatting sqref="C185">
    <cfRule type="cellIs" dxfId="1740" priority="26" operator="equal">
      <formula>0</formula>
    </cfRule>
  </conditionalFormatting>
  <conditionalFormatting sqref="G145:I145">
    <cfRule type="cellIs" dxfId="1739" priority="25" operator="equal">
      <formula>0</formula>
    </cfRule>
  </conditionalFormatting>
  <conditionalFormatting sqref="L133:R143 L157:R158">
    <cfRule type="containsText" dxfId="1738" priority="50" operator="containsText" text="야">
      <formula>NOT(ISERROR(SEARCH("야",L133)))</formula>
    </cfRule>
  </conditionalFormatting>
  <conditionalFormatting sqref="L151:R156">
    <cfRule type="cellIs" dxfId="1737" priority="22" operator="equal">
      <formula>"일"</formula>
    </cfRule>
    <cfRule type="containsText" dxfId="1736" priority="23" operator="containsText" text="야">
      <formula>NOT(ISERROR(SEARCH("야",L151)))</formula>
    </cfRule>
    <cfRule type="cellIs" dxfId="1735" priority="24" operator="equal">
      <formula>"토"</formula>
    </cfRule>
  </conditionalFormatting>
  <conditionalFormatting sqref="G151:AB156">
    <cfRule type="cellIs" dxfId="1734" priority="21" operator="equal">
      <formula>0</formula>
    </cfRule>
  </conditionalFormatting>
  <conditionalFormatting sqref="S151:S156">
    <cfRule type="cellIs" dxfId="1733" priority="20" operator="lessThan">
      <formula>5</formula>
    </cfRule>
  </conditionalFormatting>
  <conditionalFormatting sqref="L145:R147 T145:T147">
    <cfRule type="cellIs" dxfId="1732" priority="18" operator="equal">
      <formula>"일"</formula>
    </cfRule>
    <cfRule type="cellIs" dxfId="1731" priority="19" operator="equal">
      <formula>"토"</formula>
    </cfRule>
  </conditionalFormatting>
  <conditionalFormatting sqref="S145:S147">
    <cfRule type="cellIs" dxfId="1730" priority="17" operator="lessThan">
      <formula>5</formula>
    </cfRule>
  </conditionalFormatting>
  <conditionalFormatting sqref="S159:S167">
    <cfRule type="cellIs" dxfId="1729" priority="13" operator="lessThan">
      <formula>5</formula>
    </cfRule>
  </conditionalFormatting>
  <conditionalFormatting sqref="L159:R167">
    <cfRule type="cellIs" dxfId="1728" priority="10" operator="equal">
      <formula>"일"</formula>
    </cfRule>
    <cfRule type="cellIs" dxfId="1727" priority="12" operator="equal">
      <formula>"토"</formula>
    </cfRule>
  </conditionalFormatting>
  <conditionalFormatting sqref="L161:R167">
    <cfRule type="cellIs" dxfId="1726" priority="9" operator="equal">
      <formula>0</formula>
    </cfRule>
  </conditionalFormatting>
  <conditionalFormatting sqref="L159:R167">
    <cfRule type="containsText" dxfId="1725" priority="11" operator="containsText" text="야">
      <formula>NOT(ISERROR(SEARCH("야",L159)))</formula>
    </cfRule>
  </conditionalFormatting>
  <conditionalFormatting sqref="S174:S182">
    <cfRule type="cellIs" dxfId="1724" priority="8" operator="lessThan">
      <formula>5</formula>
    </cfRule>
  </conditionalFormatting>
  <conditionalFormatting sqref="L174:R182">
    <cfRule type="cellIs" dxfId="1723" priority="5" operator="equal">
      <formula>"일"</formula>
    </cfRule>
    <cfRule type="cellIs" dxfId="1722" priority="7" operator="equal">
      <formula>"토"</formula>
    </cfRule>
  </conditionalFormatting>
  <conditionalFormatting sqref="L176:R182">
    <cfRule type="cellIs" dxfId="1721" priority="4" operator="equal">
      <formula>0</formula>
    </cfRule>
  </conditionalFormatting>
  <conditionalFormatting sqref="L174:R182">
    <cfRule type="containsText" dxfId="1720" priority="6" operator="containsText" text="야">
      <formula>NOT(ISERROR(SEARCH("야",L174)))</formula>
    </cfRule>
  </conditionalFormatting>
  <conditionalFormatting sqref="G3">
    <cfRule type="cellIs" dxfId="1719" priority="1" operator="equal">
      <formula>"일"</formula>
    </cfRule>
    <cfRule type="cellIs" dxfId="1718" priority="2" operator="equal">
      <formula>"야"</formula>
    </cfRule>
    <cfRule type="cellIs" dxfId="1717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E79E-6950-461F-805D-0DB5686EE588}">
  <sheetPr>
    <tabColor rgb="FFFFFF00"/>
  </sheetPr>
  <dimension ref="B2:AJ229"/>
  <sheetViews>
    <sheetView showGridLines="0" showRowColHeaders="0" zoomScaleNormal="100" zoomScaleSheetLayoutView="75" workbookViewId="0">
      <selection activeCell="G3" sqref="G3"/>
    </sheetView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537" customWidth="1"/>
    <col min="22" max="22" width="6.125" style="501"/>
    <col min="23" max="16384" width="6.125" style="113"/>
  </cols>
  <sheetData>
    <row r="2" spans="2:28" ht="12" customHeight="1"/>
    <row r="3" spans="2:28" ht="38.25" customHeight="1">
      <c r="C3" s="582" t="s">
        <v>690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28" ht="17.100000000000001" customHeight="1">
      <c r="C5" s="481" t="s">
        <v>708</v>
      </c>
      <c r="D5" s="481"/>
      <c r="E5" s="145"/>
      <c r="K5"/>
    </row>
    <row r="6" spans="2:28" ht="17.100000000000001" customHeight="1">
      <c r="C6" s="481"/>
      <c r="D6" s="481"/>
      <c r="E6" s="145"/>
      <c r="K6"/>
    </row>
    <row r="7" spans="2:28" ht="17.100000000000001" customHeight="1">
      <c r="C7" s="481" t="s">
        <v>703</v>
      </c>
      <c r="D7" s="481"/>
      <c r="E7" s="145"/>
      <c r="K7"/>
    </row>
    <row r="8" spans="2:28" ht="17.100000000000001" customHeight="1">
      <c r="X8" s="2"/>
      <c r="Y8" s="2"/>
      <c r="Z8" s="2"/>
      <c r="AA8" s="2"/>
      <c r="AB8" s="2"/>
    </row>
    <row r="9" spans="2:28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70" t="s">
        <v>487</v>
      </c>
      <c r="V9" s="537"/>
      <c r="W9" s="194" t="s">
        <v>252</v>
      </c>
      <c r="X9" s="2"/>
      <c r="Y9" s="2"/>
      <c r="Z9" s="2"/>
      <c r="AA9" s="2"/>
      <c r="AB9" s="2"/>
    </row>
    <row r="10" spans="2:28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K10" s="454" t="s">
        <v>494</v>
      </c>
      <c r="L10" s="455" t="s">
        <v>523</v>
      </c>
      <c r="M10" s="455" t="s">
        <v>523</v>
      </c>
      <c r="N10" s="455" t="s">
        <v>523</v>
      </c>
      <c r="O10" s="455" t="s">
        <v>523</v>
      </c>
      <c r="P10" s="455" t="s">
        <v>523</v>
      </c>
      <c r="Q10" s="455" t="s">
        <v>523</v>
      </c>
      <c r="R10" s="456" t="s">
        <v>523</v>
      </c>
      <c r="S10" s="668"/>
      <c r="T10" s="669"/>
      <c r="U10" s="671"/>
      <c r="W10" s="153" t="s">
        <v>83</v>
      </c>
      <c r="X10" s="154" t="s">
        <v>88</v>
      </c>
      <c r="Y10" s="154" t="s">
        <v>92</v>
      </c>
      <c r="Z10" s="154" t="s">
        <v>155</v>
      </c>
      <c r="AA10" s="154" t="s">
        <v>103</v>
      </c>
      <c r="AB10" s="155" t="s">
        <v>120</v>
      </c>
    </row>
    <row r="11" spans="2:28" ht="17.100000000000001" customHeight="1">
      <c r="C11" s="648"/>
      <c r="D11" s="411" t="s">
        <v>93</v>
      </c>
      <c r="E11" s="412">
        <v>0.375</v>
      </c>
      <c r="F11" s="412">
        <v>0.75</v>
      </c>
      <c r="G11" s="309">
        <v>1</v>
      </c>
      <c r="H11" s="309">
        <v>8</v>
      </c>
      <c r="I11" s="413"/>
      <c r="K11" s="257" t="s">
        <v>79</v>
      </c>
      <c r="L11" s="35" t="s">
        <v>73</v>
      </c>
      <c r="M11" s="35"/>
      <c r="N11" s="35"/>
      <c r="O11" s="35" t="s">
        <v>93</v>
      </c>
      <c r="P11" s="35" t="s">
        <v>93</v>
      </c>
      <c r="Q11" s="35"/>
      <c r="R11" s="47" t="s">
        <v>123</v>
      </c>
      <c r="S11" s="537">
        <v>4</v>
      </c>
      <c r="T11" s="537">
        <v>34</v>
      </c>
      <c r="U11" s="537">
        <v>2</v>
      </c>
      <c r="W11" s="257" t="s">
        <v>79</v>
      </c>
      <c r="X11" s="434">
        <v>8</v>
      </c>
      <c r="Y11" s="434">
        <v>16</v>
      </c>
      <c r="Z11" s="434">
        <v>0</v>
      </c>
      <c r="AA11" s="434">
        <v>0</v>
      </c>
      <c r="AB11" s="260">
        <v>13.333333333333332</v>
      </c>
    </row>
    <row r="12" spans="2:28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K12" s="257" t="s">
        <v>180</v>
      </c>
      <c r="L12" s="35" t="s">
        <v>95</v>
      </c>
      <c r="M12" s="35" t="s">
        <v>73</v>
      </c>
      <c r="N12" s="35"/>
      <c r="O12" s="35"/>
      <c r="P12" s="35" t="s">
        <v>93</v>
      </c>
      <c r="Q12" s="35" t="s">
        <v>93</v>
      </c>
      <c r="R12" s="47"/>
      <c r="S12" s="537">
        <v>4</v>
      </c>
      <c r="T12" s="537">
        <v>34</v>
      </c>
      <c r="U12" s="537">
        <v>2</v>
      </c>
      <c r="W12" s="257" t="s">
        <v>180</v>
      </c>
      <c r="X12" s="434">
        <v>6</v>
      </c>
      <c r="Y12" s="434">
        <v>12</v>
      </c>
      <c r="Z12" s="434">
        <v>0</v>
      </c>
      <c r="AA12" s="434">
        <v>0</v>
      </c>
      <c r="AB12" s="260">
        <v>10</v>
      </c>
    </row>
    <row r="13" spans="2:28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K13" s="257" t="s">
        <v>110</v>
      </c>
      <c r="L13" s="35" t="s">
        <v>123</v>
      </c>
      <c r="M13" s="35" t="s">
        <v>95</v>
      </c>
      <c r="N13" s="35" t="s">
        <v>73</v>
      </c>
      <c r="O13" s="35"/>
      <c r="P13" s="35"/>
      <c r="Q13" s="35" t="s">
        <v>93</v>
      </c>
      <c r="R13" s="47" t="s">
        <v>93</v>
      </c>
      <c r="S13" s="537">
        <v>5</v>
      </c>
      <c r="T13" s="537">
        <v>42</v>
      </c>
      <c r="U13" s="537">
        <v>2</v>
      </c>
      <c r="W13" s="257" t="s">
        <v>110</v>
      </c>
      <c r="X13" s="434">
        <v>8</v>
      </c>
      <c r="Y13" s="434">
        <v>16</v>
      </c>
      <c r="Z13" s="434">
        <v>0</v>
      </c>
      <c r="AA13" s="434">
        <v>0</v>
      </c>
      <c r="AB13" s="260">
        <v>13.333333333333332</v>
      </c>
    </row>
    <row r="14" spans="2:28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K14" s="257" t="s">
        <v>114</v>
      </c>
      <c r="L14" s="35"/>
      <c r="M14" s="35" t="s">
        <v>123</v>
      </c>
      <c r="N14" s="35" t="s">
        <v>95</v>
      </c>
      <c r="O14" s="35" t="s">
        <v>73</v>
      </c>
      <c r="P14" s="35"/>
      <c r="Q14" s="35"/>
      <c r="R14" s="47" t="s">
        <v>93</v>
      </c>
      <c r="S14" s="537">
        <v>4</v>
      </c>
      <c r="T14" s="537">
        <v>34</v>
      </c>
      <c r="U14" s="537">
        <v>2</v>
      </c>
      <c r="W14" s="257" t="s">
        <v>114</v>
      </c>
      <c r="X14" s="434">
        <v>8</v>
      </c>
      <c r="Y14" s="434">
        <v>16</v>
      </c>
      <c r="Z14" s="434">
        <v>0</v>
      </c>
      <c r="AA14" s="434">
        <v>0</v>
      </c>
      <c r="AB14" s="260">
        <v>13.333333333333332</v>
      </c>
    </row>
    <row r="15" spans="2:28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K15" s="257" t="s">
        <v>127</v>
      </c>
      <c r="L15" s="35" t="s">
        <v>93</v>
      </c>
      <c r="M15" s="35"/>
      <c r="N15" s="35" t="s">
        <v>123</v>
      </c>
      <c r="O15" s="35" t="s">
        <v>95</v>
      </c>
      <c r="P15" s="35" t="s">
        <v>73</v>
      </c>
      <c r="Q15" s="35"/>
      <c r="R15" s="47"/>
      <c r="S15" s="537">
        <v>4</v>
      </c>
      <c r="T15" s="537">
        <v>34</v>
      </c>
      <c r="U15" s="537">
        <v>2</v>
      </c>
      <c r="W15" s="257" t="s">
        <v>127</v>
      </c>
      <c r="X15" s="434">
        <v>8</v>
      </c>
      <c r="Y15" s="434">
        <v>16</v>
      </c>
      <c r="Z15" s="434">
        <v>0</v>
      </c>
      <c r="AA15" s="434">
        <v>0</v>
      </c>
      <c r="AB15" s="260">
        <v>13.333333333333332</v>
      </c>
    </row>
    <row r="16" spans="2:28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K16" s="257" t="s">
        <v>94</v>
      </c>
      <c r="L16" s="35" t="s">
        <v>93</v>
      </c>
      <c r="M16" s="35" t="s">
        <v>93</v>
      </c>
      <c r="N16" s="35"/>
      <c r="O16" s="35" t="s">
        <v>123</v>
      </c>
      <c r="P16" s="35" t="s">
        <v>95</v>
      </c>
      <c r="Q16" s="35" t="s">
        <v>73</v>
      </c>
      <c r="R16" s="492"/>
      <c r="S16" s="555">
        <v>5</v>
      </c>
      <c r="T16" s="537">
        <v>42</v>
      </c>
      <c r="U16" s="537">
        <v>2</v>
      </c>
      <c r="V16" s="502"/>
      <c r="W16" s="257" t="s">
        <v>94</v>
      </c>
      <c r="X16" s="434">
        <v>8</v>
      </c>
      <c r="Y16" s="434">
        <v>16</v>
      </c>
      <c r="Z16" s="434">
        <v>0</v>
      </c>
      <c r="AA16" s="434">
        <v>0</v>
      </c>
      <c r="AB16" s="260">
        <v>13.333333333333332</v>
      </c>
    </row>
    <row r="17" spans="2:28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K17" s="257" t="s">
        <v>111</v>
      </c>
      <c r="L17" s="493"/>
      <c r="M17" s="35" t="s">
        <v>93</v>
      </c>
      <c r="N17" s="35" t="s">
        <v>93</v>
      </c>
      <c r="O17" s="35"/>
      <c r="P17" s="35" t="s">
        <v>123</v>
      </c>
      <c r="Q17" s="35" t="s">
        <v>95</v>
      </c>
      <c r="R17" s="47" t="s">
        <v>73</v>
      </c>
      <c r="S17" s="537">
        <v>5</v>
      </c>
      <c r="T17" s="537">
        <v>42</v>
      </c>
      <c r="U17" s="537">
        <v>2</v>
      </c>
      <c r="W17" s="257" t="s">
        <v>111</v>
      </c>
      <c r="X17" s="434">
        <v>8</v>
      </c>
      <c r="Y17" s="434">
        <v>16</v>
      </c>
      <c r="Z17" s="434">
        <v>0</v>
      </c>
      <c r="AA17" s="434">
        <v>0</v>
      </c>
      <c r="AB17" s="260">
        <v>13.333333333333332</v>
      </c>
    </row>
    <row r="18" spans="2:28" ht="17.100000000000001" customHeight="1">
      <c r="C18" s="650"/>
      <c r="D18" s="415"/>
      <c r="E18" s="415"/>
      <c r="F18" s="415"/>
      <c r="G18" s="309"/>
      <c r="H18" s="309"/>
      <c r="I18" s="413"/>
      <c r="K18" s="272" t="s">
        <v>80</v>
      </c>
      <c r="L18" s="103"/>
      <c r="M18" s="103"/>
      <c r="N18" s="103" t="s">
        <v>93</v>
      </c>
      <c r="O18" s="103" t="s">
        <v>93</v>
      </c>
      <c r="P18" s="103"/>
      <c r="Q18" s="103" t="s">
        <v>123</v>
      </c>
      <c r="R18" s="104" t="s">
        <v>95</v>
      </c>
      <c r="S18" s="537">
        <v>4</v>
      </c>
      <c r="T18" s="537">
        <v>32</v>
      </c>
      <c r="U18" s="537">
        <v>0</v>
      </c>
      <c r="W18" s="272" t="s">
        <v>80</v>
      </c>
      <c r="X18" s="435">
        <v>8</v>
      </c>
      <c r="Y18" s="435">
        <v>16</v>
      </c>
      <c r="Z18" s="435">
        <v>0</v>
      </c>
      <c r="AA18" s="435">
        <v>0</v>
      </c>
      <c r="AB18" s="275">
        <v>13.333333333333332</v>
      </c>
    </row>
    <row r="19" spans="2:28" ht="17.100000000000001" customHeight="1">
      <c r="C19" s="651"/>
      <c r="D19" s="416"/>
      <c r="E19" s="416"/>
      <c r="F19" s="416"/>
      <c r="G19" s="312"/>
      <c r="H19" s="312"/>
      <c r="I19" s="417"/>
      <c r="L19"/>
      <c r="M19"/>
      <c r="N19"/>
      <c r="O19"/>
      <c r="P19"/>
      <c r="Q19"/>
      <c r="R19"/>
      <c r="W19"/>
      <c r="X19"/>
      <c r="Y19"/>
      <c r="Z19"/>
      <c r="AA19"/>
      <c r="AB19"/>
    </row>
    <row r="20" spans="2:28" ht="17.100000000000001" customHeight="1">
      <c r="C20" s="402" t="s">
        <v>635</v>
      </c>
      <c r="K20" s="113" t="s">
        <v>632</v>
      </c>
      <c r="L20"/>
      <c r="M20"/>
      <c r="N20"/>
      <c r="O20"/>
      <c r="P20"/>
      <c r="Q20"/>
      <c r="R20"/>
      <c r="W20"/>
      <c r="X20"/>
      <c r="Y20"/>
      <c r="Z20"/>
      <c r="AA20"/>
      <c r="AB20"/>
    </row>
    <row r="21" spans="2:28" ht="17.100000000000001" customHeight="1">
      <c r="C21" s="433" t="s">
        <v>649</v>
      </c>
      <c r="K21" s="145" t="s">
        <v>661</v>
      </c>
    </row>
    <row r="22" spans="2:28" ht="17.100000000000001" customHeight="1">
      <c r="C22" s="433"/>
    </row>
    <row r="23" spans="2:28" ht="17.100000000000001" customHeight="1">
      <c r="C23"/>
      <c r="D23"/>
      <c r="E23"/>
      <c r="F23"/>
      <c r="G23"/>
      <c r="H23"/>
      <c r="I23"/>
      <c r="J23"/>
      <c r="K23" s="402"/>
      <c r="L23"/>
      <c r="M23"/>
      <c r="N23"/>
      <c r="O23"/>
      <c r="P23"/>
      <c r="Q23"/>
      <c r="R23"/>
      <c r="W23"/>
      <c r="X23"/>
      <c r="Y23"/>
      <c r="Z23"/>
      <c r="AA23"/>
      <c r="AB23"/>
    </row>
    <row r="24" spans="2:28" ht="17.100000000000001" customHeight="1">
      <c r="C24" s="481" t="s">
        <v>638</v>
      </c>
      <c r="D24"/>
      <c r="E24"/>
      <c r="F24"/>
      <c r="G24"/>
      <c r="H24"/>
      <c r="I24"/>
      <c r="J24"/>
      <c r="K24" s="402"/>
      <c r="L24"/>
      <c r="M24"/>
      <c r="N24"/>
      <c r="O24"/>
      <c r="P24"/>
      <c r="Q24"/>
      <c r="R24"/>
      <c r="W24"/>
      <c r="X24"/>
      <c r="Y24"/>
      <c r="Z24"/>
      <c r="AA24"/>
      <c r="AB24"/>
    </row>
    <row r="25" spans="2:28" ht="17.100000000000001" customHeight="1">
      <c r="C25"/>
      <c r="D25"/>
      <c r="E25"/>
      <c r="F25"/>
      <c r="G25"/>
      <c r="H25"/>
      <c r="I25"/>
      <c r="J25"/>
    </row>
    <row r="26" spans="2:28" s="349" customFormat="1" ht="17.100000000000001" customHeight="1">
      <c r="B26" s="123"/>
      <c r="C26" s="70" t="s">
        <v>156</v>
      </c>
      <c r="D26" s="410" t="s">
        <v>136</v>
      </c>
      <c r="E26" s="410" t="s">
        <v>134</v>
      </c>
      <c r="F26" s="410" t="s">
        <v>109</v>
      </c>
      <c r="G26" s="410" t="s">
        <v>131</v>
      </c>
      <c r="H26" s="451" t="s">
        <v>75</v>
      </c>
      <c r="I26" s="452" t="s">
        <v>92</v>
      </c>
      <c r="K26" s="75" t="s">
        <v>83</v>
      </c>
      <c r="L26" s="146" t="s">
        <v>96</v>
      </c>
      <c r="M26" s="146" t="s">
        <v>104</v>
      </c>
      <c r="N26" s="146" t="s">
        <v>82</v>
      </c>
      <c r="O26" s="146" t="s">
        <v>112</v>
      </c>
      <c r="P26" s="146" t="s">
        <v>97</v>
      </c>
      <c r="Q26" s="146" t="s">
        <v>117</v>
      </c>
      <c r="R26" s="147" t="s">
        <v>132</v>
      </c>
      <c r="S26" s="667" t="s">
        <v>515</v>
      </c>
      <c r="T26" s="669" t="s">
        <v>486</v>
      </c>
      <c r="U26" s="670" t="s">
        <v>487</v>
      </c>
      <c r="V26" s="537"/>
      <c r="W26" s="194" t="s">
        <v>252</v>
      </c>
      <c r="X26" s="2"/>
      <c r="Y26" s="2"/>
      <c r="Z26" s="2"/>
      <c r="AA26" s="2"/>
      <c r="AB26" s="2"/>
    </row>
    <row r="27" spans="2:28" ht="17.100000000000001" customHeight="1">
      <c r="C27" s="647" t="s">
        <v>138</v>
      </c>
      <c r="D27" s="411" t="s">
        <v>123</v>
      </c>
      <c r="E27" s="412">
        <v>0.29166666666666669</v>
      </c>
      <c r="F27" s="412">
        <v>0.70833333333333337</v>
      </c>
      <c r="G27" s="309">
        <v>1</v>
      </c>
      <c r="H27" s="309">
        <v>9</v>
      </c>
      <c r="I27" s="413"/>
      <c r="K27" s="454" t="s">
        <v>494</v>
      </c>
      <c r="L27" s="455" t="s">
        <v>523</v>
      </c>
      <c r="M27" s="455" t="s">
        <v>523</v>
      </c>
      <c r="N27" s="455" t="s">
        <v>523</v>
      </c>
      <c r="O27" s="455" t="s">
        <v>523</v>
      </c>
      <c r="P27" s="455" t="s">
        <v>523</v>
      </c>
      <c r="Q27" s="455" t="s">
        <v>523</v>
      </c>
      <c r="R27" s="456" t="s">
        <v>523</v>
      </c>
      <c r="S27" s="668"/>
      <c r="T27" s="669"/>
      <c r="U27" s="671"/>
      <c r="W27" s="153" t="s">
        <v>83</v>
      </c>
      <c r="X27" s="154" t="s">
        <v>88</v>
      </c>
      <c r="Y27" s="154" t="s">
        <v>92</v>
      </c>
      <c r="Z27" s="154" t="s">
        <v>155</v>
      </c>
      <c r="AA27" s="154" t="s">
        <v>103</v>
      </c>
      <c r="AB27" s="155" t="s">
        <v>120</v>
      </c>
    </row>
    <row r="28" spans="2:28" ht="17.100000000000001" customHeight="1">
      <c r="C28" s="648"/>
      <c r="D28" s="411" t="s">
        <v>93</v>
      </c>
      <c r="E28" s="412">
        <v>0.375</v>
      </c>
      <c r="F28" s="412">
        <v>0.75</v>
      </c>
      <c r="G28" s="309">
        <v>1</v>
      </c>
      <c r="H28" s="309">
        <v>8</v>
      </c>
      <c r="I28" s="413"/>
      <c r="K28" s="257" t="s">
        <v>79</v>
      </c>
      <c r="L28" s="35" t="s">
        <v>73</v>
      </c>
      <c r="M28" s="35"/>
      <c r="N28" s="35"/>
      <c r="O28" s="35" t="s">
        <v>93</v>
      </c>
      <c r="P28" s="35" t="s">
        <v>93</v>
      </c>
      <c r="Q28" s="35"/>
      <c r="R28" s="47" t="s">
        <v>123</v>
      </c>
      <c r="S28" s="537">
        <v>4</v>
      </c>
      <c r="T28" s="537">
        <v>33</v>
      </c>
      <c r="U28" s="537">
        <v>1</v>
      </c>
      <c r="W28" s="257" t="s">
        <v>79</v>
      </c>
      <c r="X28" s="434">
        <v>8</v>
      </c>
      <c r="Y28" s="434">
        <v>24</v>
      </c>
      <c r="Z28" s="434">
        <v>0</v>
      </c>
      <c r="AA28" s="434">
        <v>0</v>
      </c>
      <c r="AB28" s="260">
        <v>16</v>
      </c>
    </row>
    <row r="29" spans="2:28" ht="17.100000000000001" customHeight="1">
      <c r="C29" s="648"/>
      <c r="D29" s="411" t="s">
        <v>95</v>
      </c>
      <c r="E29" s="412">
        <v>0.45833333333333331</v>
      </c>
      <c r="F29" s="412">
        <v>0.875</v>
      </c>
      <c r="G29" s="309">
        <v>1</v>
      </c>
      <c r="H29" s="309">
        <v>9</v>
      </c>
      <c r="I29" s="413"/>
      <c r="K29" s="257" t="s">
        <v>180</v>
      </c>
      <c r="L29" s="35" t="s">
        <v>95</v>
      </c>
      <c r="M29" s="35" t="s">
        <v>73</v>
      </c>
      <c r="N29" s="35"/>
      <c r="O29" s="35"/>
      <c r="P29" s="35" t="s">
        <v>93</v>
      </c>
      <c r="Q29" s="35" t="s">
        <v>93</v>
      </c>
      <c r="R29" s="47"/>
      <c r="S29" s="537">
        <v>4</v>
      </c>
      <c r="T29" s="537">
        <v>33</v>
      </c>
      <c r="U29" s="537">
        <v>1</v>
      </c>
      <c r="W29" s="257" t="s">
        <v>180</v>
      </c>
      <c r="X29" s="434">
        <v>8</v>
      </c>
      <c r="Y29" s="434">
        <v>18</v>
      </c>
      <c r="Z29" s="434">
        <v>0</v>
      </c>
      <c r="AA29" s="434">
        <v>0</v>
      </c>
      <c r="AB29" s="260">
        <v>14</v>
      </c>
    </row>
    <row r="30" spans="2:28" ht="17.100000000000001" customHeight="1">
      <c r="C30" s="648"/>
      <c r="D30" s="411"/>
      <c r="E30" s="412"/>
      <c r="F30" s="412"/>
      <c r="G30" s="309"/>
      <c r="H30" s="309" t="s">
        <v>105</v>
      </c>
      <c r="I30" s="413"/>
      <c r="K30" s="257" t="s">
        <v>110</v>
      </c>
      <c r="L30" s="35" t="s">
        <v>123</v>
      </c>
      <c r="M30" s="35" t="s">
        <v>95</v>
      </c>
      <c r="N30" s="35" t="s">
        <v>73</v>
      </c>
      <c r="O30" s="35"/>
      <c r="P30" s="35"/>
      <c r="Q30" s="35" t="s">
        <v>93</v>
      </c>
      <c r="R30" s="47" t="s">
        <v>93</v>
      </c>
      <c r="S30" s="537">
        <v>5</v>
      </c>
      <c r="T30" s="537">
        <v>42</v>
      </c>
      <c r="U30" s="537">
        <v>2</v>
      </c>
      <c r="W30" s="257" t="s">
        <v>110</v>
      </c>
      <c r="X30" s="434">
        <v>7</v>
      </c>
      <c r="Y30" s="434">
        <v>24</v>
      </c>
      <c r="Z30" s="434">
        <v>0</v>
      </c>
      <c r="AA30" s="434">
        <v>0</v>
      </c>
      <c r="AB30" s="260">
        <v>15</v>
      </c>
    </row>
    <row r="31" spans="2:28" ht="17.100000000000001" customHeight="1">
      <c r="C31" s="648"/>
      <c r="D31" s="411"/>
      <c r="E31" s="412"/>
      <c r="F31" s="412"/>
      <c r="G31" s="309"/>
      <c r="H31" s="309" t="s">
        <v>105</v>
      </c>
      <c r="I31" s="413"/>
      <c r="K31" s="257" t="s">
        <v>114</v>
      </c>
      <c r="L31" s="35"/>
      <c r="M31" s="35" t="s">
        <v>123</v>
      </c>
      <c r="N31" s="35" t="s">
        <v>95</v>
      </c>
      <c r="O31" s="35" t="s">
        <v>73</v>
      </c>
      <c r="P31" s="35"/>
      <c r="Q31" s="35"/>
      <c r="R31" s="47" t="s">
        <v>93</v>
      </c>
      <c r="S31" s="537">
        <v>4</v>
      </c>
      <c r="T31" s="537">
        <v>34</v>
      </c>
      <c r="U31" s="537">
        <v>2</v>
      </c>
      <c r="W31" s="257" t="s">
        <v>114</v>
      </c>
      <c r="X31" s="434">
        <v>7</v>
      </c>
      <c r="Y31" s="434">
        <v>24</v>
      </c>
      <c r="Z31" s="434">
        <v>0</v>
      </c>
      <c r="AA31" s="434">
        <v>0</v>
      </c>
      <c r="AB31" s="260">
        <v>15</v>
      </c>
    </row>
    <row r="32" spans="2:28" ht="17.100000000000001" customHeight="1">
      <c r="C32" s="648"/>
      <c r="D32" s="411"/>
      <c r="E32" s="412"/>
      <c r="F32" s="412"/>
      <c r="G32" s="309"/>
      <c r="H32" s="309" t="s">
        <v>105</v>
      </c>
      <c r="I32" s="413"/>
      <c r="K32" s="257" t="s">
        <v>127</v>
      </c>
      <c r="L32" s="35" t="s">
        <v>93</v>
      </c>
      <c r="M32" s="35"/>
      <c r="N32" s="35" t="s">
        <v>123</v>
      </c>
      <c r="O32" s="35" t="s">
        <v>95</v>
      </c>
      <c r="P32" s="35" t="s">
        <v>73</v>
      </c>
      <c r="Q32" s="35"/>
      <c r="R32" s="47"/>
      <c r="S32" s="537">
        <v>4</v>
      </c>
      <c r="T32" s="537">
        <v>34</v>
      </c>
      <c r="U32" s="537">
        <v>2</v>
      </c>
      <c r="W32" s="257" t="s">
        <v>127</v>
      </c>
      <c r="X32" s="434">
        <v>8</v>
      </c>
      <c r="Y32" s="434">
        <v>24</v>
      </c>
      <c r="Z32" s="434">
        <v>0</v>
      </c>
      <c r="AA32" s="434">
        <v>0</v>
      </c>
      <c r="AB32" s="260">
        <v>16</v>
      </c>
    </row>
    <row r="33" spans="2:28" ht="17.100000000000001" customHeight="1">
      <c r="C33" s="649"/>
      <c r="D33" s="411"/>
      <c r="E33" s="412"/>
      <c r="F33" s="412"/>
      <c r="G33" s="309"/>
      <c r="H33" s="309" t="s">
        <v>105</v>
      </c>
      <c r="I33" s="413"/>
      <c r="K33" s="257" t="s">
        <v>94</v>
      </c>
      <c r="L33" s="35" t="s">
        <v>93</v>
      </c>
      <c r="M33" s="35" t="s">
        <v>93</v>
      </c>
      <c r="N33" s="35"/>
      <c r="O33" s="35" t="s">
        <v>123</v>
      </c>
      <c r="P33" s="35" t="s">
        <v>95</v>
      </c>
      <c r="Q33" s="35" t="s">
        <v>73</v>
      </c>
      <c r="R33" s="492"/>
      <c r="S33" s="555">
        <v>5</v>
      </c>
      <c r="T33" s="537">
        <v>42</v>
      </c>
      <c r="U33" s="537">
        <v>2</v>
      </c>
      <c r="V33" s="502"/>
      <c r="W33" s="257" t="s">
        <v>94</v>
      </c>
      <c r="X33" s="434">
        <v>8</v>
      </c>
      <c r="Y33" s="434">
        <v>24</v>
      </c>
      <c r="Z33" s="434">
        <v>0</v>
      </c>
      <c r="AA33" s="434">
        <v>0</v>
      </c>
      <c r="AB33" s="260">
        <v>16</v>
      </c>
    </row>
    <row r="34" spans="2:28" ht="17.100000000000001" customHeight="1">
      <c r="C34" s="650" t="s">
        <v>92</v>
      </c>
      <c r="D34" s="411" t="s">
        <v>73</v>
      </c>
      <c r="E34" s="412">
        <v>0.875</v>
      </c>
      <c r="F34" s="412">
        <v>0.29166666666666669</v>
      </c>
      <c r="G34" s="453">
        <v>2</v>
      </c>
      <c r="H34" s="107">
        <v>8</v>
      </c>
      <c r="I34" s="414">
        <v>6</v>
      </c>
      <c r="K34" s="257" t="s">
        <v>111</v>
      </c>
      <c r="L34" s="493"/>
      <c r="M34" s="35" t="s">
        <v>93</v>
      </c>
      <c r="N34" s="35" t="s">
        <v>93</v>
      </c>
      <c r="O34" s="35"/>
      <c r="P34" s="35" t="s">
        <v>123</v>
      </c>
      <c r="Q34" s="35" t="s">
        <v>95</v>
      </c>
      <c r="R34" s="47" t="s">
        <v>73</v>
      </c>
      <c r="S34" s="537">
        <v>5</v>
      </c>
      <c r="T34" s="537">
        <v>42</v>
      </c>
      <c r="U34" s="537">
        <v>2</v>
      </c>
      <c r="W34" s="257" t="s">
        <v>111</v>
      </c>
      <c r="X34" s="434">
        <v>8</v>
      </c>
      <c r="Y34" s="434">
        <v>24</v>
      </c>
      <c r="Z34" s="434">
        <v>0</v>
      </c>
      <c r="AA34" s="434">
        <v>0</v>
      </c>
      <c r="AB34" s="260">
        <v>16</v>
      </c>
    </row>
    <row r="35" spans="2:28" ht="17.100000000000001" customHeight="1">
      <c r="C35" s="650"/>
      <c r="D35" s="415"/>
      <c r="E35" s="415"/>
      <c r="F35" s="415"/>
      <c r="G35" s="309"/>
      <c r="H35" s="309"/>
      <c r="I35" s="413"/>
      <c r="K35" s="272" t="s">
        <v>80</v>
      </c>
      <c r="L35" s="103"/>
      <c r="M35" s="103"/>
      <c r="N35" s="103" t="s">
        <v>93</v>
      </c>
      <c r="O35" s="103" t="s">
        <v>93</v>
      </c>
      <c r="P35" s="103"/>
      <c r="Q35" s="103" t="s">
        <v>123</v>
      </c>
      <c r="R35" s="104" t="s">
        <v>95</v>
      </c>
      <c r="S35" s="537">
        <v>4</v>
      </c>
      <c r="T35" s="537">
        <v>34</v>
      </c>
      <c r="U35" s="537">
        <v>2</v>
      </c>
      <c r="W35" s="272" t="s">
        <v>80</v>
      </c>
      <c r="X35" s="435">
        <v>8</v>
      </c>
      <c r="Y35" s="435">
        <v>24</v>
      </c>
      <c r="Z35" s="435">
        <v>0</v>
      </c>
      <c r="AA35" s="435">
        <v>0</v>
      </c>
      <c r="AB35" s="275">
        <v>16</v>
      </c>
    </row>
    <row r="36" spans="2:28" ht="17.100000000000001" customHeight="1">
      <c r="C36" s="651"/>
      <c r="D36" s="416"/>
      <c r="E36" s="416"/>
      <c r="F36" s="416"/>
      <c r="G36" s="312"/>
      <c r="H36" s="312"/>
      <c r="I36" s="417"/>
      <c r="L36"/>
      <c r="M36"/>
      <c r="N36"/>
      <c r="O36"/>
      <c r="P36"/>
      <c r="Q36"/>
      <c r="R36"/>
      <c r="W36"/>
      <c r="X36"/>
      <c r="Y36"/>
      <c r="Z36"/>
      <c r="AA36"/>
      <c r="AB36"/>
    </row>
    <row r="37" spans="2:28" ht="17.100000000000001" customHeight="1">
      <c r="C37" s="402" t="s">
        <v>636</v>
      </c>
      <c r="K37" s="113" t="s">
        <v>632</v>
      </c>
      <c r="L37"/>
      <c r="M37"/>
      <c r="N37"/>
      <c r="O37"/>
      <c r="P37"/>
      <c r="Q37"/>
      <c r="R37"/>
      <c r="W37"/>
      <c r="X37"/>
      <c r="Y37"/>
      <c r="Z37"/>
      <c r="AA37"/>
      <c r="AB37"/>
    </row>
    <row r="38" spans="2:28" ht="17.100000000000001" customHeight="1">
      <c r="C38" s="494"/>
      <c r="K38" s="145" t="s">
        <v>662</v>
      </c>
    </row>
    <row r="39" spans="2:28" ht="17.100000000000001" customHeight="1">
      <c r="C39" s="433"/>
    </row>
    <row r="40" spans="2:28" ht="17.100000000000001" customHeight="1">
      <c r="C40"/>
      <c r="D40"/>
      <c r="E40"/>
      <c r="F40"/>
      <c r="G40"/>
      <c r="H40"/>
      <c r="I40"/>
      <c r="J40"/>
    </row>
    <row r="41" spans="2:28" s="463" customFormat="1" ht="17.100000000000001" customHeight="1">
      <c r="B41" s="513"/>
      <c r="C41" s="462"/>
      <c r="G41" s="462"/>
      <c r="H41" s="462"/>
      <c r="S41" s="556"/>
      <c r="T41" s="556"/>
      <c r="U41" s="556"/>
      <c r="V41" s="514"/>
    </row>
    <row r="44" spans="2:28" ht="17.100000000000001" customHeight="1">
      <c r="C44" s="481" t="s">
        <v>663</v>
      </c>
      <c r="D44" s="481"/>
      <c r="E44" s="145"/>
      <c r="K44" s="123"/>
    </row>
    <row r="45" spans="2:28" ht="17.100000000000001" customHeight="1">
      <c r="X45" s="2"/>
      <c r="Y45" s="2"/>
      <c r="Z45" s="2"/>
      <c r="AA45" s="2"/>
      <c r="AB45" s="2"/>
    </row>
    <row r="46" spans="2:28" s="349" customFormat="1" ht="17.100000000000001" customHeight="1">
      <c r="B46" s="123"/>
      <c r="C46" s="70" t="s">
        <v>156</v>
      </c>
      <c r="D46" s="410" t="s">
        <v>136</v>
      </c>
      <c r="E46" s="410" t="s">
        <v>134</v>
      </c>
      <c r="F46" s="410" t="s">
        <v>109</v>
      </c>
      <c r="G46" s="410" t="s">
        <v>131</v>
      </c>
      <c r="H46" s="451" t="s">
        <v>75</v>
      </c>
      <c r="I46" s="452" t="s">
        <v>92</v>
      </c>
      <c r="K46" s="75" t="s">
        <v>83</v>
      </c>
      <c r="L46" s="146" t="s">
        <v>96</v>
      </c>
      <c r="M46" s="146" t="s">
        <v>104</v>
      </c>
      <c r="N46" s="146" t="s">
        <v>82</v>
      </c>
      <c r="O46" s="146" t="s">
        <v>112</v>
      </c>
      <c r="P46" s="146" t="s">
        <v>97</v>
      </c>
      <c r="Q46" s="146" t="s">
        <v>117</v>
      </c>
      <c r="R46" s="147" t="s">
        <v>132</v>
      </c>
      <c r="S46" s="667" t="s">
        <v>515</v>
      </c>
      <c r="T46" s="669" t="s">
        <v>486</v>
      </c>
      <c r="U46" s="670" t="s">
        <v>487</v>
      </c>
      <c r="V46" s="537"/>
      <c r="W46" s="194" t="s">
        <v>252</v>
      </c>
      <c r="X46" s="2"/>
      <c r="Y46" s="2"/>
      <c r="Z46" s="2"/>
      <c r="AA46" s="2"/>
      <c r="AB46" s="2"/>
    </row>
    <row r="47" spans="2:28" ht="17.100000000000001" customHeight="1">
      <c r="C47" s="647" t="s">
        <v>138</v>
      </c>
      <c r="D47" s="411" t="s">
        <v>93</v>
      </c>
      <c r="E47" s="412">
        <v>0.375</v>
      </c>
      <c r="F47" s="412">
        <v>0.75</v>
      </c>
      <c r="G47" s="309">
        <v>1</v>
      </c>
      <c r="H47" s="309">
        <v>8</v>
      </c>
      <c r="I47" s="413"/>
      <c r="K47" s="454" t="s">
        <v>164</v>
      </c>
      <c r="L47" s="455" t="s">
        <v>219</v>
      </c>
      <c r="M47" s="455" t="s">
        <v>219</v>
      </c>
      <c r="N47" s="455" t="s">
        <v>219</v>
      </c>
      <c r="O47" s="455" t="s">
        <v>219</v>
      </c>
      <c r="P47" s="455" t="s">
        <v>219</v>
      </c>
      <c r="Q47" s="455" t="s">
        <v>219</v>
      </c>
      <c r="R47" s="456" t="s">
        <v>219</v>
      </c>
      <c r="S47" s="668"/>
      <c r="T47" s="669"/>
      <c r="U47" s="671"/>
      <c r="W47" s="153" t="s">
        <v>83</v>
      </c>
      <c r="X47" s="154" t="s">
        <v>88</v>
      </c>
      <c r="Y47" s="154" t="s">
        <v>92</v>
      </c>
      <c r="Z47" s="154" t="s">
        <v>155</v>
      </c>
      <c r="AA47" s="154" t="s">
        <v>103</v>
      </c>
      <c r="AB47" s="155" t="s">
        <v>120</v>
      </c>
    </row>
    <row r="48" spans="2:28" ht="17.100000000000001" customHeight="1">
      <c r="C48" s="648"/>
      <c r="D48" s="411"/>
      <c r="E48" s="412"/>
      <c r="F48" s="412"/>
      <c r="G48" s="309">
        <v>0</v>
      </c>
      <c r="H48" s="309" t="s">
        <v>105</v>
      </c>
      <c r="I48" s="413"/>
      <c r="K48" s="257" t="s">
        <v>79</v>
      </c>
      <c r="L48" s="35" t="s">
        <v>73</v>
      </c>
      <c r="M48" s="35"/>
      <c r="N48" s="35"/>
      <c r="O48" s="35" t="s">
        <v>93</v>
      </c>
      <c r="P48" s="35" t="s">
        <v>93</v>
      </c>
      <c r="Q48" s="35"/>
      <c r="R48" s="47" t="s">
        <v>93</v>
      </c>
      <c r="S48" s="537">
        <v>4</v>
      </c>
      <c r="T48" s="537">
        <v>34</v>
      </c>
      <c r="U48" s="537">
        <v>2</v>
      </c>
      <c r="W48" s="257" t="s">
        <v>79</v>
      </c>
      <c r="X48" s="434">
        <v>8</v>
      </c>
      <c r="Y48" s="434">
        <v>16</v>
      </c>
      <c r="Z48" s="434">
        <v>0</v>
      </c>
      <c r="AA48" s="434">
        <v>0</v>
      </c>
      <c r="AB48" s="260">
        <v>13.333333333333332</v>
      </c>
    </row>
    <row r="49" spans="3:36" ht="17.100000000000001" customHeight="1">
      <c r="C49" s="648"/>
      <c r="D49" s="411"/>
      <c r="E49" s="412"/>
      <c r="F49" s="412"/>
      <c r="G49" s="309">
        <v>0</v>
      </c>
      <c r="H49" s="309" t="s">
        <v>105</v>
      </c>
      <c r="I49" s="413"/>
      <c r="K49" s="257" t="s">
        <v>180</v>
      </c>
      <c r="L49" s="35" t="s">
        <v>93</v>
      </c>
      <c r="M49" s="35" t="s">
        <v>73</v>
      </c>
      <c r="N49" s="35"/>
      <c r="O49" s="35"/>
      <c r="P49" s="35" t="s">
        <v>93</v>
      </c>
      <c r="Q49" s="35" t="s">
        <v>93</v>
      </c>
      <c r="R49" s="47"/>
      <c r="S49" s="537">
        <v>4</v>
      </c>
      <c r="T49" s="537">
        <v>34</v>
      </c>
      <c r="U49" s="537">
        <v>2</v>
      </c>
      <c r="W49" s="257" t="s">
        <v>180</v>
      </c>
      <c r="X49" s="434">
        <v>6</v>
      </c>
      <c r="Y49" s="434">
        <v>12</v>
      </c>
      <c r="Z49" s="434">
        <v>0</v>
      </c>
      <c r="AA49" s="434">
        <v>0</v>
      </c>
      <c r="AB49" s="260">
        <v>10</v>
      </c>
    </row>
    <row r="50" spans="3:36" ht="17.100000000000001" customHeight="1">
      <c r="C50" s="648"/>
      <c r="D50" s="411"/>
      <c r="E50" s="412"/>
      <c r="F50" s="412"/>
      <c r="G50" s="309">
        <v>0</v>
      </c>
      <c r="H50" s="309" t="s">
        <v>105</v>
      </c>
      <c r="I50" s="413"/>
      <c r="K50" s="257" t="s">
        <v>110</v>
      </c>
      <c r="L50" s="35" t="s">
        <v>93</v>
      </c>
      <c r="M50" s="35" t="s">
        <v>93</v>
      </c>
      <c r="N50" s="35" t="s">
        <v>73</v>
      </c>
      <c r="O50" s="35"/>
      <c r="P50" s="35"/>
      <c r="Q50" s="35" t="s">
        <v>93</v>
      </c>
      <c r="R50" s="47" t="s">
        <v>93</v>
      </c>
      <c r="S50" s="537">
        <v>5</v>
      </c>
      <c r="T50" s="537">
        <v>42</v>
      </c>
      <c r="U50" s="537">
        <v>2</v>
      </c>
      <c r="W50" s="257" t="s">
        <v>110</v>
      </c>
      <c r="X50" s="434">
        <v>8</v>
      </c>
      <c r="Y50" s="434">
        <v>16</v>
      </c>
      <c r="Z50" s="434">
        <v>0</v>
      </c>
      <c r="AA50" s="434">
        <v>0</v>
      </c>
      <c r="AB50" s="260">
        <v>13.333333333333332</v>
      </c>
    </row>
    <row r="51" spans="3:36" ht="17.100000000000001" customHeight="1">
      <c r="C51" s="648"/>
      <c r="D51" s="411"/>
      <c r="E51" s="412"/>
      <c r="F51" s="412"/>
      <c r="G51" s="309">
        <v>0</v>
      </c>
      <c r="H51" s="309" t="s">
        <v>105</v>
      </c>
      <c r="I51" s="413"/>
      <c r="K51" s="257" t="s">
        <v>114</v>
      </c>
      <c r="L51" s="35"/>
      <c r="M51" s="35" t="s">
        <v>93</v>
      </c>
      <c r="N51" s="35" t="s">
        <v>93</v>
      </c>
      <c r="O51" s="35" t="s">
        <v>73</v>
      </c>
      <c r="P51" s="35"/>
      <c r="Q51" s="35"/>
      <c r="R51" s="47" t="s">
        <v>93</v>
      </c>
      <c r="S51" s="537">
        <v>4</v>
      </c>
      <c r="T51" s="537">
        <v>34</v>
      </c>
      <c r="U51" s="537">
        <v>2</v>
      </c>
      <c r="W51" s="257" t="s">
        <v>114</v>
      </c>
      <c r="X51" s="434">
        <v>8</v>
      </c>
      <c r="Y51" s="434">
        <v>16</v>
      </c>
      <c r="Z51" s="434">
        <v>0</v>
      </c>
      <c r="AA51" s="434">
        <v>0</v>
      </c>
      <c r="AB51" s="260">
        <v>13.333333333333332</v>
      </c>
    </row>
    <row r="52" spans="3:36" ht="17.100000000000001" customHeight="1">
      <c r="C52" s="648"/>
      <c r="D52" s="411"/>
      <c r="E52" s="412"/>
      <c r="F52" s="412"/>
      <c r="G52" s="309">
        <v>0</v>
      </c>
      <c r="H52" s="309" t="s">
        <v>105</v>
      </c>
      <c r="I52" s="413"/>
      <c r="K52" s="257" t="s">
        <v>127</v>
      </c>
      <c r="L52" s="35" t="s">
        <v>93</v>
      </c>
      <c r="M52" s="35"/>
      <c r="N52" s="35" t="s">
        <v>93</v>
      </c>
      <c r="O52" s="35" t="s">
        <v>93</v>
      </c>
      <c r="P52" s="35" t="s">
        <v>73</v>
      </c>
      <c r="Q52" s="35"/>
      <c r="R52" s="47"/>
      <c r="S52" s="537">
        <v>4</v>
      </c>
      <c r="T52" s="537">
        <v>34</v>
      </c>
      <c r="U52" s="537">
        <v>2</v>
      </c>
      <c r="W52" s="257" t="s">
        <v>127</v>
      </c>
      <c r="X52" s="434">
        <v>8</v>
      </c>
      <c r="Y52" s="434">
        <v>16</v>
      </c>
      <c r="Z52" s="434">
        <v>0</v>
      </c>
      <c r="AA52" s="434">
        <v>0</v>
      </c>
      <c r="AB52" s="260">
        <v>13.333333333333332</v>
      </c>
    </row>
    <row r="53" spans="3:36" ht="17.100000000000001" customHeight="1">
      <c r="C53" s="649"/>
      <c r="D53" s="411"/>
      <c r="E53" s="412"/>
      <c r="F53" s="412"/>
      <c r="G53" s="309">
        <v>0</v>
      </c>
      <c r="H53" s="309" t="s">
        <v>105</v>
      </c>
      <c r="I53" s="413"/>
      <c r="K53" s="257" t="s">
        <v>94</v>
      </c>
      <c r="L53" s="35" t="s">
        <v>93</v>
      </c>
      <c r="M53" s="35" t="s">
        <v>93</v>
      </c>
      <c r="N53" s="35"/>
      <c r="O53" s="35" t="s">
        <v>93</v>
      </c>
      <c r="P53" s="35" t="s">
        <v>93</v>
      </c>
      <c r="Q53" s="35" t="s">
        <v>73</v>
      </c>
      <c r="R53" s="492"/>
      <c r="S53" s="555">
        <v>5</v>
      </c>
      <c r="T53" s="537">
        <v>42</v>
      </c>
      <c r="U53" s="537">
        <v>2</v>
      </c>
      <c r="V53" s="502"/>
      <c r="W53" s="257" t="s">
        <v>94</v>
      </c>
      <c r="X53" s="434">
        <v>8</v>
      </c>
      <c r="Y53" s="434">
        <v>16</v>
      </c>
      <c r="Z53" s="434">
        <v>0</v>
      </c>
      <c r="AA53" s="434">
        <v>0</v>
      </c>
      <c r="AB53" s="260">
        <v>13.333333333333332</v>
      </c>
    </row>
    <row r="54" spans="3:36" ht="17.100000000000001" customHeight="1">
      <c r="C54" s="650" t="s">
        <v>92</v>
      </c>
      <c r="D54" s="411" t="s">
        <v>73</v>
      </c>
      <c r="E54" s="412">
        <v>0.75</v>
      </c>
      <c r="F54" s="412">
        <v>0.375</v>
      </c>
      <c r="G54" s="453">
        <v>5</v>
      </c>
      <c r="H54" s="107">
        <v>10</v>
      </c>
      <c r="I54" s="414">
        <v>4</v>
      </c>
      <c r="K54" s="257" t="s">
        <v>111</v>
      </c>
      <c r="L54" s="493"/>
      <c r="M54" s="35" t="s">
        <v>93</v>
      </c>
      <c r="N54" s="35" t="s">
        <v>93</v>
      </c>
      <c r="O54" s="35"/>
      <c r="P54" s="35" t="s">
        <v>93</v>
      </c>
      <c r="Q54" s="35" t="s">
        <v>93</v>
      </c>
      <c r="R54" s="47" t="s">
        <v>73</v>
      </c>
      <c r="S54" s="537">
        <v>5</v>
      </c>
      <c r="T54" s="537">
        <v>42</v>
      </c>
      <c r="U54" s="537">
        <v>2</v>
      </c>
      <c r="W54" s="257" t="s">
        <v>111</v>
      </c>
      <c r="X54" s="434">
        <v>8</v>
      </c>
      <c r="Y54" s="434">
        <v>16</v>
      </c>
      <c r="Z54" s="434">
        <v>0</v>
      </c>
      <c r="AA54" s="434">
        <v>0</v>
      </c>
      <c r="AB54" s="260">
        <v>13.333333333333332</v>
      </c>
    </row>
    <row r="55" spans="3:36" ht="17.100000000000001" customHeight="1">
      <c r="C55" s="650"/>
      <c r="D55" s="415"/>
      <c r="E55" s="415"/>
      <c r="F55" s="415"/>
      <c r="G55" s="309"/>
      <c r="H55" s="309"/>
      <c r="I55" s="413"/>
      <c r="K55" s="272" t="s">
        <v>80</v>
      </c>
      <c r="L55" s="103"/>
      <c r="M55" s="103"/>
      <c r="N55" s="103" t="s">
        <v>93</v>
      </c>
      <c r="O55" s="103" t="s">
        <v>93</v>
      </c>
      <c r="P55" s="103"/>
      <c r="Q55" s="103" t="s">
        <v>93</v>
      </c>
      <c r="R55" s="104" t="s">
        <v>93</v>
      </c>
      <c r="S55" s="537">
        <v>4</v>
      </c>
      <c r="T55" s="537">
        <v>32</v>
      </c>
      <c r="U55" s="537">
        <v>0</v>
      </c>
      <c r="W55" s="272" t="s">
        <v>80</v>
      </c>
      <c r="X55" s="435">
        <v>8</v>
      </c>
      <c r="Y55" s="435">
        <v>16</v>
      </c>
      <c r="Z55" s="435">
        <v>0</v>
      </c>
      <c r="AA55" s="435">
        <v>0</v>
      </c>
      <c r="AB55" s="275">
        <v>13.333333333333332</v>
      </c>
    </row>
    <row r="56" spans="3:36" ht="17.100000000000001" customHeight="1">
      <c r="C56" s="651"/>
      <c r="D56" s="416"/>
      <c r="E56" s="416"/>
      <c r="F56" s="416"/>
      <c r="G56" s="312"/>
      <c r="H56" s="312"/>
      <c r="I56" s="417"/>
      <c r="K56"/>
      <c r="L56"/>
      <c r="M56"/>
      <c r="N56"/>
      <c r="O56"/>
      <c r="P56"/>
      <c r="Q56"/>
      <c r="R56"/>
      <c r="W56"/>
      <c r="X56"/>
      <c r="Y56"/>
      <c r="Z56"/>
      <c r="AA56"/>
      <c r="AB56"/>
    </row>
    <row r="57" spans="3:36" ht="17.100000000000001" customHeight="1">
      <c r="C57" s="549" t="s">
        <v>649</v>
      </c>
      <c r="K57" s="145" t="s">
        <v>616</v>
      </c>
    </row>
    <row r="60" spans="3:36" ht="17.100000000000001" customHeight="1">
      <c r="C60" s="123" t="s">
        <v>709</v>
      </c>
      <c r="K60" s="123"/>
    </row>
    <row r="62" spans="3:36" ht="17.100000000000001" customHeight="1">
      <c r="C62" s="70" t="s">
        <v>156</v>
      </c>
      <c r="D62" s="410" t="s">
        <v>136</v>
      </c>
      <c r="E62" s="410" t="s">
        <v>134</v>
      </c>
      <c r="F62" s="410" t="s">
        <v>109</v>
      </c>
      <c r="G62" s="410" t="s">
        <v>131</v>
      </c>
      <c r="H62" s="451" t="s">
        <v>75</v>
      </c>
      <c r="I62" s="452" t="s">
        <v>92</v>
      </c>
      <c r="K62" s="75" t="s">
        <v>83</v>
      </c>
      <c r="L62" s="146" t="s">
        <v>96</v>
      </c>
      <c r="M62" s="146" t="s">
        <v>104</v>
      </c>
      <c r="N62" s="146" t="s">
        <v>82</v>
      </c>
      <c r="O62" s="146" t="s">
        <v>112</v>
      </c>
      <c r="P62" s="146" t="s">
        <v>97</v>
      </c>
      <c r="Q62" s="146" t="s">
        <v>117</v>
      </c>
      <c r="R62" s="147" t="s">
        <v>132</v>
      </c>
      <c r="S62" s="667" t="s">
        <v>515</v>
      </c>
      <c r="T62" s="669" t="s">
        <v>486</v>
      </c>
      <c r="U62" s="670" t="s">
        <v>487</v>
      </c>
      <c r="V62" s="537"/>
      <c r="W62" s="194" t="s">
        <v>252</v>
      </c>
      <c r="X62" s="2"/>
      <c r="Y62" s="2"/>
      <c r="Z62" s="2"/>
      <c r="AA62" s="2"/>
      <c r="AB62" s="2"/>
      <c r="AD62" s="316" t="s">
        <v>657</v>
      </c>
      <c r="AE62" s="2"/>
      <c r="AF62" s="2"/>
      <c r="AG62" s="2"/>
      <c r="AH62" s="2"/>
      <c r="AI62" s="2"/>
      <c r="AJ62"/>
    </row>
    <row r="63" spans="3:36" ht="17.100000000000001" customHeight="1">
      <c r="C63" s="647" t="s">
        <v>138</v>
      </c>
      <c r="D63" s="411" t="s">
        <v>93</v>
      </c>
      <c r="E63" s="412">
        <v>0.375</v>
      </c>
      <c r="F63" s="412">
        <v>0.75</v>
      </c>
      <c r="G63" s="309">
        <v>1</v>
      </c>
      <c r="H63" s="309">
        <v>8</v>
      </c>
      <c r="I63" s="413"/>
      <c r="K63" s="454" t="s">
        <v>164</v>
      </c>
      <c r="L63" s="455" t="s">
        <v>587</v>
      </c>
      <c r="M63" s="455" t="s">
        <v>664</v>
      </c>
      <c r="N63" s="455" t="s">
        <v>664</v>
      </c>
      <c r="O63" s="455" t="s">
        <v>664</v>
      </c>
      <c r="P63" s="455" t="s">
        <v>664</v>
      </c>
      <c r="Q63" s="455" t="s">
        <v>664</v>
      </c>
      <c r="R63" s="456" t="s">
        <v>587</v>
      </c>
      <c r="S63" s="668"/>
      <c r="T63" s="669"/>
      <c r="U63" s="671"/>
      <c r="W63" s="153" t="s">
        <v>83</v>
      </c>
      <c r="X63" s="154" t="s">
        <v>88</v>
      </c>
      <c r="Y63" s="154" t="s">
        <v>92</v>
      </c>
      <c r="Z63" s="154" t="s">
        <v>155</v>
      </c>
      <c r="AA63" s="154" t="s">
        <v>103</v>
      </c>
      <c r="AB63" s="155" t="s">
        <v>120</v>
      </c>
      <c r="AD63" s="153" t="s">
        <v>83</v>
      </c>
      <c r="AE63" s="154" t="s">
        <v>88</v>
      </c>
      <c r="AF63" s="154" t="s">
        <v>92</v>
      </c>
      <c r="AG63" s="154" t="s">
        <v>155</v>
      </c>
      <c r="AH63" s="154" t="s">
        <v>103</v>
      </c>
      <c r="AI63" s="155" t="s">
        <v>120</v>
      </c>
      <c r="AJ63"/>
    </row>
    <row r="64" spans="3:36" ht="17.100000000000001" customHeight="1">
      <c r="C64" s="648"/>
      <c r="D64" s="411"/>
      <c r="E64" s="412"/>
      <c r="F64" s="412"/>
      <c r="G64" s="309">
        <v>0</v>
      </c>
      <c r="H64" s="309" t="s">
        <v>105</v>
      </c>
      <c r="I64" s="413"/>
      <c r="K64" s="257" t="s">
        <v>79</v>
      </c>
      <c r="L64" s="35" t="s">
        <v>93</v>
      </c>
      <c r="M64" s="35" t="s">
        <v>93</v>
      </c>
      <c r="N64" s="35" t="s">
        <v>73</v>
      </c>
      <c r="O64" s="35" t="s">
        <v>73</v>
      </c>
      <c r="P64" s="35"/>
      <c r="Q64" s="35"/>
      <c r="R64" s="47" t="s">
        <v>93</v>
      </c>
      <c r="S64" s="537">
        <v>5</v>
      </c>
      <c r="T64" s="537">
        <v>42</v>
      </c>
      <c r="U64" s="537">
        <v>2</v>
      </c>
      <c r="W64" s="257" t="s">
        <v>79</v>
      </c>
      <c r="X64" s="434">
        <v>13</v>
      </c>
      <c r="Y64" s="434">
        <v>39</v>
      </c>
      <c r="Z64" s="434">
        <v>0</v>
      </c>
      <c r="AA64" s="434">
        <v>0</v>
      </c>
      <c r="AB64" s="260">
        <v>26</v>
      </c>
      <c r="AD64" s="257" t="s">
        <v>79</v>
      </c>
      <c r="AE64" s="434">
        <v>26</v>
      </c>
      <c r="AF64" s="434">
        <v>39</v>
      </c>
      <c r="AG64" s="434">
        <v>0</v>
      </c>
      <c r="AH64" s="434">
        <v>0</v>
      </c>
      <c r="AI64" s="260">
        <v>39</v>
      </c>
      <c r="AJ64"/>
    </row>
    <row r="65" spans="2:36" ht="17.100000000000001" customHeight="1">
      <c r="C65" s="648"/>
      <c r="D65" s="411"/>
      <c r="E65" s="412"/>
      <c r="F65" s="412"/>
      <c r="G65" s="309">
        <v>0</v>
      </c>
      <c r="H65" s="309" t="s">
        <v>105</v>
      </c>
      <c r="I65" s="413"/>
      <c r="K65" s="257" t="s">
        <v>180</v>
      </c>
      <c r="L65" s="35" t="s">
        <v>93</v>
      </c>
      <c r="M65" s="35" t="s">
        <v>73</v>
      </c>
      <c r="N65" s="35" t="s">
        <v>73</v>
      </c>
      <c r="O65" s="35"/>
      <c r="P65" s="35"/>
      <c r="Q65" s="35" t="s">
        <v>93</v>
      </c>
      <c r="R65" s="47" t="s">
        <v>93</v>
      </c>
      <c r="S65" s="537">
        <v>5</v>
      </c>
      <c r="T65" s="537">
        <v>42</v>
      </c>
      <c r="U65" s="537">
        <v>2</v>
      </c>
      <c r="W65" s="257" t="s">
        <v>180</v>
      </c>
      <c r="X65" s="434">
        <v>11</v>
      </c>
      <c r="Y65" s="434">
        <v>33</v>
      </c>
      <c r="Z65" s="434">
        <v>0</v>
      </c>
      <c r="AA65" s="434">
        <v>0</v>
      </c>
      <c r="AB65" s="260">
        <v>22</v>
      </c>
      <c r="AD65" s="257" t="s">
        <v>180</v>
      </c>
      <c r="AE65" s="434">
        <v>22</v>
      </c>
      <c r="AF65" s="434">
        <v>33</v>
      </c>
      <c r="AG65" s="434">
        <v>0</v>
      </c>
      <c r="AH65" s="434">
        <v>0</v>
      </c>
      <c r="AI65" s="260">
        <v>33</v>
      </c>
      <c r="AJ65"/>
    </row>
    <row r="66" spans="2:36" ht="17.100000000000001" customHeight="1">
      <c r="C66" s="648"/>
      <c r="D66" s="411"/>
      <c r="E66" s="412"/>
      <c r="F66" s="412"/>
      <c r="G66" s="309">
        <v>0</v>
      </c>
      <c r="H66" s="309" t="s">
        <v>105</v>
      </c>
      <c r="I66" s="413"/>
      <c r="K66" s="257" t="s">
        <v>110</v>
      </c>
      <c r="L66" s="35" t="s">
        <v>73</v>
      </c>
      <c r="M66" s="35" t="s">
        <v>73</v>
      </c>
      <c r="N66" s="35"/>
      <c r="O66" s="35"/>
      <c r="P66" s="35" t="s">
        <v>93</v>
      </c>
      <c r="Q66" s="35" t="s">
        <v>93</v>
      </c>
      <c r="R66" s="47" t="s">
        <v>73</v>
      </c>
      <c r="S66" s="537">
        <v>5</v>
      </c>
      <c r="T66" s="537">
        <v>43</v>
      </c>
      <c r="U66" s="537">
        <v>3</v>
      </c>
      <c r="W66" s="257" t="s">
        <v>110</v>
      </c>
      <c r="X66" s="434">
        <v>11</v>
      </c>
      <c r="Y66" s="434">
        <v>33</v>
      </c>
      <c r="Z66" s="434">
        <v>0</v>
      </c>
      <c r="AA66" s="434">
        <v>0</v>
      </c>
      <c r="AB66" s="260">
        <v>22</v>
      </c>
      <c r="AD66" s="257" t="s">
        <v>110</v>
      </c>
      <c r="AE66" s="434">
        <v>22</v>
      </c>
      <c r="AF66" s="434">
        <v>33</v>
      </c>
      <c r="AG66" s="434">
        <v>0</v>
      </c>
      <c r="AH66" s="434">
        <v>0</v>
      </c>
      <c r="AI66" s="260">
        <v>33</v>
      </c>
      <c r="AJ66"/>
    </row>
    <row r="67" spans="2:36" ht="17.100000000000001" customHeight="1">
      <c r="C67" s="648"/>
      <c r="D67" s="411"/>
      <c r="E67" s="412"/>
      <c r="F67" s="412"/>
      <c r="G67" s="309">
        <v>0</v>
      </c>
      <c r="H67" s="309" t="s">
        <v>105</v>
      </c>
      <c r="I67" s="413"/>
      <c r="K67" s="257" t="s">
        <v>114</v>
      </c>
      <c r="L67" s="35" t="s">
        <v>73</v>
      </c>
      <c r="M67" s="35"/>
      <c r="N67" s="35"/>
      <c r="O67" s="35" t="s">
        <v>93</v>
      </c>
      <c r="P67" s="35" t="s">
        <v>93</v>
      </c>
      <c r="Q67" s="35" t="s">
        <v>73</v>
      </c>
      <c r="R67" s="47" t="s">
        <v>73</v>
      </c>
      <c r="S67" s="537">
        <v>5</v>
      </c>
      <c r="T67" s="537">
        <v>43</v>
      </c>
      <c r="U67" s="537">
        <v>3</v>
      </c>
      <c r="W67" s="257" t="s">
        <v>114</v>
      </c>
      <c r="X67" s="434">
        <v>10</v>
      </c>
      <c r="Y67" s="434">
        <v>30</v>
      </c>
      <c r="Z67" s="434">
        <v>0</v>
      </c>
      <c r="AA67" s="434">
        <v>0</v>
      </c>
      <c r="AB67" s="260">
        <v>20</v>
      </c>
      <c r="AD67" s="257" t="s">
        <v>114</v>
      </c>
      <c r="AE67" s="434">
        <v>20</v>
      </c>
      <c r="AF67" s="434">
        <v>30</v>
      </c>
      <c r="AG67" s="434">
        <v>0</v>
      </c>
      <c r="AH67" s="434">
        <v>0</v>
      </c>
      <c r="AI67" s="260">
        <v>30</v>
      </c>
      <c r="AJ67"/>
    </row>
    <row r="68" spans="2:36" ht="17.100000000000001" customHeight="1">
      <c r="C68" s="648"/>
      <c r="D68" s="411"/>
      <c r="E68" s="412"/>
      <c r="F68" s="412"/>
      <c r="G68" s="309">
        <v>0</v>
      </c>
      <c r="H68" s="309" t="s">
        <v>105</v>
      </c>
      <c r="I68" s="413"/>
      <c r="K68" s="257" t="s">
        <v>127</v>
      </c>
      <c r="L68" s="35"/>
      <c r="M68" s="35"/>
      <c r="N68" s="35" t="s">
        <v>93</v>
      </c>
      <c r="O68" s="35" t="s">
        <v>93</v>
      </c>
      <c r="P68" s="35" t="s">
        <v>73</v>
      </c>
      <c r="Q68" s="35" t="s">
        <v>73</v>
      </c>
      <c r="R68" s="47"/>
      <c r="S68" s="537">
        <v>4</v>
      </c>
      <c r="T68" s="537">
        <v>34</v>
      </c>
      <c r="U68" s="537">
        <v>2</v>
      </c>
      <c r="W68" s="257" t="s">
        <v>127</v>
      </c>
      <c r="X68" s="434">
        <v>9</v>
      </c>
      <c r="Y68" s="434">
        <v>27</v>
      </c>
      <c r="Z68" s="434">
        <v>0</v>
      </c>
      <c r="AA68" s="434">
        <v>0</v>
      </c>
      <c r="AB68" s="260">
        <v>18</v>
      </c>
      <c r="AD68" s="257" t="s">
        <v>127</v>
      </c>
      <c r="AE68" s="434">
        <v>18</v>
      </c>
      <c r="AF68" s="434">
        <v>27</v>
      </c>
      <c r="AG68" s="434">
        <v>0</v>
      </c>
      <c r="AH68" s="434">
        <v>0</v>
      </c>
      <c r="AI68" s="260">
        <v>27</v>
      </c>
      <c r="AJ68"/>
    </row>
    <row r="69" spans="2:36" ht="17.100000000000001" customHeight="1">
      <c r="C69" s="649"/>
      <c r="D69" s="411"/>
      <c r="E69" s="412"/>
      <c r="F69" s="412"/>
      <c r="G69" s="309">
        <v>0</v>
      </c>
      <c r="H69" s="309" t="s">
        <v>105</v>
      </c>
      <c r="I69" s="413"/>
      <c r="K69" s="257" t="s">
        <v>94</v>
      </c>
      <c r="L69" s="35"/>
      <c r="M69" s="35" t="s">
        <v>93</v>
      </c>
      <c r="N69" s="35" t="s">
        <v>93</v>
      </c>
      <c r="O69" s="35" t="s">
        <v>73</v>
      </c>
      <c r="P69" s="35" t="s">
        <v>73</v>
      </c>
      <c r="Q69" s="35"/>
      <c r="R69" s="492"/>
      <c r="S69" s="555">
        <v>4</v>
      </c>
      <c r="T69" s="537">
        <v>34</v>
      </c>
      <c r="U69" s="537">
        <v>2</v>
      </c>
      <c r="V69" s="502"/>
      <c r="W69" s="257" t="s">
        <v>94</v>
      </c>
      <c r="X69" s="434">
        <v>10</v>
      </c>
      <c r="Y69" s="434">
        <v>30</v>
      </c>
      <c r="Z69" s="434">
        <v>0</v>
      </c>
      <c r="AA69" s="434">
        <v>0</v>
      </c>
      <c r="AB69" s="260">
        <v>20</v>
      </c>
      <c r="AD69" s="257" t="s">
        <v>94</v>
      </c>
      <c r="AE69" s="434">
        <v>20</v>
      </c>
      <c r="AF69" s="434">
        <v>30</v>
      </c>
      <c r="AG69" s="434">
        <v>0</v>
      </c>
      <c r="AH69" s="434">
        <v>0</v>
      </c>
      <c r="AI69" s="260">
        <v>30</v>
      </c>
      <c r="AJ69"/>
    </row>
    <row r="70" spans="2:36" ht="17.100000000000001" customHeight="1">
      <c r="C70" s="650" t="s">
        <v>92</v>
      </c>
      <c r="D70" s="411" t="s">
        <v>73</v>
      </c>
      <c r="E70" s="412">
        <v>0.75</v>
      </c>
      <c r="F70" s="412">
        <v>0.375</v>
      </c>
      <c r="G70" s="453">
        <v>6</v>
      </c>
      <c r="H70" s="107">
        <v>9</v>
      </c>
      <c r="I70" s="414">
        <v>3</v>
      </c>
      <c r="K70" s="257" t="s">
        <v>111</v>
      </c>
      <c r="L70" s="493"/>
      <c r="M70" s="35" t="s">
        <v>73</v>
      </c>
      <c r="N70" s="35" t="s">
        <v>73</v>
      </c>
      <c r="O70" s="35" t="s">
        <v>73</v>
      </c>
      <c r="P70" s="35" t="s">
        <v>73</v>
      </c>
      <c r="Q70" s="35" t="s">
        <v>73</v>
      </c>
      <c r="R70" s="47"/>
      <c r="S70" s="537">
        <v>5</v>
      </c>
      <c r="T70" s="537">
        <v>45</v>
      </c>
      <c r="U70" s="537">
        <v>5</v>
      </c>
      <c r="W70" s="257" t="s">
        <v>111</v>
      </c>
      <c r="X70" s="434">
        <v>10</v>
      </c>
      <c r="Y70" s="434">
        <v>30</v>
      </c>
      <c r="Z70" s="434">
        <v>0</v>
      </c>
      <c r="AA70" s="434">
        <v>0</v>
      </c>
      <c r="AB70" s="260">
        <v>20</v>
      </c>
      <c r="AD70" s="257" t="s">
        <v>111</v>
      </c>
      <c r="AE70" s="434">
        <v>20</v>
      </c>
      <c r="AF70" s="434">
        <v>30</v>
      </c>
      <c r="AG70" s="434">
        <v>0</v>
      </c>
      <c r="AH70" s="434">
        <v>0</v>
      </c>
      <c r="AI70" s="260">
        <v>30</v>
      </c>
    </row>
    <row r="71" spans="2:36" ht="17.100000000000001" customHeight="1">
      <c r="C71" s="650"/>
      <c r="D71" s="415"/>
      <c r="E71" s="415"/>
      <c r="F71" s="415"/>
      <c r="G71" s="309"/>
      <c r="H71" s="309"/>
      <c r="I71" s="413"/>
      <c r="K71" s="272" t="s">
        <v>80</v>
      </c>
      <c r="L71" s="103"/>
      <c r="M71" s="103" t="s">
        <v>93</v>
      </c>
      <c r="N71" s="103" t="s">
        <v>93</v>
      </c>
      <c r="O71" s="103" t="s">
        <v>93</v>
      </c>
      <c r="P71" s="103" t="s">
        <v>93</v>
      </c>
      <c r="Q71" s="103" t="s">
        <v>93</v>
      </c>
      <c r="R71" s="104"/>
      <c r="S71" s="537">
        <v>5</v>
      </c>
      <c r="T71" s="537">
        <v>40</v>
      </c>
      <c r="U71" s="537">
        <v>0</v>
      </c>
      <c r="W71" s="272" t="s">
        <v>80</v>
      </c>
      <c r="X71" s="435">
        <v>10</v>
      </c>
      <c r="Y71" s="435">
        <v>30</v>
      </c>
      <c r="Z71" s="435">
        <v>0</v>
      </c>
      <c r="AA71" s="435">
        <v>0</v>
      </c>
      <c r="AB71" s="275">
        <v>20</v>
      </c>
      <c r="AD71" s="272" t="s">
        <v>80</v>
      </c>
      <c r="AE71" s="435">
        <v>20</v>
      </c>
      <c r="AF71" s="435">
        <v>30</v>
      </c>
      <c r="AG71" s="435">
        <v>0</v>
      </c>
      <c r="AH71" s="435">
        <v>0</v>
      </c>
      <c r="AI71" s="275">
        <v>30</v>
      </c>
    </row>
    <row r="72" spans="2:36" ht="17.100000000000001" customHeight="1">
      <c r="C72" s="651"/>
      <c r="D72" s="416"/>
      <c r="E72" s="416"/>
      <c r="F72" s="416"/>
      <c r="G72" s="312"/>
      <c r="H72" s="312"/>
      <c r="I72" s="417"/>
    </row>
    <row r="73" spans="2:36" ht="17.100000000000001" customHeight="1">
      <c r="C73" s="549" t="s">
        <v>656</v>
      </c>
      <c r="K73" s="145" t="s">
        <v>655</v>
      </c>
    </row>
    <row r="76" spans="2:36" s="463" customFormat="1" ht="17.100000000000001" customHeight="1">
      <c r="B76" s="513"/>
      <c r="C76" s="462"/>
      <c r="G76" s="462"/>
      <c r="H76" s="462"/>
      <c r="S76" s="556"/>
      <c r="T76" s="556"/>
      <c r="U76" s="556"/>
      <c r="V76" s="514"/>
    </row>
    <row r="79" spans="2:36" ht="17.100000000000001" customHeight="1">
      <c r="C79" s="481" t="s">
        <v>619</v>
      </c>
      <c r="D79" s="481"/>
      <c r="E79" s="145"/>
      <c r="K79"/>
    </row>
    <row r="80" spans="2:36" ht="17.100000000000001" customHeight="1">
      <c r="C80" s="481"/>
      <c r="D80" s="481"/>
      <c r="E80" s="145"/>
      <c r="K80"/>
    </row>
    <row r="81" spans="2:28" ht="17.100000000000001" customHeight="1">
      <c r="C81" s="481" t="s">
        <v>642</v>
      </c>
      <c r="D81" s="481"/>
      <c r="E81" s="145"/>
      <c r="K81"/>
    </row>
    <row r="82" spans="2:28" ht="17.100000000000001" customHeight="1">
      <c r="X82" s="2"/>
      <c r="Y82" s="2"/>
      <c r="Z82" s="2"/>
      <c r="AA82" s="2"/>
      <c r="AB82" s="2"/>
    </row>
    <row r="83" spans="2:28" s="349" customFormat="1" ht="17.100000000000001" customHeight="1">
      <c r="B83" s="123"/>
      <c r="C83" s="70" t="s">
        <v>156</v>
      </c>
      <c r="D83" s="410" t="s">
        <v>136</v>
      </c>
      <c r="E83" s="410" t="s">
        <v>134</v>
      </c>
      <c r="F83" s="410" t="s">
        <v>109</v>
      </c>
      <c r="G83" s="410" t="s">
        <v>131</v>
      </c>
      <c r="H83" s="451" t="s">
        <v>75</v>
      </c>
      <c r="I83" s="452" t="s">
        <v>92</v>
      </c>
      <c r="K83" s="75" t="s">
        <v>83</v>
      </c>
      <c r="L83" s="146" t="s">
        <v>96</v>
      </c>
      <c r="M83" s="146" t="s">
        <v>104</v>
      </c>
      <c r="N83" s="146" t="s">
        <v>82</v>
      </c>
      <c r="O83" s="146" t="s">
        <v>112</v>
      </c>
      <c r="P83" s="146" t="s">
        <v>97</v>
      </c>
      <c r="Q83" s="146" t="s">
        <v>117</v>
      </c>
      <c r="R83" s="147" t="s">
        <v>132</v>
      </c>
      <c r="S83" s="667" t="s">
        <v>515</v>
      </c>
      <c r="T83" s="669" t="s">
        <v>486</v>
      </c>
      <c r="U83" s="670" t="s">
        <v>487</v>
      </c>
      <c r="V83" s="537"/>
      <c r="W83" s="194" t="s">
        <v>252</v>
      </c>
      <c r="X83" s="2"/>
      <c r="Y83" s="2"/>
      <c r="Z83" s="2"/>
      <c r="AA83" s="2"/>
      <c r="AB83" s="2"/>
    </row>
    <row r="84" spans="2:28" ht="17.100000000000001" customHeight="1">
      <c r="C84" s="647" t="s">
        <v>138</v>
      </c>
      <c r="D84" s="411" t="s">
        <v>123</v>
      </c>
      <c r="E84" s="412">
        <v>0.29166666666666669</v>
      </c>
      <c r="F84" s="412">
        <v>0.70833333333333337</v>
      </c>
      <c r="G84" s="309">
        <v>1</v>
      </c>
      <c r="H84" s="309">
        <v>9</v>
      </c>
      <c r="I84" s="413"/>
      <c r="K84" s="454" t="s">
        <v>370</v>
      </c>
      <c r="L84" s="496" t="s">
        <v>492</v>
      </c>
      <c r="M84" s="455" t="s">
        <v>618</v>
      </c>
      <c r="N84" s="455" t="s">
        <v>617</v>
      </c>
      <c r="O84" s="455" t="s">
        <v>617</v>
      </c>
      <c r="P84" s="455" t="s">
        <v>617</v>
      </c>
      <c r="Q84" s="455" t="s">
        <v>617</v>
      </c>
      <c r="R84" s="497" t="s">
        <v>492</v>
      </c>
      <c r="S84" s="668"/>
      <c r="T84" s="669"/>
      <c r="U84" s="671"/>
      <c r="W84" s="153" t="s">
        <v>83</v>
      </c>
      <c r="X84" s="154" t="s">
        <v>88</v>
      </c>
      <c r="Y84" s="154" t="s">
        <v>92</v>
      </c>
      <c r="Z84" s="154" t="s">
        <v>155</v>
      </c>
      <c r="AA84" s="154" t="s">
        <v>103</v>
      </c>
      <c r="AB84" s="155" t="s">
        <v>120</v>
      </c>
    </row>
    <row r="85" spans="2:28" ht="17.100000000000001" customHeight="1">
      <c r="C85" s="648"/>
      <c r="D85" s="411" t="s">
        <v>93</v>
      </c>
      <c r="E85" s="412">
        <v>0.375</v>
      </c>
      <c r="F85" s="412">
        <v>0.75</v>
      </c>
      <c r="G85" s="309">
        <v>1</v>
      </c>
      <c r="H85" s="309">
        <v>8</v>
      </c>
      <c r="I85" s="413"/>
      <c r="K85" s="257" t="s">
        <v>79</v>
      </c>
      <c r="L85" s="35" t="s">
        <v>123</v>
      </c>
      <c r="M85" s="35" t="s">
        <v>93</v>
      </c>
      <c r="N85" s="35" t="s">
        <v>95</v>
      </c>
      <c r="O85" s="35" t="s">
        <v>73</v>
      </c>
      <c r="P85" s="35"/>
      <c r="Q85" s="35"/>
      <c r="R85" s="47" t="s">
        <v>123</v>
      </c>
      <c r="S85" s="537">
        <v>5</v>
      </c>
      <c r="T85" s="537">
        <v>44</v>
      </c>
      <c r="U85" s="537">
        <v>4</v>
      </c>
      <c r="W85" s="257" t="s">
        <v>79</v>
      </c>
      <c r="X85" s="434">
        <v>17</v>
      </c>
      <c r="Y85" s="434">
        <v>12</v>
      </c>
      <c r="Z85" s="434">
        <v>0</v>
      </c>
      <c r="AA85" s="434">
        <v>0</v>
      </c>
      <c r="AB85" s="260">
        <v>21</v>
      </c>
    </row>
    <row r="86" spans="2:28" ht="17.100000000000001" customHeight="1">
      <c r="C86" s="648"/>
      <c r="D86" s="411" t="s">
        <v>95</v>
      </c>
      <c r="E86" s="412">
        <v>0.45833333333333331</v>
      </c>
      <c r="F86" s="412">
        <v>0.875</v>
      </c>
      <c r="G86" s="309">
        <v>1</v>
      </c>
      <c r="H86" s="309">
        <v>9</v>
      </c>
      <c r="I86" s="413"/>
      <c r="K86" s="257" t="s">
        <v>180</v>
      </c>
      <c r="L86" s="35" t="s">
        <v>93</v>
      </c>
      <c r="M86" s="35" t="s">
        <v>95</v>
      </c>
      <c r="N86" s="35" t="s">
        <v>73</v>
      </c>
      <c r="O86" s="35"/>
      <c r="P86" s="35"/>
      <c r="Q86" s="35" t="s">
        <v>123</v>
      </c>
      <c r="R86" s="47" t="s">
        <v>93</v>
      </c>
      <c r="S86" s="537">
        <v>5</v>
      </c>
      <c r="T86" s="537">
        <v>43</v>
      </c>
      <c r="U86" s="537">
        <v>3</v>
      </c>
      <c r="W86" s="257" t="s">
        <v>180</v>
      </c>
      <c r="X86" s="434">
        <v>18</v>
      </c>
      <c r="Y86" s="434">
        <v>9</v>
      </c>
      <c r="Z86" s="434">
        <v>0</v>
      </c>
      <c r="AA86" s="434">
        <v>0</v>
      </c>
      <c r="AB86" s="260">
        <v>21</v>
      </c>
    </row>
    <row r="87" spans="2:28" ht="17.100000000000001" customHeight="1">
      <c r="C87" s="648"/>
      <c r="D87" s="411"/>
      <c r="E87" s="412"/>
      <c r="F87" s="412"/>
      <c r="G87" s="309">
        <v>0</v>
      </c>
      <c r="H87" s="309" t="s">
        <v>105</v>
      </c>
      <c r="I87" s="413"/>
      <c r="K87" s="257" t="s">
        <v>110</v>
      </c>
      <c r="L87" s="35" t="s">
        <v>95</v>
      </c>
      <c r="M87" s="35" t="s">
        <v>73</v>
      </c>
      <c r="N87" s="35"/>
      <c r="O87" s="35"/>
      <c r="P87" s="35" t="s">
        <v>123</v>
      </c>
      <c r="Q87" s="35" t="s">
        <v>93</v>
      </c>
      <c r="R87" s="47" t="s">
        <v>95</v>
      </c>
      <c r="S87" s="537">
        <v>5</v>
      </c>
      <c r="T87" s="537">
        <v>44</v>
      </c>
      <c r="U87" s="537">
        <v>4</v>
      </c>
      <c r="W87" s="257" t="s">
        <v>110</v>
      </c>
      <c r="X87" s="434">
        <v>19</v>
      </c>
      <c r="Y87" s="434">
        <v>9</v>
      </c>
      <c r="Z87" s="434">
        <v>0</v>
      </c>
      <c r="AA87" s="434">
        <v>0</v>
      </c>
      <c r="AB87" s="260">
        <v>22</v>
      </c>
    </row>
    <row r="88" spans="2:28" ht="17.100000000000001" customHeight="1">
      <c r="C88" s="648"/>
      <c r="D88" s="411"/>
      <c r="E88" s="412"/>
      <c r="F88" s="412"/>
      <c r="G88" s="309">
        <v>0</v>
      </c>
      <c r="H88" s="309" t="s">
        <v>105</v>
      </c>
      <c r="I88" s="413"/>
      <c r="K88" s="257" t="s">
        <v>114</v>
      </c>
      <c r="L88" s="35" t="s">
        <v>73</v>
      </c>
      <c r="M88" s="35"/>
      <c r="N88" s="35"/>
      <c r="O88" s="35" t="s">
        <v>123</v>
      </c>
      <c r="P88" s="35" t="s">
        <v>93</v>
      </c>
      <c r="Q88" s="35" t="s">
        <v>95</v>
      </c>
      <c r="R88" s="47" t="s">
        <v>73</v>
      </c>
      <c r="S88" s="537">
        <v>5</v>
      </c>
      <c r="T88" s="537">
        <v>44</v>
      </c>
      <c r="U88" s="537">
        <v>4</v>
      </c>
      <c r="W88" s="257" t="s">
        <v>114</v>
      </c>
      <c r="X88" s="434">
        <v>18</v>
      </c>
      <c r="Y88" s="434">
        <v>9</v>
      </c>
      <c r="Z88" s="434">
        <v>0</v>
      </c>
      <c r="AA88" s="434">
        <v>0</v>
      </c>
      <c r="AB88" s="260">
        <v>21</v>
      </c>
    </row>
    <row r="89" spans="2:28" ht="17.100000000000001" customHeight="1">
      <c r="C89" s="648"/>
      <c r="D89" s="411"/>
      <c r="E89" s="412"/>
      <c r="F89" s="412"/>
      <c r="G89" s="309">
        <v>0</v>
      </c>
      <c r="H89" s="309" t="s">
        <v>105</v>
      </c>
      <c r="I89" s="413"/>
      <c r="K89" s="257" t="s">
        <v>127</v>
      </c>
      <c r="L89" s="35"/>
      <c r="M89" s="35"/>
      <c r="N89" s="35" t="s">
        <v>123</v>
      </c>
      <c r="O89" s="35" t="s">
        <v>93</v>
      </c>
      <c r="P89" s="35" t="s">
        <v>95</v>
      </c>
      <c r="Q89" s="35" t="s">
        <v>73</v>
      </c>
      <c r="R89" s="47"/>
      <c r="S89" s="537">
        <v>4</v>
      </c>
      <c r="T89" s="537">
        <v>35</v>
      </c>
      <c r="U89" s="537">
        <v>3</v>
      </c>
      <c r="W89" s="257" t="s">
        <v>127</v>
      </c>
      <c r="X89" s="434">
        <v>18</v>
      </c>
      <c r="Y89" s="434">
        <v>9</v>
      </c>
      <c r="Z89" s="434">
        <v>0</v>
      </c>
      <c r="AA89" s="434">
        <v>0</v>
      </c>
      <c r="AB89" s="260">
        <v>21</v>
      </c>
    </row>
    <row r="90" spans="2:28" ht="17.100000000000001" customHeight="1">
      <c r="C90" s="649"/>
      <c r="D90" s="411"/>
      <c r="E90" s="412"/>
      <c r="F90" s="412"/>
      <c r="G90" s="309">
        <v>0</v>
      </c>
      <c r="H90" s="309" t="s">
        <v>105</v>
      </c>
      <c r="I90" s="413"/>
      <c r="K90" s="257" t="s">
        <v>94</v>
      </c>
      <c r="L90" s="35"/>
      <c r="M90" s="35" t="s">
        <v>123</v>
      </c>
      <c r="N90" s="35" t="s">
        <v>93</v>
      </c>
      <c r="O90" s="35" t="s">
        <v>95</v>
      </c>
      <c r="P90" s="35" t="s">
        <v>73</v>
      </c>
      <c r="Q90" s="35"/>
      <c r="R90" s="492"/>
      <c r="S90" s="555">
        <v>4</v>
      </c>
      <c r="T90" s="537">
        <v>35</v>
      </c>
      <c r="U90" s="537">
        <v>3</v>
      </c>
      <c r="V90" s="502"/>
      <c r="W90" s="257" t="s">
        <v>94</v>
      </c>
      <c r="X90" s="434">
        <v>17</v>
      </c>
      <c r="Y90" s="434">
        <v>15</v>
      </c>
      <c r="Z90" s="434">
        <v>0</v>
      </c>
      <c r="AA90" s="434">
        <v>0</v>
      </c>
      <c r="AB90" s="260">
        <v>22</v>
      </c>
    </row>
    <row r="91" spans="2:28" ht="17.100000000000001" customHeight="1">
      <c r="C91" s="650" t="s">
        <v>92</v>
      </c>
      <c r="D91" s="411" t="s">
        <v>73</v>
      </c>
      <c r="E91" s="412">
        <v>0.75</v>
      </c>
      <c r="F91" s="412">
        <v>0.375</v>
      </c>
      <c r="G91" s="453">
        <v>6</v>
      </c>
      <c r="H91" s="107">
        <v>9</v>
      </c>
      <c r="I91" s="414">
        <v>3</v>
      </c>
      <c r="K91" s="257" t="s">
        <v>111</v>
      </c>
      <c r="L91" s="493"/>
      <c r="M91" s="35" t="s">
        <v>123</v>
      </c>
      <c r="N91" s="35" t="s">
        <v>123</v>
      </c>
      <c r="O91" s="35" t="s">
        <v>123</v>
      </c>
      <c r="P91" s="35" t="s">
        <v>123</v>
      </c>
      <c r="Q91" s="35" t="s">
        <v>123</v>
      </c>
      <c r="R91" s="47"/>
      <c r="S91" s="537">
        <v>5</v>
      </c>
      <c r="T91" s="537">
        <v>45</v>
      </c>
      <c r="U91" s="537">
        <v>5</v>
      </c>
      <c r="W91" s="257" t="s">
        <v>111</v>
      </c>
      <c r="X91" s="434">
        <v>15</v>
      </c>
      <c r="Y91" s="434">
        <v>15</v>
      </c>
      <c r="Z91" s="434">
        <v>0</v>
      </c>
      <c r="AA91" s="434">
        <v>0</v>
      </c>
      <c r="AB91" s="260">
        <v>20</v>
      </c>
    </row>
    <row r="92" spans="2:28" ht="17.100000000000001" customHeight="1">
      <c r="C92" s="650"/>
      <c r="D92" s="415"/>
      <c r="E92" s="415"/>
      <c r="F92" s="415"/>
      <c r="G92" s="309"/>
      <c r="H92" s="309"/>
      <c r="I92" s="413"/>
      <c r="K92" s="272" t="s">
        <v>80</v>
      </c>
      <c r="L92" s="103"/>
      <c r="M92" s="103" t="s">
        <v>95</v>
      </c>
      <c r="N92" s="103" t="s">
        <v>95</v>
      </c>
      <c r="O92" s="103" t="s">
        <v>95</v>
      </c>
      <c r="P92" s="103" t="s">
        <v>95</v>
      </c>
      <c r="Q92" s="103" t="s">
        <v>95</v>
      </c>
      <c r="R92" s="104"/>
      <c r="S92" s="537">
        <v>5</v>
      </c>
      <c r="T92" s="537">
        <v>45</v>
      </c>
      <c r="U92" s="537">
        <v>5</v>
      </c>
      <c r="W92" s="272" t="s">
        <v>80</v>
      </c>
      <c r="X92" s="435">
        <v>15</v>
      </c>
      <c r="Y92" s="435">
        <v>15</v>
      </c>
      <c r="Z92" s="435">
        <v>0</v>
      </c>
      <c r="AA92" s="435">
        <v>0</v>
      </c>
      <c r="AB92" s="275">
        <v>20</v>
      </c>
    </row>
    <row r="93" spans="2:28" ht="17.100000000000001" customHeight="1">
      <c r="C93" s="651"/>
      <c r="D93" s="416"/>
      <c r="E93" s="416"/>
      <c r="F93" s="416"/>
      <c r="G93" s="312"/>
      <c r="H93" s="312"/>
      <c r="I93" s="417"/>
      <c r="K93"/>
      <c r="L93"/>
      <c r="M93"/>
      <c r="N93"/>
      <c r="O93"/>
      <c r="P93"/>
      <c r="Q93"/>
      <c r="R93"/>
      <c r="W93"/>
      <c r="X93"/>
      <c r="Y93"/>
      <c r="Z93"/>
      <c r="AA93"/>
      <c r="AB93"/>
    </row>
    <row r="94" spans="2:28" ht="17.100000000000001" customHeight="1">
      <c r="C94" s="402" t="s">
        <v>635</v>
      </c>
      <c r="K94" s="113" t="s">
        <v>621</v>
      </c>
    </row>
    <row r="95" spans="2:28" ht="17.100000000000001" customHeight="1">
      <c r="C95" s="433" t="s">
        <v>675</v>
      </c>
      <c r="K95" s="113" t="s">
        <v>620</v>
      </c>
    </row>
    <row r="96" spans="2:28" ht="17.100000000000001" customHeight="1">
      <c r="K96" s="523" t="s">
        <v>616</v>
      </c>
    </row>
    <row r="97" spans="2:35" ht="17.100000000000001" customHeight="1">
      <c r="K97" s="523"/>
    </row>
    <row r="98" spans="2:35" ht="17.100000000000001" customHeight="1">
      <c r="C98" s="481" t="s">
        <v>677</v>
      </c>
      <c r="K98" s="523"/>
    </row>
    <row r="100" spans="2:35" s="349" customFormat="1" ht="17.100000000000001" customHeight="1">
      <c r="B100" s="123"/>
      <c r="C100" s="70" t="s">
        <v>156</v>
      </c>
      <c r="D100" s="410" t="s">
        <v>136</v>
      </c>
      <c r="E100" s="410" t="s">
        <v>134</v>
      </c>
      <c r="F100" s="410" t="s">
        <v>109</v>
      </c>
      <c r="G100" s="410" t="s">
        <v>131</v>
      </c>
      <c r="H100" s="451" t="s">
        <v>75</v>
      </c>
      <c r="I100" s="452" t="s">
        <v>92</v>
      </c>
      <c r="K100" s="75" t="s">
        <v>83</v>
      </c>
      <c r="L100" s="146" t="s">
        <v>96</v>
      </c>
      <c r="M100" s="146" t="s">
        <v>104</v>
      </c>
      <c r="N100" s="146" t="s">
        <v>82</v>
      </c>
      <c r="O100" s="146" t="s">
        <v>112</v>
      </c>
      <c r="P100" s="146" t="s">
        <v>97</v>
      </c>
      <c r="Q100" s="146" t="s">
        <v>117</v>
      </c>
      <c r="R100" s="147" t="s">
        <v>132</v>
      </c>
      <c r="S100" s="667" t="s">
        <v>515</v>
      </c>
      <c r="T100" s="669" t="s">
        <v>486</v>
      </c>
      <c r="U100" s="670" t="s">
        <v>487</v>
      </c>
      <c r="V100" s="537"/>
      <c r="W100" s="194" t="s">
        <v>252</v>
      </c>
      <c r="X100" s="2"/>
      <c r="Y100" s="2"/>
      <c r="Z100" s="2"/>
      <c r="AA100" s="2"/>
      <c r="AB100" s="2"/>
      <c r="AD100" s="145" t="s">
        <v>622</v>
      </c>
      <c r="AE100" s="2"/>
      <c r="AF100" s="2"/>
      <c r="AG100" s="2"/>
      <c r="AH100" s="2"/>
      <c r="AI100" s="2"/>
    </row>
    <row r="101" spans="2:35" ht="17.100000000000001" customHeight="1">
      <c r="C101" s="647" t="s">
        <v>138</v>
      </c>
      <c r="D101" s="411" t="s">
        <v>123</v>
      </c>
      <c r="E101" s="412">
        <v>0.29166666666666669</v>
      </c>
      <c r="F101" s="412">
        <v>0.70833333333333337</v>
      </c>
      <c r="G101" s="309">
        <v>1</v>
      </c>
      <c r="H101" s="309">
        <v>9</v>
      </c>
      <c r="I101" s="413"/>
      <c r="K101" s="454" t="s">
        <v>370</v>
      </c>
      <c r="L101" s="496" t="s">
        <v>492</v>
      </c>
      <c r="M101" s="455" t="s">
        <v>618</v>
      </c>
      <c r="N101" s="455" t="s">
        <v>617</v>
      </c>
      <c r="O101" s="455" t="s">
        <v>617</v>
      </c>
      <c r="P101" s="455" t="s">
        <v>617</v>
      </c>
      <c r="Q101" s="455" t="s">
        <v>617</v>
      </c>
      <c r="R101" s="497" t="s">
        <v>492</v>
      </c>
      <c r="S101" s="668"/>
      <c r="T101" s="669"/>
      <c r="U101" s="671"/>
      <c r="W101" s="153" t="s">
        <v>83</v>
      </c>
      <c r="X101" s="154" t="s">
        <v>88</v>
      </c>
      <c r="Y101" s="154" t="s">
        <v>92</v>
      </c>
      <c r="Z101" s="154" t="s">
        <v>155</v>
      </c>
      <c r="AA101" s="154" t="s">
        <v>103</v>
      </c>
      <c r="AB101" s="155" t="s">
        <v>120</v>
      </c>
      <c r="AD101" s="153" t="s">
        <v>83</v>
      </c>
      <c r="AE101" s="154" t="s">
        <v>88</v>
      </c>
      <c r="AF101" s="154" t="s">
        <v>92</v>
      </c>
      <c r="AG101" s="154" t="s">
        <v>155</v>
      </c>
      <c r="AH101" s="154" t="s">
        <v>103</v>
      </c>
      <c r="AI101" s="155" t="s">
        <v>120</v>
      </c>
    </row>
    <row r="102" spans="2:35" ht="17.100000000000001" customHeight="1">
      <c r="C102" s="648"/>
      <c r="D102" s="411" t="s">
        <v>93</v>
      </c>
      <c r="E102" s="412">
        <v>0.375</v>
      </c>
      <c r="F102" s="412">
        <v>0.75</v>
      </c>
      <c r="G102" s="309">
        <v>1</v>
      </c>
      <c r="H102" s="309">
        <v>8</v>
      </c>
      <c r="I102" s="413"/>
      <c r="K102" s="257" t="s">
        <v>79</v>
      </c>
      <c r="L102" s="35" t="s">
        <v>123</v>
      </c>
      <c r="M102" s="35" t="s">
        <v>93</v>
      </c>
      <c r="N102" s="35" t="s">
        <v>95</v>
      </c>
      <c r="O102" s="35" t="s">
        <v>73</v>
      </c>
      <c r="P102" s="35"/>
      <c r="Q102" s="35"/>
      <c r="R102" s="47" t="s">
        <v>123</v>
      </c>
      <c r="S102" s="537">
        <v>5</v>
      </c>
      <c r="T102" s="537">
        <v>43</v>
      </c>
      <c r="U102" s="537">
        <v>3</v>
      </c>
      <c r="W102" s="257" t="s">
        <v>79</v>
      </c>
      <c r="X102" s="434">
        <v>13</v>
      </c>
      <c r="Y102" s="434">
        <v>24</v>
      </c>
      <c r="Z102" s="434">
        <v>0</v>
      </c>
      <c r="AA102" s="434">
        <v>0</v>
      </c>
      <c r="AB102" s="260">
        <v>21</v>
      </c>
      <c r="AD102" s="257" t="s">
        <v>79</v>
      </c>
      <c r="AE102" s="434">
        <v>15</v>
      </c>
      <c r="AF102" s="434">
        <v>24</v>
      </c>
      <c r="AG102" s="434"/>
      <c r="AH102" s="434"/>
      <c r="AI102" s="260">
        <v>23</v>
      </c>
    </row>
    <row r="103" spans="2:35" ht="17.100000000000001" customHeight="1">
      <c r="C103" s="648"/>
      <c r="D103" s="411" t="s">
        <v>95</v>
      </c>
      <c r="E103" s="412">
        <v>0.45833333333333331</v>
      </c>
      <c r="F103" s="412">
        <v>0.875</v>
      </c>
      <c r="G103" s="309">
        <v>1</v>
      </c>
      <c r="H103" s="309">
        <v>9</v>
      </c>
      <c r="I103" s="413"/>
      <c r="K103" s="257" t="s">
        <v>180</v>
      </c>
      <c r="L103" s="35" t="s">
        <v>93</v>
      </c>
      <c r="M103" s="35" t="s">
        <v>95</v>
      </c>
      <c r="N103" s="35" t="s">
        <v>73</v>
      </c>
      <c r="O103" s="35"/>
      <c r="P103" s="35"/>
      <c r="Q103" s="35" t="s">
        <v>123</v>
      </c>
      <c r="R103" s="47" t="s">
        <v>93</v>
      </c>
      <c r="S103" s="537">
        <v>5</v>
      </c>
      <c r="T103" s="537">
        <v>42</v>
      </c>
      <c r="U103" s="537">
        <v>2</v>
      </c>
      <c r="W103" s="257" t="s">
        <v>180</v>
      </c>
      <c r="X103" s="434">
        <v>15</v>
      </c>
      <c r="Y103" s="434">
        <v>18</v>
      </c>
      <c r="Z103" s="434">
        <v>0</v>
      </c>
      <c r="AA103" s="434">
        <v>0</v>
      </c>
      <c r="AB103" s="260">
        <v>21</v>
      </c>
      <c r="AD103" s="257" t="s">
        <v>180</v>
      </c>
      <c r="AE103" s="434">
        <v>17</v>
      </c>
      <c r="AF103" s="434">
        <v>18</v>
      </c>
      <c r="AG103" s="434"/>
      <c r="AH103" s="434"/>
      <c r="AI103" s="260">
        <v>23</v>
      </c>
    </row>
    <row r="104" spans="2:35" ht="17.100000000000001" customHeight="1">
      <c r="C104" s="648"/>
      <c r="D104" s="411"/>
      <c r="E104" s="412"/>
      <c r="F104" s="412"/>
      <c r="G104" s="309">
        <v>0</v>
      </c>
      <c r="H104" s="309" t="s">
        <v>105</v>
      </c>
      <c r="I104" s="413"/>
      <c r="K104" s="257" t="s">
        <v>110</v>
      </c>
      <c r="L104" s="35" t="s">
        <v>95</v>
      </c>
      <c r="M104" s="35" t="s">
        <v>73</v>
      </c>
      <c r="N104" s="35"/>
      <c r="O104" s="35"/>
      <c r="P104" s="35" t="s">
        <v>123</v>
      </c>
      <c r="Q104" s="35" t="s">
        <v>93</v>
      </c>
      <c r="R104" s="47" t="s">
        <v>95</v>
      </c>
      <c r="S104" s="537">
        <v>5</v>
      </c>
      <c r="T104" s="537">
        <v>43</v>
      </c>
      <c r="U104" s="537">
        <v>3</v>
      </c>
      <c r="W104" s="257" t="s">
        <v>110</v>
      </c>
      <c r="X104" s="434">
        <v>16</v>
      </c>
      <c r="Y104" s="434">
        <v>18</v>
      </c>
      <c r="Z104" s="434">
        <v>0</v>
      </c>
      <c r="AA104" s="434">
        <v>0</v>
      </c>
      <c r="AB104" s="260">
        <v>22</v>
      </c>
      <c r="AD104" s="257" t="s">
        <v>110</v>
      </c>
      <c r="AE104" s="434">
        <v>17</v>
      </c>
      <c r="AF104" s="434">
        <v>18</v>
      </c>
      <c r="AG104" s="434"/>
      <c r="AH104" s="434"/>
      <c r="AI104" s="260">
        <v>23</v>
      </c>
    </row>
    <row r="105" spans="2:35" ht="17.100000000000001" customHeight="1">
      <c r="C105" s="648"/>
      <c r="D105" s="411"/>
      <c r="E105" s="412"/>
      <c r="F105" s="412"/>
      <c r="G105" s="309">
        <v>0</v>
      </c>
      <c r="H105" s="309" t="s">
        <v>105</v>
      </c>
      <c r="I105" s="413"/>
      <c r="K105" s="257" t="s">
        <v>114</v>
      </c>
      <c r="L105" s="35" t="s">
        <v>73</v>
      </c>
      <c r="M105" s="35"/>
      <c r="N105" s="35"/>
      <c r="O105" s="35" t="s">
        <v>123</v>
      </c>
      <c r="P105" s="35" t="s">
        <v>93</v>
      </c>
      <c r="Q105" s="35" t="s">
        <v>95</v>
      </c>
      <c r="R105" s="47" t="s">
        <v>73</v>
      </c>
      <c r="S105" s="537">
        <v>5</v>
      </c>
      <c r="T105" s="537">
        <v>42</v>
      </c>
      <c r="U105" s="537">
        <v>2</v>
      </c>
      <c r="W105" s="257" t="s">
        <v>114</v>
      </c>
      <c r="X105" s="434">
        <v>15</v>
      </c>
      <c r="Y105" s="434">
        <v>18</v>
      </c>
      <c r="Z105" s="434">
        <v>0</v>
      </c>
      <c r="AA105" s="434">
        <v>0</v>
      </c>
      <c r="AB105" s="260">
        <v>21</v>
      </c>
      <c r="AD105" s="257" t="s">
        <v>114</v>
      </c>
      <c r="AE105" s="434">
        <v>16</v>
      </c>
      <c r="AF105" s="434">
        <v>18</v>
      </c>
      <c r="AG105" s="434"/>
      <c r="AH105" s="434"/>
      <c r="AI105" s="260">
        <v>22</v>
      </c>
    </row>
    <row r="106" spans="2:35" ht="17.100000000000001" customHeight="1">
      <c r="C106" s="648"/>
      <c r="D106" s="411"/>
      <c r="E106" s="412"/>
      <c r="F106" s="412"/>
      <c r="G106" s="309">
        <v>0</v>
      </c>
      <c r="H106" s="309" t="s">
        <v>105</v>
      </c>
      <c r="I106" s="413"/>
      <c r="K106" s="257" t="s">
        <v>127</v>
      </c>
      <c r="L106" s="35"/>
      <c r="M106" s="35"/>
      <c r="N106" s="35" t="s">
        <v>123</v>
      </c>
      <c r="O106" s="35" t="s">
        <v>93</v>
      </c>
      <c r="P106" s="35" t="s">
        <v>95</v>
      </c>
      <c r="Q106" s="35" t="s">
        <v>73</v>
      </c>
      <c r="R106" s="47"/>
      <c r="S106" s="537">
        <v>4</v>
      </c>
      <c r="T106" s="537">
        <v>34</v>
      </c>
      <c r="U106" s="537">
        <v>2</v>
      </c>
      <c r="W106" s="257" t="s">
        <v>127</v>
      </c>
      <c r="X106" s="434">
        <v>15</v>
      </c>
      <c r="Y106" s="434">
        <v>18</v>
      </c>
      <c r="Z106" s="434">
        <v>0</v>
      </c>
      <c r="AA106" s="434">
        <v>0</v>
      </c>
      <c r="AB106" s="260">
        <v>21</v>
      </c>
      <c r="AD106" s="257" t="s">
        <v>127</v>
      </c>
      <c r="AE106" s="434">
        <v>15</v>
      </c>
      <c r="AF106" s="434">
        <v>18</v>
      </c>
      <c r="AG106" s="434"/>
      <c r="AH106" s="434"/>
      <c r="AI106" s="260">
        <v>21</v>
      </c>
    </row>
    <row r="107" spans="2:35" ht="17.100000000000001" customHeight="1">
      <c r="C107" s="649"/>
      <c r="D107" s="411"/>
      <c r="E107" s="412"/>
      <c r="F107" s="412"/>
      <c r="G107" s="309">
        <v>0</v>
      </c>
      <c r="H107" s="309" t="s">
        <v>105</v>
      </c>
      <c r="I107" s="413"/>
      <c r="K107" s="257" t="s">
        <v>94</v>
      </c>
      <c r="L107" s="35"/>
      <c r="M107" s="35" t="s">
        <v>123</v>
      </c>
      <c r="N107" s="35" t="s">
        <v>93</v>
      </c>
      <c r="O107" s="35" t="s">
        <v>95</v>
      </c>
      <c r="P107" s="35" t="s">
        <v>73</v>
      </c>
      <c r="Q107" s="35"/>
      <c r="R107" s="492"/>
      <c r="S107" s="555">
        <v>4</v>
      </c>
      <c r="T107" s="537">
        <v>34</v>
      </c>
      <c r="U107" s="537">
        <v>2</v>
      </c>
      <c r="V107" s="502"/>
      <c r="W107" s="257" t="s">
        <v>94</v>
      </c>
      <c r="X107" s="434">
        <v>12</v>
      </c>
      <c r="Y107" s="434">
        <v>30</v>
      </c>
      <c r="Z107" s="434">
        <v>0</v>
      </c>
      <c r="AA107" s="434">
        <v>0</v>
      </c>
      <c r="AB107" s="260">
        <v>22</v>
      </c>
      <c r="AD107" s="257" t="s">
        <v>94</v>
      </c>
      <c r="AE107" s="434">
        <v>12</v>
      </c>
      <c r="AF107" s="434">
        <v>30</v>
      </c>
      <c r="AG107" s="434"/>
      <c r="AH107" s="434"/>
      <c r="AI107" s="260">
        <v>22</v>
      </c>
    </row>
    <row r="108" spans="2:35" ht="17.100000000000001" customHeight="1">
      <c r="C108" s="650" t="s">
        <v>92</v>
      </c>
      <c r="D108" s="411" t="s">
        <v>73</v>
      </c>
      <c r="E108" s="412">
        <v>0.875</v>
      </c>
      <c r="F108" s="412">
        <v>0.29166666666666669</v>
      </c>
      <c r="G108" s="453">
        <v>2</v>
      </c>
      <c r="H108" s="107">
        <v>8</v>
      </c>
      <c r="I108" s="414">
        <v>6</v>
      </c>
      <c r="K108" s="257" t="s">
        <v>111</v>
      </c>
      <c r="L108" s="493"/>
      <c r="M108" s="35" t="s">
        <v>123</v>
      </c>
      <c r="N108" s="35" t="s">
        <v>123</v>
      </c>
      <c r="O108" s="35" t="s">
        <v>123</v>
      </c>
      <c r="P108" s="35" t="s">
        <v>123</v>
      </c>
      <c r="Q108" s="35" t="s">
        <v>123</v>
      </c>
      <c r="R108" s="47"/>
      <c r="S108" s="537">
        <v>5</v>
      </c>
      <c r="T108" s="537">
        <v>45</v>
      </c>
      <c r="U108" s="537">
        <v>5</v>
      </c>
      <c r="W108" s="257" t="s">
        <v>111</v>
      </c>
      <c r="X108" s="434">
        <v>10</v>
      </c>
      <c r="Y108" s="434">
        <v>30</v>
      </c>
      <c r="Z108" s="434">
        <v>0</v>
      </c>
      <c r="AA108" s="434">
        <v>0</v>
      </c>
      <c r="AB108" s="260">
        <v>20</v>
      </c>
      <c r="AD108" s="257" t="s">
        <v>111</v>
      </c>
      <c r="AE108" s="434">
        <v>11</v>
      </c>
      <c r="AF108" s="434">
        <v>30</v>
      </c>
      <c r="AG108" s="434"/>
      <c r="AH108" s="434"/>
      <c r="AI108" s="260">
        <v>21</v>
      </c>
    </row>
    <row r="109" spans="2:35" ht="17.100000000000001" customHeight="1">
      <c r="C109" s="650"/>
      <c r="D109" s="415"/>
      <c r="E109" s="415"/>
      <c r="F109" s="415"/>
      <c r="G109" s="309"/>
      <c r="H109" s="309"/>
      <c r="I109" s="413"/>
      <c r="K109" s="272" t="s">
        <v>80</v>
      </c>
      <c r="L109" s="103"/>
      <c r="M109" s="103" t="s">
        <v>95</v>
      </c>
      <c r="N109" s="103" t="s">
        <v>95</v>
      </c>
      <c r="O109" s="103" t="s">
        <v>95</v>
      </c>
      <c r="P109" s="103" t="s">
        <v>95</v>
      </c>
      <c r="Q109" s="103" t="s">
        <v>95</v>
      </c>
      <c r="R109" s="104"/>
      <c r="S109" s="537">
        <v>5</v>
      </c>
      <c r="T109" s="537">
        <v>45</v>
      </c>
      <c r="U109" s="537">
        <v>5</v>
      </c>
      <c r="W109" s="272" t="s">
        <v>80</v>
      </c>
      <c r="X109" s="435">
        <v>10</v>
      </c>
      <c r="Y109" s="435">
        <v>30</v>
      </c>
      <c r="Z109" s="435">
        <v>0</v>
      </c>
      <c r="AA109" s="435">
        <v>0</v>
      </c>
      <c r="AB109" s="275">
        <v>20</v>
      </c>
      <c r="AD109" s="272" t="s">
        <v>80</v>
      </c>
      <c r="AE109" s="435">
        <v>12</v>
      </c>
      <c r="AF109" s="435">
        <v>30</v>
      </c>
      <c r="AG109" s="435"/>
      <c r="AH109" s="435"/>
      <c r="AI109" s="275">
        <v>22</v>
      </c>
    </row>
    <row r="110" spans="2:35" ht="17.100000000000001" customHeight="1">
      <c r="C110" s="651"/>
      <c r="D110" s="416"/>
      <c r="E110" s="416"/>
      <c r="F110" s="416"/>
      <c r="G110" s="312"/>
      <c r="H110" s="312"/>
      <c r="I110" s="417"/>
      <c r="K110"/>
      <c r="L110"/>
      <c r="M110"/>
      <c r="N110"/>
      <c r="O110"/>
      <c r="P110"/>
      <c r="Q110"/>
      <c r="R110"/>
      <c r="W110"/>
      <c r="X110"/>
      <c r="Y110"/>
      <c r="Z110"/>
      <c r="AA110"/>
      <c r="AB110"/>
    </row>
    <row r="111" spans="2:35" ht="17.100000000000001" customHeight="1">
      <c r="C111" s="402" t="s">
        <v>676</v>
      </c>
      <c r="K111" s="145" t="s">
        <v>710</v>
      </c>
    </row>
    <row r="113" spans="2:28" s="463" customFormat="1" ht="17.100000000000001" customHeight="1">
      <c r="B113" s="513"/>
      <c r="C113" s="462"/>
      <c r="G113" s="462"/>
      <c r="H113" s="462"/>
      <c r="S113" s="556"/>
      <c r="T113" s="556"/>
      <c r="U113" s="556"/>
      <c r="V113" s="514"/>
    </row>
    <row r="116" spans="2:28" ht="17.100000000000001" customHeight="1">
      <c r="C116" s="481" t="s">
        <v>679</v>
      </c>
      <c r="D116" s="481"/>
      <c r="E116" s="145"/>
      <c r="K116"/>
    </row>
    <row r="117" spans="2:28" ht="17.100000000000001" customHeight="1">
      <c r="X117" s="2"/>
      <c r="Y117" s="2"/>
      <c r="Z117" s="2"/>
      <c r="AA117" s="2"/>
      <c r="AB117" s="2"/>
    </row>
    <row r="118" spans="2:28" s="349" customFormat="1" ht="17.100000000000001" customHeight="1">
      <c r="B118" s="123"/>
      <c r="C118" s="70" t="s">
        <v>156</v>
      </c>
      <c r="D118" s="410" t="s">
        <v>136</v>
      </c>
      <c r="E118" s="410" t="s">
        <v>134</v>
      </c>
      <c r="F118" s="410" t="s">
        <v>109</v>
      </c>
      <c r="G118" s="410" t="s">
        <v>131</v>
      </c>
      <c r="H118" s="451" t="s">
        <v>75</v>
      </c>
      <c r="I118" s="452" t="s">
        <v>92</v>
      </c>
      <c r="K118" s="75" t="s">
        <v>83</v>
      </c>
      <c r="L118" s="146" t="s">
        <v>96</v>
      </c>
      <c r="M118" s="146" t="s">
        <v>104</v>
      </c>
      <c r="N118" s="146" t="s">
        <v>82</v>
      </c>
      <c r="O118" s="146" t="s">
        <v>112</v>
      </c>
      <c r="P118" s="146" t="s">
        <v>97</v>
      </c>
      <c r="Q118" s="146" t="s">
        <v>117</v>
      </c>
      <c r="R118" s="147" t="s">
        <v>132</v>
      </c>
      <c r="S118" s="667" t="s">
        <v>515</v>
      </c>
      <c r="T118" s="669" t="s">
        <v>486</v>
      </c>
      <c r="U118" s="670" t="s">
        <v>487</v>
      </c>
      <c r="V118" s="537"/>
      <c r="W118" s="194" t="s">
        <v>252</v>
      </c>
      <c r="X118" s="2"/>
      <c r="Y118" s="2"/>
      <c r="Z118" s="2"/>
      <c r="AA118" s="2"/>
      <c r="AB118" s="2"/>
    </row>
    <row r="119" spans="2:28" ht="17.100000000000001" customHeight="1">
      <c r="C119" s="647" t="s">
        <v>138</v>
      </c>
      <c r="D119" s="411" t="s">
        <v>123</v>
      </c>
      <c r="E119" s="412">
        <v>0.29166666666666669</v>
      </c>
      <c r="F119" s="412">
        <v>0.66666666666666663</v>
      </c>
      <c r="G119" s="309">
        <v>1</v>
      </c>
      <c r="H119" s="309">
        <v>8</v>
      </c>
      <c r="I119" s="413"/>
      <c r="K119" s="454" t="s">
        <v>494</v>
      </c>
      <c r="L119" s="455" t="s">
        <v>548</v>
      </c>
      <c r="M119" s="455" t="s">
        <v>548</v>
      </c>
      <c r="N119" s="455" t="s">
        <v>548</v>
      </c>
      <c r="O119" s="455" t="s">
        <v>548</v>
      </c>
      <c r="P119" s="455" t="s">
        <v>548</v>
      </c>
      <c r="Q119" s="455" t="s">
        <v>548</v>
      </c>
      <c r="R119" s="456" t="s">
        <v>548</v>
      </c>
      <c r="S119" s="668"/>
      <c r="T119" s="669"/>
      <c r="U119" s="671"/>
      <c r="W119" s="153" t="s">
        <v>83</v>
      </c>
      <c r="X119" s="154" t="s">
        <v>88</v>
      </c>
      <c r="Y119" s="154" t="s">
        <v>92</v>
      </c>
      <c r="Z119" s="154" t="s">
        <v>155</v>
      </c>
      <c r="AA119" s="154" t="s">
        <v>103</v>
      </c>
      <c r="AB119" s="155" t="s">
        <v>120</v>
      </c>
    </row>
    <row r="120" spans="2:28" ht="17.100000000000001" customHeight="1">
      <c r="C120" s="648"/>
      <c r="D120" s="411" t="s">
        <v>93</v>
      </c>
      <c r="E120" s="412">
        <v>0.375</v>
      </c>
      <c r="F120" s="412">
        <v>0.75</v>
      </c>
      <c r="G120" s="309">
        <v>1</v>
      </c>
      <c r="H120" s="309">
        <v>8</v>
      </c>
      <c r="I120" s="413"/>
      <c r="K120" s="257" t="s">
        <v>79</v>
      </c>
      <c r="L120" s="35" t="s">
        <v>73</v>
      </c>
      <c r="M120" s="35"/>
      <c r="N120" s="35"/>
      <c r="O120" s="35" t="s">
        <v>93</v>
      </c>
      <c r="P120" s="35" t="s">
        <v>95</v>
      </c>
      <c r="Q120" s="35"/>
      <c r="R120" s="47" t="s">
        <v>123</v>
      </c>
      <c r="S120" s="537">
        <v>4</v>
      </c>
      <c r="T120" s="537">
        <v>35</v>
      </c>
      <c r="U120" s="537">
        <v>3</v>
      </c>
      <c r="W120" s="257" t="s">
        <v>79</v>
      </c>
      <c r="X120" s="434">
        <v>12</v>
      </c>
      <c r="Y120" s="434">
        <v>32</v>
      </c>
      <c r="Z120" s="434">
        <v>0</v>
      </c>
      <c r="AA120" s="434">
        <v>0</v>
      </c>
      <c r="AB120" s="260">
        <v>22.666666666666664</v>
      </c>
    </row>
    <row r="121" spans="2:28" ht="17.100000000000001" customHeight="1">
      <c r="C121" s="648"/>
      <c r="D121" s="411" t="s">
        <v>95</v>
      </c>
      <c r="E121" s="412">
        <v>0.5</v>
      </c>
      <c r="F121" s="412">
        <v>0.875</v>
      </c>
      <c r="G121" s="309">
        <v>1</v>
      </c>
      <c r="H121" s="309">
        <v>8</v>
      </c>
      <c r="I121" s="413"/>
      <c r="K121" s="257" t="s">
        <v>180</v>
      </c>
      <c r="L121" s="35" t="s">
        <v>95</v>
      </c>
      <c r="M121" s="35" t="s">
        <v>73</v>
      </c>
      <c r="N121" s="35"/>
      <c r="O121" s="35"/>
      <c r="P121" s="35" t="s">
        <v>93</v>
      </c>
      <c r="Q121" s="35" t="s">
        <v>95</v>
      </c>
      <c r="R121" s="47"/>
      <c r="S121" s="537">
        <v>4</v>
      </c>
      <c r="T121" s="537">
        <v>35</v>
      </c>
      <c r="U121" s="537">
        <v>3</v>
      </c>
      <c r="W121" s="257" t="s">
        <v>180</v>
      </c>
      <c r="X121" s="434">
        <v>9</v>
      </c>
      <c r="Y121" s="434">
        <v>24</v>
      </c>
      <c r="Z121" s="434">
        <v>0</v>
      </c>
      <c r="AA121" s="434">
        <v>0</v>
      </c>
      <c r="AB121" s="260">
        <v>17</v>
      </c>
    </row>
    <row r="122" spans="2:28" ht="17.100000000000001" customHeight="1">
      <c r="C122" s="648"/>
      <c r="D122" s="411"/>
      <c r="E122" s="412"/>
      <c r="F122" s="412"/>
      <c r="G122" s="309">
        <v>0</v>
      </c>
      <c r="H122" s="309" t="s">
        <v>105</v>
      </c>
      <c r="I122" s="413"/>
      <c r="K122" s="257" t="s">
        <v>110</v>
      </c>
      <c r="L122" s="35" t="s">
        <v>123</v>
      </c>
      <c r="M122" s="35" t="s">
        <v>95</v>
      </c>
      <c r="N122" s="35" t="s">
        <v>73</v>
      </c>
      <c r="O122" s="35"/>
      <c r="P122" s="35"/>
      <c r="Q122" s="35" t="s">
        <v>93</v>
      </c>
      <c r="R122" s="47" t="s">
        <v>95</v>
      </c>
      <c r="S122" s="537">
        <v>5</v>
      </c>
      <c r="T122" s="537">
        <v>43</v>
      </c>
      <c r="U122" s="537">
        <v>3</v>
      </c>
      <c r="W122" s="257" t="s">
        <v>110</v>
      </c>
      <c r="X122" s="434">
        <v>12</v>
      </c>
      <c r="Y122" s="434">
        <v>32</v>
      </c>
      <c r="Z122" s="434">
        <v>0</v>
      </c>
      <c r="AA122" s="434">
        <v>0</v>
      </c>
      <c r="AB122" s="260">
        <v>22.666666666666664</v>
      </c>
    </row>
    <row r="123" spans="2:28" ht="17.100000000000001" customHeight="1">
      <c r="C123" s="648"/>
      <c r="D123" s="411"/>
      <c r="E123" s="412"/>
      <c r="F123" s="412"/>
      <c r="G123" s="309">
        <v>0</v>
      </c>
      <c r="H123" s="309" t="s">
        <v>105</v>
      </c>
      <c r="I123" s="413"/>
      <c r="K123" s="257" t="s">
        <v>114</v>
      </c>
      <c r="L123" s="35"/>
      <c r="M123" s="35" t="s">
        <v>123</v>
      </c>
      <c r="N123" s="35" t="s">
        <v>95</v>
      </c>
      <c r="O123" s="35" t="s">
        <v>73</v>
      </c>
      <c r="P123" s="35"/>
      <c r="Q123" s="35"/>
      <c r="R123" s="47" t="s">
        <v>93</v>
      </c>
      <c r="S123" s="537">
        <v>4</v>
      </c>
      <c r="T123" s="537">
        <v>35</v>
      </c>
      <c r="U123" s="537">
        <v>3</v>
      </c>
      <c r="W123" s="257" t="s">
        <v>114</v>
      </c>
      <c r="X123" s="434">
        <v>12</v>
      </c>
      <c r="Y123" s="434">
        <v>32</v>
      </c>
      <c r="Z123" s="434">
        <v>0</v>
      </c>
      <c r="AA123" s="434">
        <v>0</v>
      </c>
      <c r="AB123" s="260">
        <v>22.666666666666664</v>
      </c>
    </row>
    <row r="124" spans="2:28" ht="17.100000000000001" customHeight="1">
      <c r="C124" s="648"/>
      <c r="D124" s="411"/>
      <c r="E124" s="412"/>
      <c r="F124" s="412"/>
      <c r="G124" s="309">
        <v>0</v>
      </c>
      <c r="H124" s="309" t="s">
        <v>105</v>
      </c>
      <c r="I124" s="413"/>
      <c r="K124" s="257" t="s">
        <v>127</v>
      </c>
      <c r="L124" s="35" t="s">
        <v>95</v>
      </c>
      <c r="M124" s="35"/>
      <c r="N124" s="35" t="s">
        <v>123</v>
      </c>
      <c r="O124" s="35" t="s">
        <v>95</v>
      </c>
      <c r="P124" s="35" t="s">
        <v>73</v>
      </c>
      <c r="Q124" s="35"/>
      <c r="R124" s="47"/>
      <c r="S124" s="537">
        <v>4</v>
      </c>
      <c r="T124" s="537">
        <v>35</v>
      </c>
      <c r="U124" s="537">
        <v>3</v>
      </c>
      <c r="W124" s="257" t="s">
        <v>127</v>
      </c>
      <c r="X124" s="434">
        <v>12</v>
      </c>
      <c r="Y124" s="434">
        <v>32</v>
      </c>
      <c r="Z124" s="434">
        <v>0</v>
      </c>
      <c r="AA124" s="434">
        <v>0</v>
      </c>
      <c r="AB124" s="260">
        <v>22.666666666666664</v>
      </c>
    </row>
    <row r="125" spans="2:28" ht="17.100000000000001" customHeight="1">
      <c r="C125" s="649"/>
      <c r="D125" s="411"/>
      <c r="E125" s="412"/>
      <c r="F125" s="412"/>
      <c r="G125" s="309">
        <v>0</v>
      </c>
      <c r="H125" s="309" t="s">
        <v>105</v>
      </c>
      <c r="I125" s="413"/>
      <c r="K125" s="257" t="s">
        <v>94</v>
      </c>
      <c r="L125" s="35" t="s">
        <v>93</v>
      </c>
      <c r="M125" s="35" t="s">
        <v>95</v>
      </c>
      <c r="N125" s="35"/>
      <c r="O125" s="35" t="s">
        <v>123</v>
      </c>
      <c r="P125" s="35" t="s">
        <v>95</v>
      </c>
      <c r="Q125" s="35" t="s">
        <v>73</v>
      </c>
      <c r="R125" s="492"/>
      <c r="S125" s="555">
        <v>5</v>
      </c>
      <c r="T125" s="537">
        <v>43</v>
      </c>
      <c r="U125" s="537">
        <v>3</v>
      </c>
      <c r="V125" s="502"/>
      <c r="W125" s="257" t="s">
        <v>94</v>
      </c>
      <c r="X125" s="434">
        <v>12</v>
      </c>
      <c r="Y125" s="434">
        <v>32</v>
      </c>
      <c r="Z125" s="434">
        <v>0</v>
      </c>
      <c r="AA125" s="434">
        <v>0</v>
      </c>
      <c r="AB125" s="260">
        <v>22.666666666666664</v>
      </c>
    </row>
    <row r="126" spans="2:28" ht="17.100000000000001" customHeight="1">
      <c r="C126" s="650" t="s">
        <v>92</v>
      </c>
      <c r="D126" s="411" t="s">
        <v>73</v>
      </c>
      <c r="E126" s="412">
        <v>0.875</v>
      </c>
      <c r="F126" s="412">
        <v>0.375</v>
      </c>
      <c r="G126" s="453">
        <v>1</v>
      </c>
      <c r="H126" s="107">
        <v>11</v>
      </c>
      <c r="I126" s="414">
        <v>8</v>
      </c>
      <c r="K126" s="257" t="s">
        <v>111</v>
      </c>
      <c r="L126" s="493"/>
      <c r="M126" s="35" t="s">
        <v>93</v>
      </c>
      <c r="N126" s="35" t="s">
        <v>95</v>
      </c>
      <c r="O126" s="35"/>
      <c r="P126" s="35" t="s">
        <v>123</v>
      </c>
      <c r="Q126" s="35" t="s">
        <v>95</v>
      </c>
      <c r="R126" s="47" t="s">
        <v>73</v>
      </c>
      <c r="S126" s="537">
        <v>5</v>
      </c>
      <c r="T126" s="537">
        <v>43</v>
      </c>
      <c r="U126" s="537">
        <v>3</v>
      </c>
      <c r="W126" s="257" t="s">
        <v>111</v>
      </c>
      <c r="X126" s="434">
        <v>12</v>
      </c>
      <c r="Y126" s="434">
        <v>32</v>
      </c>
      <c r="Z126" s="434">
        <v>0</v>
      </c>
      <c r="AA126" s="434">
        <v>0</v>
      </c>
      <c r="AB126" s="260">
        <v>22.666666666666664</v>
      </c>
    </row>
    <row r="127" spans="2:28" ht="17.100000000000001" customHeight="1">
      <c r="C127" s="650"/>
      <c r="D127" s="415"/>
      <c r="E127" s="415"/>
      <c r="F127" s="415"/>
      <c r="G127" s="309"/>
      <c r="H127" s="309"/>
      <c r="I127" s="413"/>
      <c r="K127" s="272" t="s">
        <v>80</v>
      </c>
      <c r="L127" s="103"/>
      <c r="M127" s="103"/>
      <c r="N127" s="103" t="s">
        <v>93</v>
      </c>
      <c r="O127" s="103" t="s">
        <v>95</v>
      </c>
      <c r="P127" s="103"/>
      <c r="Q127" s="103" t="s">
        <v>123</v>
      </c>
      <c r="R127" s="104" t="s">
        <v>95</v>
      </c>
      <c r="S127" s="537">
        <v>4</v>
      </c>
      <c r="T127" s="537">
        <v>32</v>
      </c>
      <c r="U127" s="537">
        <v>0</v>
      </c>
      <c r="W127" s="272" t="s">
        <v>80</v>
      </c>
      <c r="X127" s="435">
        <v>12</v>
      </c>
      <c r="Y127" s="435">
        <v>32</v>
      </c>
      <c r="Z127" s="435">
        <v>0</v>
      </c>
      <c r="AA127" s="435">
        <v>0</v>
      </c>
      <c r="AB127" s="275">
        <v>22.666666666666664</v>
      </c>
    </row>
    <row r="128" spans="2:28" ht="17.100000000000001" customHeight="1">
      <c r="C128" s="651"/>
      <c r="D128" s="416"/>
      <c r="E128" s="416"/>
      <c r="F128" s="416"/>
      <c r="G128" s="312"/>
      <c r="H128" s="312"/>
      <c r="I128" s="417"/>
      <c r="K128"/>
      <c r="L128"/>
      <c r="M128"/>
      <c r="N128"/>
      <c r="O128"/>
      <c r="P128"/>
      <c r="Q128"/>
      <c r="R128"/>
      <c r="W128"/>
      <c r="X128"/>
      <c r="Y128"/>
      <c r="Z128"/>
      <c r="AA128"/>
      <c r="AB128"/>
    </row>
    <row r="129" spans="2:28" ht="17.100000000000001" customHeight="1">
      <c r="C129" s="523" t="s">
        <v>593</v>
      </c>
      <c r="K129" s="145" t="s">
        <v>616</v>
      </c>
    </row>
    <row r="130" spans="2:28" ht="17.100000000000001" customHeight="1">
      <c r="C130" s="402" t="s">
        <v>707</v>
      </c>
    </row>
    <row r="132" spans="2:28" ht="17.100000000000001" customHeight="1">
      <c r="C132" s="481" t="s">
        <v>625</v>
      </c>
      <c r="D132" s="481"/>
      <c r="E132" s="145"/>
      <c r="K132"/>
    </row>
    <row r="133" spans="2:28" ht="17.100000000000001" customHeight="1">
      <c r="X133" s="2"/>
      <c r="Y133" s="2"/>
      <c r="Z133" s="2"/>
      <c r="AA133" s="2"/>
      <c r="AB133" s="2"/>
    </row>
    <row r="134" spans="2:28" s="349" customFormat="1" ht="17.100000000000001" customHeight="1">
      <c r="B134" s="123"/>
      <c r="C134" s="70" t="s">
        <v>156</v>
      </c>
      <c r="D134" s="410" t="s">
        <v>136</v>
      </c>
      <c r="E134" s="410" t="s">
        <v>134</v>
      </c>
      <c r="F134" s="410" t="s">
        <v>109</v>
      </c>
      <c r="G134" s="410" t="s">
        <v>131</v>
      </c>
      <c r="H134" s="451" t="s">
        <v>75</v>
      </c>
      <c r="I134" s="452" t="s">
        <v>92</v>
      </c>
      <c r="K134" s="75" t="s">
        <v>83</v>
      </c>
      <c r="L134" s="146" t="s">
        <v>96</v>
      </c>
      <c r="M134" s="146" t="s">
        <v>104</v>
      </c>
      <c r="N134" s="146" t="s">
        <v>82</v>
      </c>
      <c r="O134" s="146" t="s">
        <v>112</v>
      </c>
      <c r="P134" s="146" t="s">
        <v>97</v>
      </c>
      <c r="Q134" s="146" t="s">
        <v>117</v>
      </c>
      <c r="R134" s="147" t="s">
        <v>132</v>
      </c>
      <c r="S134" s="667" t="s">
        <v>515</v>
      </c>
      <c r="T134" s="669" t="s">
        <v>486</v>
      </c>
      <c r="U134" s="670" t="s">
        <v>487</v>
      </c>
      <c r="V134" s="537"/>
      <c r="W134" s="194" t="s">
        <v>252</v>
      </c>
      <c r="X134" s="2"/>
      <c r="Y134" s="2"/>
      <c r="Z134" s="2"/>
      <c r="AA134" s="2"/>
      <c r="AB134" s="2"/>
    </row>
    <row r="135" spans="2:28" ht="17.100000000000001" customHeight="1">
      <c r="C135" s="647" t="s">
        <v>138</v>
      </c>
      <c r="D135" s="411" t="s">
        <v>123</v>
      </c>
      <c r="E135" s="412">
        <v>0.29166666666666669</v>
      </c>
      <c r="F135" s="412">
        <v>0.66666666666666663</v>
      </c>
      <c r="G135" s="309">
        <v>1</v>
      </c>
      <c r="H135" s="309">
        <v>8</v>
      </c>
      <c r="I135" s="413"/>
      <c r="K135" s="454" t="s">
        <v>494</v>
      </c>
      <c r="L135" s="496" t="s">
        <v>492</v>
      </c>
      <c r="M135" s="455" t="s">
        <v>618</v>
      </c>
      <c r="N135" s="455" t="s">
        <v>617</v>
      </c>
      <c r="O135" s="455" t="s">
        <v>617</v>
      </c>
      <c r="P135" s="455" t="s">
        <v>617</v>
      </c>
      <c r="Q135" s="455" t="s">
        <v>617</v>
      </c>
      <c r="R135" s="497" t="s">
        <v>492</v>
      </c>
      <c r="S135" s="668"/>
      <c r="T135" s="669"/>
      <c r="U135" s="671"/>
      <c r="W135" s="153" t="s">
        <v>83</v>
      </c>
      <c r="X135" s="154" t="s">
        <v>88</v>
      </c>
      <c r="Y135" s="154" t="s">
        <v>92</v>
      </c>
      <c r="Z135" s="154" t="s">
        <v>155</v>
      </c>
      <c r="AA135" s="154" t="s">
        <v>103</v>
      </c>
      <c r="AB135" s="155" t="s">
        <v>120</v>
      </c>
    </row>
    <row r="136" spans="2:28" ht="17.100000000000001" customHeight="1">
      <c r="C136" s="648"/>
      <c r="D136" s="411" t="s">
        <v>93</v>
      </c>
      <c r="E136" s="412">
        <v>0.375</v>
      </c>
      <c r="F136" s="412">
        <v>0.75</v>
      </c>
      <c r="G136" s="309">
        <v>1</v>
      </c>
      <c r="H136" s="309">
        <v>8</v>
      </c>
      <c r="I136" s="413"/>
      <c r="K136" s="257" t="s">
        <v>79</v>
      </c>
      <c r="L136" s="35" t="s">
        <v>123</v>
      </c>
      <c r="M136" s="35" t="s">
        <v>93</v>
      </c>
      <c r="N136" s="35" t="s">
        <v>95</v>
      </c>
      <c r="O136" s="35" t="s">
        <v>73</v>
      </c>
      <c r="P136" s="35"/>
      <c r="Q136" s="35"/>
      <c r="R136" s="47" t="s">
        <v>123</v>
      </c>
      <c r="S136" s="537">
        <v>5</v>
      </c>
      <c r="T136" s="537">
        <v>43</v>
      </c>
      <c r="U136" s="537">
        <v>3</v>
      </c>
      <c r="W136" s="257" t="s">
        <v>79</v>
      </c>
      <c r="X136" s="434">
        <v>12</v>
      </c>
      <c r="Y136" s="434">
        <v>32</v>
      </c>
      <c r="Z136" s="434">
        <v>0</v>
      </c>
      <c r="AA136" s="434">
        <v>0</v>
      </c>
      <c r="AB136" s="260">
        <v>22.666666666666664</v>
      </c>
    </row>
    <row r="137" spans="2:28" ht="17.100000000000001" customHeight="1">
      <c r="C137" s="648"/>
      <c r="D137" s="411" t="s">
        <v>95</v>
      </c>
      <c r="E137" s="412">
        <v>0.5</v>
      </c>
      <c r="F137" s="412">
        <v>0.875</v>
      </c>
      <c r="G137" s="309">
        <v>1</v>
      </c>
      <c r="H137" s="309">
        <v>8</v>
      </c>
      <c r="I137" s="413"/>
      <c r="K137" s="257" t="s">
        <v>180</v>
      </c>
      <c r="L137" s="35" t="s">
        <v>93</v>
      </c>
      <c r="M137" s="35" t="s">
        <v>95</v>
      </c>
      <c r="N137" s="35" t="s">
        <v>73</v>
      </c>
      <c r="O137" s="35"/>
      <c r="P137" s="35"/>
      <c r="Q137" s="35" t="s">
        <v>123</v>
      </c>
      <c r="R137" s="47" t="s">
        <v>93</v>
      </c>
      <c r="S137" s="537">
        <v>5</v>
      </c>
      <c r="T137" s="537">
        <v>43</v>
      </c>
      <c r="U137" s="537">
        <v>3</v>
      </c>
      <c r="W137" s="257" t="s">
        <v>180</v>
      </c>
      <c r="X137" s="434">
        <v>9</v>
      </c>
      <c r="Y137" s="434">
        <v>24</v>
      </c>
      <c r="Z137" s="434">
        <v>0</v>
      </c>
      <c r="AA137" s="434">
        <v>0</v>
      </c>
      <c r="AB137" s="260">
        <v>17</v>
      </c>
    </row>
    <row r="138" spans="2:28" ht="17.100000000000001" customHeight="1">
      <c r="C138" s="648"/>
      <c r="D138" s="411"/>
      <c r="E138" s="412"/>
      <c r="F138" s="412"/>
      <c r="G138" s="309">
        <v>0</v>
      </c>
      <c r="H138" s="309" t="s">
        <v>105</v>
      </c>
      <c r="I138" s="413"/>
      <c r="K138" s="257" t="s">
        <v>110</v>
      </c>
      <c r="L138" s="35" t="s">
        <v>95</v>
      </c>
      <c r="M138" s="35" t="s">
        <v>73</v>
      </c>
      <c r="N138" s="35"/>
      <c r="O138" s="35"/>
      <c r="P138" s="35" t="s">
        <v>123</v>
      </c>
      <c r="Q138" s="35" t="s">
        <v>93</v>
      </c>
      <c r="R138" s="47" t="s">
        <v>95</v>
      </c>
      <c r="S138" s="537">
        <v>5</v>
      </c>
      <c r="T138" s="537">
        <v>43</v>
      </c>
      <c r="U138" s="537">
        <v>3</v>
      </c>
      <c r="W138" s="257" t="s">
        <v>110</v>
      </c>
      <c r="X138" s="434">
        <v>9</v>
      </c>
      <c r="Y138" s="434">
        <v>24</v>
      </c>
      <c r="Z138" s="434">
        <v>0</v>
      </c>
      <c r="AA138" s="434">
        <v>0</v>
      </c>
      <c r="AB138" s="260">
        <v>17</v>
      </c>
    </row>
    <row r="139" spans="2:28" ht="17.100000000000001" customHeight="1">
      <c r="C139" s="648"/>
      <c r="D139" s="411"/>
      <c r="E139" s="412"/>
      <c r="F139" s="412"/>
      <c r="G139" s="309">
        <v>0</v>
      </c>
      <c r="H139" s="309" t="s">
        <v>105</v>
      </c>
      <c r="I139" s="413"/>
      <c r="K139" s="257" t="s">
        <v>114</v>
      </c>
      <c r="L139" s="35" t="s">
        <v>73</v>
      </c>
      <c r="M139" s="35"/>
      <c r="N139" s="35"/>
      <c r="O139" s="35" t="s">
        <v>123</v>
      </c>
      <c r="P139" s="35" t="s">
        <v>93</v>
      </c>
      <c r="Q139" s="35" t="s">
        <v>95</v>
      </c>
      <c r="R139" s="47" t="s">
        <v>73</v>
      </c>
      <c r="S139" s="537">
        <v>5</v>
      </c>
      <c r="T139" s="537">
        <v>46</v>
      </c>
      <c r="U139" s="537">
        <v>6</v>
      </c>
      <c r="W139" s="257" t="s">
        <v>114</v>
      </c>
      <c r="X139" s="434">
        <v>9</v>
      </c>
      <c r="Y139" s="434">
        <v>24</v>
      </c>
      <c r="Z139" s="434">
        <v>0</v>
      </c>
      <c r="AA139" s="434">
        <v>0</v>
      </c>
      <c r="AB139" s="260">
        <v>17</v>
      </c>
    </row>
    <row r="140" spans="2:28" ht="17.100000000000001" customHeight="1">
      <c r="C140" s="648"/>
      <c r="D140" s="411"/>
      <c r="E140" s="412"/>
      <c r="F140" s="412"/>
      <c r="G140" s="309">
        <v>0</v>
      </c>
      <c r="H140" s="309" t="s">
        <v>105</v>
      </c>
      <c r="I140" s="413"/>
      <c r="K140" s="257" t="s">
        <v>127</v>
      </c>
      <c r="L140" s="35"/>
      <c r="M140" s="35"/>
      <c r="N140" s="35" t="s">
        <v>123</v>
      </c>
      <c r="O140" s="35" t="s">
        <v>93</v>
      </c>
      <c r="P140" s="35" t="s">
        <v>95</v>
      </c>
      <c r="Q140" s="35" t="s">
        <v>73</v>
      </c>
      <c r="R140" s="47"/>
      <c r="S140" s="537">
        <v>4</v>
      </c>
      <c r="T140" s="537">
        <v>35</v>
      </c>
      <c r="U140" s="537">
        <v>3</v>
      </c>
      <c r="W140" s="257" t="s">
        <v>127</v>
      </c>
      <c r="X140" s="434">
        <v>9</v>
      </c>
      <c r="Y140" s="434">
        <v>24</v>
      </c>
      <c r="Z140" s="434">
        <v>0</v>
      </c>
      <c r="AA140" s="434">
        <v>0</v>
      </c>
      <c r="AB140" s="260">
        <v>17</v>
      </c>
    </row>
    <row r="141" spans="2:28" ht="17.100000000000001" customHeight="1">
      <c r="C141" s="649"/>
      <c r="D141" s="411"/>
      <c r="E141" s="412"/>
      <c r="F141" s="412"/>
      <c r="G141" s="309">
        <v>0</v>
      </c>
      <c r="H141" s="309" t="s">
        <v>105</v>
      </c>
      <c r="I141" s="413"/>
      <c r="K141" s="257" t="s">
        <v>94</v>
      </c>
      <c r="L141" s="35"/>
      <c r="M141" s="35" t="s">
        <v>123</v>
      </c>
      <c r="N141" s="35" t="s">
        <v>93</v>
      </c>
      <c r="O141" s="35" t="s">
        <v>95</v>
      </c>
      <c r="P141" s="35" t="s">
        <v>73</v>
      </c>
      <c r="Q141" s="35"/>
      <c r="R141" s="492"/>
      <c r="S141" s="555">
        <v>4</v>
      </c>
      <c r="T141" s="537">
        <v>35</v>
      </c>
      <c r="U141" s="537">
        <v>3</v>
      </c>
      <c r="V141" s="502"/>
      <c r="W141" s="257" t="s">
        <v>94</v>
      </c>
      <c r="X141" s="434">
        <v>15</v>
      </c>
      <c r="Y141" s="434">
        <v>40</v>
      </c>
      <c r="Z141" s="434">
        <v>0</v>
      </c>
      <c r="AA141" s="434">
        <v>0</v>
      </c>
      <c r="AB141" s="260">
        <v>28.333333333333336</v>
      </c>
    </row>
    <row r="142" spans="2:28" ht="17.100000000000001" customHeight="1">
      <c r="C142" s="650" t="s">
        <v>92</v>
      </c>
      <c r="D142" s="411" t="s">
        <v>73</v>
      </c>
      <c r="E142" s="412">
        <v>0.875</v>
      </c>
      <c r="F142" s="412">
        <v>0.29166666666666669</v>
      </c>
      <c r="G142" s="453">
        <v>1</v>
      </c>
      <c r="H142" s="107">
        <v>9</v>
      </c>
      <c r="I142" s="414">
        <v>8</v>
      </c>
      <c r="K142" s="257" t="s">
        <v>111</v>
      </c>
      <c r="L142" s="493"/>
      <c r="M142" s="35" t="s">
        <v>123</v>
      </c>
      <c r="N142" s="35" t="s">
        <v>123</v>
      </c>
      <c r="O142" s="35" t="s">
        <v>123</v>
      </c>
      <c r="P142" s="35" t="s">
        <v>123</v>
      </c>
      <c r="Q142" s="35" t="s">
        <v>123</v>
      </c>
      <c r="R142" s="47"/>
      <c r="S142" s="537">
        <v>5</v>
      </c>
      <c r="T142" s="537">
        <v>40</v>
      </c>
      <c r="U142" s="537">
        <v>0</v>
      </c>
      <c r="W142" s="257" t="s">
        <v>111</v>
      </c>
      <c r="X142" s="434">
        <v>15</v>
      </c>
      <c r="Y142" s="434">
        <v>40</v>
      </c>
      <c r="Z142" s="434">
        <v>0</v>
      </c>
      <c r="AA142" s="434">
        <v>0</v>
      </c>
      <c r="AB142" s="260">
        <v>28.333333333333336</v>
      </c>
    </row>
    <row r="143" spans="2:28" ht="17.100000000000001" customHeight="1">
      <c r="C143" s="650"/>
      <c r="D143" s="415"/>
      <c r="E143" s="415"/>
      <c r="F143" s="415"/>
      <c r="G143" s="309"/>
      <c r="H143" s="309"/>
      <c r="I143" s="413"/>
      <c r="K143" s="272" t="s">
        <v>80</v>
      </c>
      <c r="L143" s="103"/>
      <c r="M143" s="103" t="s">
        <v>95</v>
      </c>
      <c r="N143" s="103" t="s">
        <v>95</v>
      </c>
      <c r="O143" s="103" t="s">
        <v>95</v>
      </c>
      <c r="P143" s="103" t="s">
        <v>95</v>
      </c>
      <c r="Q143" s="103" t="s">
        <v>95</v>
      </c>
      <c r="R143" s="104"/>
      <c r="S143" s="537">
        <v>5</v>
      </c>
      <c r="T143" s="537">
        <v>40</v>
      </c>
      <c r="U143" s="537">
        <v>0</v>
      </c>
      <c r="W143" s="272" t="s">
        <v>80</v>
      </c>
      <c r="X143" s="435">
        <v>15</v>
      </c>
      <c r="Y143" s="435">
        <v>40</v>
      </c>
      <c r="Z143" s="435">
        <v>0</v>
      </c>
      <c r="AA143" s="435">
        <v>0</v>
      </c>
      <c r="AB143" s="275">
        <v>28.333333333333336</v>
      </c>
    </row>
    <row r="144" spans="2:28" ht="17.100000000000001" customHeight="1">
      <c r="C144" s="651"/>
      <c r="D144" s="416"/>
      <c r="E144" s="416"/>
      <c r="F144" s="416"/>
      <c r="G144" s="312"/>
      <c r="H144" s="312"/>
      <c r="I144" s="417"/>
      <c r="K144"/>
      <c r="L144"/>
      <c r="M144"/>
      <c r="N144"/>
      <c r="O144"/>
      <c r="P144"/>
      <c r="Q144"/>
      <c r="R144"/>
      <c r="W144"/>
      <c r="X144"/>
      <c r="Y144"/>
      <c r="Z144"/>
      <c r="AA144"/>
      <c r="AB144"/>
    </row>
    <row r="145" spans="2:35" ht="17.100000000000001" customHeight="1">
      <c r="C145" s="523" t="s">
        <v>593</v>
      </c>
      <c r="K145" s="145" t="s">
        <v>624</v>
      </c>
    </row>
    <row r="146" spans="2:35" ht="17.100000000000001" customHeight="1">
      <c r="C146" s="402" t="s">
        <v>637</v>
      </c>
    </row>
    <row r="147" spans="2:35" ht="17.100000000000001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W147"/>
      <c r="X147"/>
      <c r="Y147"/>
      <c r="Z147"/>
      <c r="AA147"/>
      <c r="AB147"/>
    </row>
    <row r="148" spans="2:35" ht="17.100000000000001" customHeight="1">
      <c r="C148"/>
      <c r="D148"/>
      <c r="E148"/>
      <c r="F148"/>
      <c r="G148"/>
      <c r="H148"/>
      <c r="I148"/>
      <c r="J148"/>
    </row>
    <row r="149" spans="2:35" s="463" customFormat="1" ht="17.100000000000001" customHeight="1">
      <c r="B149" s="513"/>
      <c r="C149" s="462"/>
      <c r="G149" s="462"/>
      <c r="H149" s="462"/>
      <c r="S149" s="556"/>
      <c r="T149" s="556"/>
      <c r="U149" s="556"/>
      <c r="V149" s="514"/>
    </row>
    <row r="152" spans="2:35" ht="17.100000000000001" customHeight="1">
      <c r="C152" s="481" t="s">
        <v>626</v>
      </c>
      <c r="D152" s="481"/>
      <c r="E152" s="145"/>
      <c r="K152"/>
    </row>
    <row r="153" spans="2:35" ht="17.100000000000001" customHeight="1">
      <c r="C153" s="481"/>
      <c r="D153" s="481"/>
      <c r="E153" s="145"/>
      <c r="K153"/>
    </row>
    <row r="154" spans="2:35" ht="17.100000000000001" customHeight="1">
      <c r="C154" s="123" t="s">
        <v>728</v>
      </c>
      <c r="D154" s="481"/>
      <c r="E154" s="145"/>
      <c r="K154"/>
    </row>
    <row r="155" spans="2:35" ht="17.100000000000001" customHeight="1">
      <c r="X155" s="2"/>
      <c r="Y155" s="2"/>
      <c r="Z155" s="2"/>
      <c r="AA155" s="2"/>
      <c r="AB155" s="2"/>
    </row>
    <row r="156" spans="2:35" s="349" customFormat="1" ht="17.100000000000001" customHeight="1">
      <c r="B156" s="123"/>
      <c r="C156" s="70" t="s">
        <v>156</v>
      </c>
      <c r="D156" s="410" t="s">
        <v>136</v>
      </c>
      <c r="E156" s="410" t="s">
        <v>134</v>
      </c>
      <c r="F156" s="410" t="s">
        <v>109</v>
      </c>
      <c r="G156" s="410" t="s">
        <v>131</v>
      </c>
      <c r="H156" s="451" t="s">
        <v>75</v>
      </c>
      <c r="I156" s="452" t="s">
        <v>92</v>
      </c>
      <c r="K156" s="75" t="s">
        <v>83</v>
      </c>
      <c r="L156" s="146" t="s">
        <v>96</v>
      </c>
      <c r="M156" s="146" t="s">
        <v>104</v>
      </c>
      <c r="N156" s="146" t="s">
        <v>82</v>
      </c>
      <c r="O156" s="146" t="s">
        <v>112</v>
      </c>
      <c r="P156" s="146" t="s">
        <v>97</v>
      </c>
      <c r="Q156" s="146" t="s">
        <v>117</v>
      </c>
      <c r="R156" s="147" t="s">
        <v>132</v>
      </c>
      <c r="S156" s="667" t="s">
        <v>515</v>
      </c>
      <c r="T156" s="669" t="s">
        <v>486</v>
      </c>
      <c r="U156" s="670" t="s">
        <v>487</v>
      </c>
      <c r="V156" s="537"/>
      <c r="W156" s="194" t="s">
        <v>252</v>
      </c>
      <c r="X156" s="2"/>
      <c r="Y156" s="2"/>
      <c r="Z156" s="2"/>
      <c r="AA156" s="2"/>
      <c r="AB156" s="2"/>
      <c r="AD156" s="145" t="s">
        <v>622</v>
      </c>
      <c r="AE156" s="2"/>
      <c r="AF156" s="2"/>
      <c r="AG156" s="2"/>
      <c r="AH156" s="2"/>
      <c r="AI156" s="2"/>
    </row>
    <row r="157" spans="2:35" ht="17.100000000000001" customHeight="1">
      <c r="C157" s="647" t="s">
        <v>138</v>
      </c>
      <c r="D157" s="411" t="s">
        <v>123</v>
      </c>
      <c r="E157" s="412">
        <v>0.29166666666666669</v>
      </c>
      <c r="F157" s="412">
        <v>0.70833333333333337</v>
      </c>
      <c r="G157" s="309">
        <v>1</v>
      </c>
      <c r="H157" s="309">
        <v>9</v>
      </c>
      <c r="I157" s="413"/>
      <c r="K157" s="454" t="s">
        <v>539</v>
      </c>
      <c r="L157" s="496" t="s">
        <v>581</v>
      </c>
      <c r="M157" s="455" t="s">
        <v>582</v>
      </c>
      <c r="N157" s="455" t="s">
        <v>582</v>
      </c>
      <c r="O157" s="455" t="s">
        <v>582</v>
      </c>
      <c r="P157" s="455" t="s">
        <v>582</v>
      </c>
      <c r="Q157" s="455" t="s">
        <v>582</v>
      </c>
      <c r="R157" s="497" t="s">
        <v>432</v>
      </c>
      <c r="S157" s="668"/>
      <c r="T157" s="669"/>
      <c r="U157" s="671"/>
      <c r="W157" s="153" t="s">
        <v>83</v>
      </c>
      <c r="X157" s="154" t="s">
        <v>88</v>
      </c>
      <c r="Y157" s="154" t="s">
        <v>92</v>
      </c>
      <c r="Z157" s="154" t="s">
        <v>155</v>
      </c>
      <c r="AA157" s="154" t="s">
        <v>103</v>
      </c>
      <c r="AB157" s="155" t="s">
        <v>120</v>
      </c>
      <c r="AD157" s="153" t="s">
        <v>83</v>
      </c>
      <c r="AE157" s="154" t="s">
        <v>88</v>
      </c>
      <c r="AF157" s="154" t="s">
        <v>92</v>
      </c>
      <c r="AG157" s="154" t="s">
        <v>155</v>
      </c>
      <c r="AH157" s="154" t="s">
        <v>103</v>
      </c>
      <c r="AI157" s="155" t="s">
        <v>120</v>
      </c>
    </row>
    <row r="158" spans="2:35" ht="17.100000000000001" customHeight="1">
      <c r="C158" s="648"/>
      <c r="D158" s="411" t="s">
        <v>95</v>
      </c>
      <c r="E158" s="412">
        <v>0.5</v>
      </c>
      <c r="F158" s="412">
        <v>0.875</v>
      </c>
      <c r="G158" s="309">
        <v>1</v>
      </c>
      <c r="H158" s="309">
        <v>8</v>
      </c>
      <c r="I158" s="413"/>
      <c r="K158" s="257" t="s">
        <v>79</v>
      </c>
      <c r="L158" s="35" t="s">
        <v>123</v>
      </c>
      <c r="M158" s="35" t="s">
        <v>95</v>
      </c>
      <c r="N158" s="35" t="s">
        <v>489</v>
      </c>
      <c r="O158" s="35" t="s">
        <v>490</v>
      </c>
      <c r="P158" s="35"/>
      <c r="Q158" s="35"/>
      <c r="R158" s="47" t="s">
        <v>123</v>
      </c>
      <c r="S158" s="537">
        <v>5</v>
      </c>
      <c r="T158" s="537">
        <v>43</v>
      </c>
      <c r="U158" s="537">
        <v>3</v>
      </c>
      <c r="W158" s="257" t="s">
        <v>79</v>
      </c>
      <c r="X158" s="434">
        <v>13</v>
      </c>
      <c r="Y158" s="434">
        <v>32</v>
      </c>
      <c r="Z158" s="434">
        <v>0</v>
      </c>
      <c r="AA158" s="434">
        <v>0</v>
      </c>
      <c r="AB158" s="260">
        <v>23.666666666666664</v>
      </c>
      <c r="AD158" s="257" t="s">
        <v>79</v>
      </c>
      <c r="AE158" s="434">
        <v>14</v>
      </c>
      <c r="AF158" s="434">
        <v>32</v>
      </c>
      <c r="AG158" s="434"/>
      <c r="AH158" s="434"/>
      <c r="AI158" s="260">
        <v>24.666666666666664</v>
      </c>
    </row>
    <row r="159" spans="2:35" ht="17.100000000000001" customHeight="1">
      <c r="C159" s="648"/>
      <c r="D159" s="411"/>
      <c r="E159" s="412"/>
      <c r="F159" s="412"/>
      <c r="G159" s="309"/>
      <c r="H159" s="309"/>
      <c r="I159" s="413"/>
      <c r="K159" s="257" t="s">
        <v>180</v>
      </c>
      <c r="L159" s="35" t="s">
        <v>95</v>
      </c>
      <c r="M159" s="35" t="s">
        <v>489</v>
      </c>
      <c r="N159" s="35" t="s">
        <v>490</v>
      </c>
      <c r="O159" s="35"/>
      <c r="P159" s="35"/>
      <c r="Q159" s="35" t="s">
        <v>123</v>
      </c>
      <c r="R159" s="47" t="s">
        <v>95</v>
      </c>
      <c r="S159" s="537">
        <v>5</v>
      </c>
      <c r="T159" s="537">
        <v>42</v>
      </c>
      <c r="U159" s="537">
        <v>2</v>
      </c>
      <c r="W159" s="257" t="s">
        <v>180</v>
      </c>
      <c r="X159" s="434">
        <v>10</v>
      </c>
      <c r="Y159" s="434">
        <v>24</v>
      </c>
      <c r="Z159" s="434">
        <v>0</v>
      </c>
      <c r="AA159" s="434">
        <v>0</v>
      </c>
      <c r="AB159" s="260">
        <v>18</v>
      </c>
      <c r="AD159" s="257" t="s">
        <v>180</v>
      </c>
      <c r="AE159" s="434">
        <v>11</v>
      </c>
      <c r="AF159" s="434">
        <v>24</v>
      </c>
      <c r="AG159" s="434"/>
      <c r="AH159" s="434"/>
      <c r="AI159" s="260">
        <v>19</v>
      </c>
    </row>
    <row r="160" spans="2:35" ht="17.100000000000001" customHeight="1">
      <c r="C160" s="648"/>
      <c r="D160" s="411"/>
      <c r="E160" s="412"/>
      <c r="F160" s="412"/>
      <c r="G160" s="309">
        <v>0</v>
      </c>
      <c r="H160" s="309" t="s">
        <v>105</v>
      </c>
      <c r="I160" s="413"/>
      <c r="K160" s="257" t="s">
        <v>110</v>
      </c>
      <c r="L160" s="35" t="s">
        <v>489</v>
      </c>
      <c r="M160" s="35" t="s">
        <v>490</v>
      </c>
      <c r="N160" s="35"/>
      <c r="O160" s="35"/>
      <c r="P160" s="35" t="s">
        <v>123</v>
      </c>
      <c r="Q160" s="35" t="s">
        <v>95</v>
      </c>
      <c r="R160" s="47" t="s">
        <v>489</v>
      </c>
      <c r="S160" s="537">
        <v>5</v>
      </c>
      <c r="T160" s="537">
        <v>43</v>
      </c>
      <c r="U160" s="537">
        <v>3</v>
      </c>
      <c r="W160" s="257" t="s">
        <v>110</v>
      </c>
      <c r="X160" s="434">
        <v>11</v>
      </c>
      <c r="Y160" s="434">
        <v>24</v>
      </c>
      <c r="Z160" s="434">
        <v>0</v>
      </c>
      <c r="AA160" s="434">
        <v>0</v>
      </c>
      <c r="AB160" s="260">
        <v>19</v>
      </c>
      <c r="AD160" s="257" t="s">
        <v>110</v>
      </c>
      <c r="AE160" s="434">
        <v>11</v>
      </c>
      <c r="AF160" s="434">
        <v>24</v>
      </c>
      <c r="AG160" s="434"/>
      <c r="AH160" s="434"/>
      <c r="AI160" s="260">
        <v>19</v>
      </c>
    </row>
    <row r="161" spans="3:36" ht="17.100000000000001" customHeight="1">
      <c r="C161" s="648"/>
      <c r="D161" s="411"/>
      <c r="E161" s="412"/>
      <c r="F161" s="412"/>
      <c r="G161" s="309">
        <v>0</v>
      </c>
      <c r="H161" s="309" t="s">
        <v>105</v>
      </c>
      <c r="I161" s="413"/>
      <c r="K161" s="257" t="s">
        <v>114</v>
      </c>
      <c r="L161" s="35" t="s">
        <v>490</v>
      </c>
      <c r="M161" s="35"/>
      <c r="N161" s="35"/>
      <c r="O161" s="35" t="s">
        <v>123</v>
      </c>
      <c r="P161" s="35" t="s">
        <v>95</v>
      </c>
      <c r="Q161" s="35" t="s">
        <v>489</v>
      </c>
      <c r="R161" s="47" t="s">
        <v>490</v>
      </c>
      <c r="S161" s="537">
        <v>5</v>
      </c>
      <c r="T161" s="537">
        <v>42</v>
      </c>
      <c r="U161" s="537">
        <v>2</v>
      </c>
      <c r="W161" s="257" t="s">
        <v>114</v>
      </c>
      <c r="X161" s="434">
        <v>10</v>
      </c>
      <c r="Y161" s="434">
        <v>20</v>
      </c>
      <c r="Z161" s="434">
        <v>0</v>
      </c>
      <c r="AA161" s="434">
        <v>0</v>
      </c>
      <c r="AB161" s="260">
        <v>16.666666666666668</v>
      </c>
      <c r="AD161" s="257" t="s">
        <v>114</v>
      </c>
      <c r="AE161" s="434">
        <v>10</v>
      </c>
      <c r="AF161" s="434">
        <v>20</v>
      </c>
      <c r="AG161" s="434"/>
      <c r="AH161" s="434"/>
      <c r="AI161" s="260">
        <v>16.666666666666668</v>
      </c>
    </row>
    <row r="162" spans="3:36" ht="17.100000000000001" customHeight="1">
      <c r="C162" s="648"/>
      <c r="D162" s="411"/>
      <c r="E162" s="412"/>
      <c r="F162" s="412"/>
      <c r="G162" s="309">
        <v>0</v>
      </c>
      <c r="H162" s="309" t="s">
        <v>105</v>
      </c>
      <c r="I162" s="413"/>
      <c r="K162" s="257" t="s">
        <v>127</v>
      </c>
      <c r="L162" s="35"/>
      <c r="M162" s="35"/>
      <c r="N162" s="35" t="s">
        <v>123</v>
      </c>
      <c r="O162" s="35" t="s">
        <v>95</v>
      </c>
      <c r="P162" s="35" t="s">
        <v>489</v>
      </c>
      <c r="Q162" s="35" t="s">
        <v>490</v>
      </c>
      <c r="R162" s="47"/>
      <c r="S162" s="537">
        <v>4</v>
      </c>
      <c r="T162" s="537">
        <v>34</v>
      </c>
      <c r="U162" s="537">
        <v>2</v>
      </c>
      <c r="W162" s="257" t="s">
        <v>127</v>
      </c>
      <c r="X162" s="434">
        <v>10</v>
      </c>
      <c r="Y162" s="434">
        <v>28</v>
      </c>
      <c r="Z162" s="434">
        <v>0</v>
      </c>
      <c r="AA162" s="434">
        <v>0</v>
      </c>
      <c r="AB162" s="260">
        <v>19.333333333333336</v>
      </c>
      <c r="AD162" s="257" t="s">
        <v>127</v>
      </c>
      <c r="AE162" s="434">
        <v>10</v>
      </c>
      <c r="AF162" s="434">
        <v>28</v>
      </c>
      <c r="AG162" s="434"/>
      <c r="AH162" s="434"/>
      <c r="AI162" s="260">
        <v>19.333333333333336</v>
      </c>
    </row>
    <row r="163" spans="3:36" ht="17.100000000000001" customHeight="1">
      <c r="C163" s="649"/>
      <c r="D163" s="411"/>
      <c r="E163" s="412"/>
      <c r="F163" s="412"/>
      <c r="G163" s="309">
        <v>0</v>
      </c>
      <c r="H163" s="309" t="s">
        <v>105</v>
      </c>
      <c r="I163" s="413"/>
      <c r="K163" s="257" t="s">
        <v>94</v>
      </c>
      <c r="L163" s="35"/>
      <c r="M163" s="35" t="s">
        <v>123</v>
      </c>
      <c r="N163" s="35" t="s">
        <v>95</v>
      </c>
      <c r="O163" s="35" t="s">
        <v>489</v>
      </c>
      <c r="P163" s="35" t="s">
        <v>490</v>
      </c>
      <c r="Q163" s="35"/>
      <c r="R163" s="492"/>
      <c r="S163" s="555">
        <v>4</v>
      </c>
      <c r="T163" s="537">
        <v>34</v>
      </c>
      <c r="U163" s="537">
        <v>2</v>
      </c>
      <c r="V163" s="502"/>
      <c r="W163" s="257" t="s">
        <v>94</v>
      </c>
      <c r="X163" s="434">
        <v>10</v>
      </c>
      <c r="Y163" s="434">
        <v>40</v>
      </c>
      <c r="Z163" s="434">
        <v>0</v>
      </c>
      <c r="AA163" s="434">
        <v>0</v>
      </c>
      <c r="AB163" s="260">
        <v>23.333333333333336</v>
      </c>
      <c r="AD163" s="257" t="s">
        <v>94</v>
      </c>
      <c r="AE163" s="434">
        <v>10</v>
      </c>
      <c r="AF163" s="434">
        <v>40</v>
      </c>
      <c r="AG163" s="434"/>
      <c r="AH163" s="434"/>
      <c r="AI163" s="260">
        <v>23.333333333333336</v>
      </c>
    </row>
    <row r="164" spans="3:36" ht="17.100000000000001" customHeight="1">
      <c r="C164" s="650" t="s">
        <v>92</v>
      </c>
      <c r="D164" s="411" t="s">
        <v>489</v>
      </c>
      <c r="E164" s="412">
        <v>0.70833333333333337</v>
      </c>
      <c r="F164" s="412">
        <v>0.29166666666666669</v>
      </c>
      <c r="G164" s="453">
        <v>5</v>
      </c>
      <c r="H164" s="107">
        <v>9</v>
      </c>
      <c r="I164" s="414">
        <v>4</v>
      </c>
      <c r="K164" s="257" t="s">
        <v>111</v>
      </c>
      <c r="L164" s="493"/>
      <c r="M164" s="35" t="s">
        <v>123</v>
      </c>
      <c r="N164" s="35" t="s">
        <v>123</v>
      </c>
      <c r="O164" s="35" t="s">
        <v>123</v>
      </c>
      <c r="P164" s="35" t="s">
        <v>123</v>
      </c>
      <c r="Q164" s="35" t="s">
        <v>123</v>
      </c>
      <c r="R164" s="47"/>
      <c r="S164" s="537">
        <v>5</v>
      </c>
      <c r="T164" s="537">
        <v>45</v>
      </c>
      <c r="U164" s="537">
        <v>5</v>
      </c>
      <c r="W164" s="257" t="s">
        <v>111</v>
      </c>
      <c r="X164" s="434">
        <v>10</v>
      </c>
      <c r="Y164" s="434">
        <v>40</v>
      </c>
      <c r="Z164" s="434">
        <v>0</v>
      </c>
      <c r="AA164" s="434">
        <v>0</v>
      </c>
      <c r="AB164" s="260">
        <v>23.333333333333336</v>
      </c>
      <c r="AD164" s="257" t="s">
        <v>111</v>
      </c>
      <c r="AE164" s="434">
        <v>11</v>
      </c>
      <c r="AF164" s="434">
        <v>40</v>
      </c>
      <c r="AG164" s="434"/>
      <c r="AH164" s="434"/>
      <c r="AI164" s="260">
        <v>24.333333333333336</v>
      </c>
    </row>
    <row r="165" spans="3:36" ht="17.100000000000001" customHeight="1">
      <c r="C165" s="650"/>
      <c r="D165" s="184" t="s">
        <v>490</v>
      </c>
      <c r="E165" s="185">
        <v>0.875</v>
      </c>
      <c r="F165" s="185">
        <v>0.375</v>
      </c>
      <c r="G165" s="421">
        <v>4</v>
      </c>
      <c r="H165" s="461">
        <v>8</v>
      </c>
      <c r="I165" s="460">
        <v>4</v>
      </c>
      <c r="K165" s="272" t="s">
        <v>80</v>
      </c>
      <c r="L165" s="103"/>
      <c r="M165" s="103" t="s">
        <v>95</v>
      </c>
      <c r="N165" s="103" t="s">
        <v>95</v>
      </c>
      <c r="O165" s="103" t="s">
        <v>95</v>
      </c>
      <c r="P165" s="103" t="s">
        <v>95</v>
      </c>
      <c r="Q165" s="103" t="s">
        <v>95</v>
      </c>
      <c r="R165" s="104"/>
      <c r="S165" s="537">
        <v>5</v>
      </c>
      <c r="T165" s="537">
        <v>40</v>
      </c>
      <c r="U165" s="537">
        <v>0</v>
      </c>
      <c r="W165" s="272" t="s">
        <v>80</v>
      </c>
      <c r="X165" s="435">
        <v>10</v>
      </c>
      <c r="Y165" s="435">
        <v>40</v>
      </c>
      <c r="Z165" s="435">
        <v>0</v>
      </c>
      <c r="AA165" s="435">
        <v>0</v>
      </c>
      <c r="AB165" s="275">
        <v>23.333333333333336</v>
      </c>
      <c r="AD165" s="272" t="s">
        <v>80</v>
      </c>
      <c r="AE165" s="435">
        <v>11</v>
      </c>
      <c r="AF165" s="435">
        <v>40</v>
      </c>
      <c r="AG165" s="435"/>
      <c r="AH165" s="435"/>
      <c r="AI165" s="275">
        <v>24.333333333333336</v>
      </c>
    </row>
    <row r="166" spans="3:36" ht="17.100000000000001" customHeight="1">
      <c r="C166" s="651"/>
      <c r="D166" s="416"/>
      <c r="E166" s="416"/>
      <c r="F166" s="416"/>
      <c r="G166" s="312"/>
      <c r="H166" s="312"/>
      <c r="I166" s="417"/>
      <c r="K166"/>
      <c r="L166"/>
      <c r="M166"/>
      <c r="N166"/>
      <c r="O166"/>
      <c r="P166"/>
      <c r="Q166"/>
      <c r="R166"/>
      <c r="W166"/>
      <c r="X166"/>
      <c r="Y166"/>
      <c r="Z166"/>
      <c r="AA166"/>
      <c r="AB166"/>
    </row>
    <row r="167" spans="3:36" ht="17.100000000000001" customHeight="1">
      <c r="C167" s="494"/>
      <c r="K167" s="145" t="s">
        <v>623</v>
      </c>
    </row>
    <row r="168" spans="3:36" ht="17.100000000000001" customHeight="1">
      <c r="C168" s="531" t="s">
        <v>606</v>
      </c>
      <c r="D168" s="531"/>
      <c r="K168" s="113" t="s">
        <v>633</v>
      </c>
    </row>
    <row r="169" spans="3:36" ht="17.100000000000001" customHeight="1">
      <c r="C169" s="532" t="s">
        <v>607</v>
      </c>
      <c r="D169" s="532"/>
    </row>
    <row r="170" spans="3:36" ht="17.100000000000001" customHeight="1">
      <c r="C170" s="433" t="s">
        <v>648</v>
      </c>
    </row>
    <row r="172" spans="3:36" ht="17.100000000000001" customHeight="1">
      <c r="C172" s="481" t="s">
        <v>729</v>
      </c>
      <c r="D172" s="481"/>
      <c r="E172" s="145"/>
      <c r="K172"/>
    </row>
    <row r="173" spans="3:36" ht="17.100000000000001" customHeight="1">
      <c r="X173" s="2"/>
      <c r="Y173" s="2"/>
      <c r="Z173" s="2"/>
      <c r="AA173" s="2"/>
      <c r="AB173" s="2"/>
    </row>
    <row r="174" spans="3:36" ht="17.100000000000001" customHeight="1">
      <c r="C174" s="70" t="s">
        <v>156</v>
      </c>
      <c r="D174" s="410" t="s">
        <v>136</v>
      </c>
      <c r="E174" s="410" t="s">
        <v>134</v>
      </c>
      <c r="F174" s="410" t="s">
        <v>109</v>
      </c>
      <c r="G174" s="410" t="s">
        <v>131</v>
      </c>
      <c r="H174" s="451" t="s">
        <v>75</v>
      </c>
      <c r="I174" s="452" t="s">
        <v>92</v>
      </c>
      <c r="J174" s="349"/>
      <c r="K174" s="75" t="s">
        <v>83</v>
      </c>
      <c r="L174" s="146" t="s">
        <v>96</v>
      </c>
      <c r="M174" s="146" t="s">
        <v>104</v>
      </c>
      <c r="N174" s="146" t="s">
        <v>82</v>
      </c>
      <c r="O174" s="146" t="s">
        <v>112</v>
      </c>
      <c r="P174" s="146" t="s">
        <v>97</v>
      </c>
      <c r="Q174" s="146" t="s">
        <v>117</v>
      </c>
      <c r="R174" s="147" t="s">
        <v>132</v>
      </c>
      <c r="S174" s="667" t="s">
        <v>515</v>
      </c>
      <c r="T174" s="669" t="s">
        <v>486</v>
      </c>
      <c r="U174" s="670" t="s">
        <v>487</v>
      </c>
      <c r="V174" s="537"/>
      <c r="W174" s="194" t="s">
        <v>252</v>
      </c>
      <c r="X174" s="2"/>
      <c r="Y174" s="2"/>
      <c r="Z174" s="2"/>
      <c r="AA174" s="2"/>
      <c r="AB174" s="2"/>
      <c r="AD174"/>
      <c r="AE174"/>
      <c r="AF174"/>
      <c r="AG174"/>
      <c r="AH174"/>
      <c r="AI174"/>
      <c r="AJ174"/>
    </row>
    <row r="175" spans="3:36" ht="17.100000000000001" customHeight="1">
      <c r="C175" s="647" t="s">
        <v>138</v>
      </c>
      <c r="D175" s="411" t="s">
        <v>123</v>
      </c>
      <c r="E175" s="412">
        <v>0.29166666666666669</v>
      </c>
      <c r="F175" s="412">
        <v>0.66666666666666663</v>
      </c>
      <c r="G175" s="309">
        <v>1</v>
      </c>
      <c r="H175" s="309">
        <v>8</v>
      </c>
      <c r="I175" s="413"/>
      <c r="K175" s="563" t="s">
        <v>370</v>
      </c>
      <c r="L175" s="564" t="s">
        <v>407</v>
      </c>
      <c r="M175" s="565" t="s">
        <v>719</v>
      </c>
      <c r="N175" s="565" t="s">
        <v>719</v>
      </c>
      <c r="O175" s="565" t="s">
        <v>719</v>
      </c>
      <c r="P175" s="565" t="s">
        <v>719</v>
      </c>
      <c r="Q175" s="565" t="s">
        <v>719</v>
      </c>
      <c r="R175" s="566" t="s">
        <v>407</v>
      </c>
      <c r="S175" s="668"/>
      <c r="T175" s="669"/>
      <c r="U175" s="671"/>
      <c r="W175" s="153" t="s">
        <v>83</v>
      </c>
      <c r="X175" s="154" t="s">
        <v>88</v>
      </c>
      <c r="Y175" s="154" t="s">
        <v>92</v>
      </c>
      <c r="Z175" s="154" t="s">
        <v>155</v>
      </c>
      <c r="AA175" s="154" t="s">
        <v>103</v>
      </c>
      <c r="AB175" s="155" t="s">
        <v>120</v>
      </c>
      <c r="AD175"/>
      <c r="AE175"/>
      <c r="AF175"/>
      <c r="AG175"/>
      <c r="AH175"/>
      <c r="AI175"/>
      <c r="AJ175"/>
    </row>
    <row r="176" spans="3:36" ht="17.100000000000001" customHeight="1">
      <c r="C176" s="648"/>
      <c r="D176" s="411" t="s">
        <v>93</v>
      </c>
      <c r="E176" s="412">
        <v>0.375</v>
      </c>
      <c r="F176" s="412">
        <v>0.79166666666666663</v>
      </c>
      <c r="G176" s="309">
        <v>1</v>
      </c>
      <c r="H176" s="309">
        <v>9</v>
      </c>
      <c r="I176" s="413"/>
      <c r="K176" s="544" t="s">
        <v>79</v>
      </c>
      <c r="L176" s="498" t="s">
        <v>123</v>
      </c>
      <c r="M176" s="498" t="s">
        <v>95</v>
      </c>
      <c r="N176" s="498" t="s">
        <v>489</v>
      </c>
      <c r="O176" s="498" t="s">
        <v>490</v>
      </c>
      <c r="P176" s="498"/>
      <c r="Q176" s="498"/>
      <c r="R176" s="499" t="s">
        <v>123</v>
      </c>
      <c r="S176" s="537">
        <v>5</v>
      </c>
      <c r="T176" s="537">
        <v>40</v>
      </c>
      <c r="U176" s="537">
        <v>0</v>
      </c>
      <c r="W176" s="544" t="s">
        <v>79</v>
      </c>
      <c r="X176" s="545">
        <v>8</v>
      </c>
      <c r="Y176" s="545">
        <v>29</v>
      </c>
      <c r="Z176" s="545"/>
      <c r="AA176" s="545"/>
      <c r="AB176" s="530">
        <v>17.666666666666664</v>
      </c>
      <c r="AD176"/>
      <c r="AE176"/>
      <c r="AF176"/>
      <c r="AG176"/>
      <c r="AH176"/>
      <c r="AI176"/>
      <c r="AJ176"/>
    </row>
    <row r="177" spans="2:36" ht="17.100000000000001" customHeight="1">
      <c r="C177" s="648"/>
      <c r="D177" s="411" t="s">
        <v>95</v>
      </c>
      <c r="E177" s="412">
        <v>0.45833333333333331</v>
      </c>
      <c r="F177" s="412">
        <v>0.83333333333333337</v>
      </c>
      <c r="G177" s="309">
        <v>1</v>
      </c>
      <c r="H177" s="309">
        <v>8</v>
      </c>
      <c r="I177" s="413"/>
      <c r="K177" s="544" t="s">
        <v>180</v>
      </c>
      <c r="L177" s="498" t="s">
        <v>95</v>
      </c>
      <c r="M177" s="498" t="s">
        <v>489</v>
      </c>
      <c r="N177" s="498" t="s">
        <v>490</v>
      </c>
      <c r="O177" s="498"/>
      <c r="P177" s="498"/>
      <c r="Q177" s="498" t="s">
        <v>123</v>
      </c>
      <c r="R177" s="499" t="s">
        <v>95</v>
      </c>
      <c r="S177" s="537">
        <v>5</v>
      </c>
      <c r="T177" s="537">
        <v>40</v>
      </c>
      <c r="U177" s="537">
        <v>0</v>
      </c>
      <c r="W177" s="544" t="s">
        <v>180</v>
      </c>
      <c r="X177" s="545">
        <v>13</v>
      </c>
      <c r="Y177" s="545">
        <v>21</v>
      </c>
      <c r="Z177" s="545"/>
      <c r="AA177" s="545"/>
      <c r="AB177" s="530">
        <v>20</v>
      </c>
      <c r="AD177"/>
      <c r="AE177"/>
      <c r="AF177"/>
      <c r="AG177"/>
      <c r="AH177"/>
      <c r="AI177"/>
      <c r="AJ177"/>
    </row>
    <row r="178" spans="2:36" ht="17.100000000000001" customHeight="1">
      <c r="C178" s="648"/>
      <c r="D178" s="411"/>
      <c r="E178" s="412"/>
      <c r="F178" s="412"/>
      <c r="G178" s="309"/>
      <c r="H178" s="309"/>
      <c r="I178" s="413"/>
      <c r="K178" s="544" t="s">
        <v>110</v>
      </c>
      <c r="L178" s="498" t="s">
        <v>721</v>
      </c>
      <c r="M178" s="498" t="s">
        <v>490</v>
      </c>
      <c r="N178" s="498"/>
      <c r="O178" s="498"/>
      <c r="P178" s="498" t="s">
        <v>123</v>
      </c>
      <c r="Q178" s="498" t="s">
        <v>95</v>
      </c>
      <c r="R178" s="499" t="s">
        <v>490</v>
      </c>
      <c r="S178" s="537">
        <v>5</v>
      </c>
      <c r="T178" s="537">
        <v>41</v>
      </c>
      <c r="U178" s="537">
        <v>1</v>
      </c>
      <c r="W178" s="544" t="s">
        <v>110</v>
      </c>
      <c r="X178" s="545">
        <v>12</v>
      </c>
      <c r="Y178" s="545">
        <v>21</v>
      </c>
      <c r="Z178" s="545"/>
      <c r="AA178" s="545"/>
      <c r="AB178" s="530">
        <v>19</v>
      </c>
      <c r="AD178"/>
      <c r="AE178"/>
      <c r="AF178"/>
      <c r="AG178"/>
      <c r="AH178"/>
      <c r="AI178"/>
      <c r="AJ178"/>
    </row>
    <row r="179" spans="2:36" ht="17.100000000000001" customHeight="1">
      <c r="C179" s="648"/>
      <c r="D179" s="411"/>
      <c r="E179" s="412"/>
      <c r="F179" s="412"/>
      <c r="G179" s="309"/>
      <c r="H179" s="309"/>
      <c r="I179" s="413"/>
      <c r="K179" s="544" t="s">
        <v>114</v>
      </c>
      <c r="L179" s="498" t="s">
        <v>490</v>
      </c>
      <c r="M179" s="498"/>
      <c r="N179" s="498"/>
      <c r="O179" s="498" t="s">
        <v>123</v>
      </c>
      <c r="P179" s="498" t="s">
        <v>95</v>
      </c>
      <c r="Q179" s="498" t="s">
        <v>489</v>
      </c>
      <c r="R179" s="499" t="s">
        <v>721</v>
      </c>
      <c r="S179" s="537">
        <v>5</v>
      </c>
      <c r="T179" s="537">
        <v>41</v>
      </c>
      <c r="U179" s="537">
        <v>1</v>
      </c>
      <c r="W179" s="544" t="s">
        <v>114</v>
      </c>
      <c r="X179" s="545">
        <v>11</v>
      </c>
      <c r="Y179" s="545">
        <v>18</v>
      </c>
      <c r="Z179" s="545"/>
      <c r="AA179" s="545"/>
      <c r="AB179" s="530">
        <v>17</v>
      </c>
      <c r="AD179"/>
      <c r="AE179"/>
      <c r="AF179"/>
      <c r="AG179"/>
      <c r="AH179"/>
      <c r="AI179"/>
      <c r="AJ179"/>
    </row>
    <row r="180" spans="2:36" ht="17.100000000000001" customHeight="1">
      <c r="C180" s="648"/>
      <c r="D180" s="411"/>
      <c r="E180" s="412"/>
      <c r="F180" s="412"/>
      <c r="G180" s="309"/>
      <c r="H180" s="309"/>
      <c r="I180" s="413"/>
      <c r="K180" s="544" t="s">
        <v>127</v>
      </c>
      <c r="L180" s="498"/>
      <c r="M180" s="498" t="s">
        <v>123</v>
      </c>
      <c r="N180" s="498" t="s">
        <v>123</v>
      </c>
      <c r="O180" s="498" t="s">
        <v>95</v>
      </c>
      <c r="P180" s="498" t="s">
        <v>489</v>
      </c>
      <c r="Q180" s="498" t="s">
        <v>490</v>
      </c>
      <c r="R180" s="499"/>
      <c r="S180" s="537">
        <v>5</v>
      </c>
      <c r="T180" s="537">
        <v>40</v>
      </c>
      <c r="U180" s="537">
        <v>0</v>
      </c>
      <c r="W180" s="544" t="s">
        <v>127</v>
      </c>
      <c r="X180" s="545">
        <v>8</v>
      </c>
      <c r="Y180" s="545">
        <v>26</v>
      </c>
      <c r="Z180" s="545"/>
      <c r="AA180" s="545"/>
      <c r="AB180" s="530">
        <v>16.666666666666664</v>
      </c>
      <c r="AD180"/>
      <c r="AE180"/>
      <c r="AF180"/>
      <c r="AG180"/>
      <c r="AH180"/>
      <c r="AI180"/>
      <c r="AJ180"/>
    </row>
    <row r="181" spans="2:36" ht="17.100000000000001" customHeight="1">
      <c r="C181" s="649"/>
      <c r="D181" s="411"/>
      <c r="E181" s="412"/>
      <c r="F181" s="412"/>
      <c r="G181" s="309"/>
      <c r="H181" s="309"/>
      <c r="I181" s="413"/>
      <c r="K181" s="544" t="s">
        <v>94</v>
      </c>
      <c r="L181" s="498"/>
      <c r="M181" s="498" t="s">
        <v>93</v>
      </c>
      <c r="N181" s="498" t="s">
        <v>95</v>
      </c>
      <c r="O181" s="498" t="s">
        <v>489</v>
      </c>
      <c r="P181" s="498" t="s">
        <v>490</v>
      </c>
      <c r="Q181" s="498"/>
      <c r="R181" s="499" t="s">
        <v>93</v>
      </c>
      <c r="S181" s="555">
        <v>5</v>
      </c>
      <c r="T181" s="537">
        <v>40</v>
      </c>
      <c r="U181" s="537">
        <v>0</v>
      </c>
      <c r="V181" s="502"/>
      <c r="W181" s="544" t="s">
        <v>94</v>
      </c>
      <c r="X181" s="545">
        <v>4</v>
      </c>
      <c r="Y181" s="545">
        <v>37</v>
      </c>
      <c r="Z181" s="545"/>
      <c r="AA181" s="545"/>
      <c r="AB181" s="530">
        <v>16.333333333333336</v>
      </c>
      <c r="AD181"/>
      <c r="AE181"/>
      <c r="AF181"/>
      <c r="AG181"/>
      <c r="AH181"/>
      <c r="AI181"/>
      <c r="AJ181"/>
    </row>
    <row r="182" spans="2:36" ht="17.100000000000001" customHeight="1">
      <c r="C182" s="650" t="s">
        <v>92</v>
      </c>
      <c r="D182" s="411" t="s">
        <v>508</v>
      </c>
      <c r="E182" s="412">
        <v>0.83333333333333337</v>
      </c>
      <c r="F182" s="412">
        <v>0.33333333333333331</v>
      </c>
      <c r="G182" s="453">
        <v>4</v>
      </c>
      <c r="H182" s="107">
        <v>8</v>
      </c>
      <c r="I182" s="414">
        <v>4</v>
      </c>
      <c r="K182" s="544" t="s">
        <v>111</v>
      </c>
      <c r="L182" s="498" t="s">
        <v>93</v>
      </c>
      <c r="M182" s="498"/>
      <c r="N182" s="498" t="s">
        <v>93</v>
      </c>
      <c r="O182" s="498" t="s">
        <v>93</v>
      </c>
      <c r="P182" s="498" t="s">
        <v>93</v>
      </c>
      <c r="Q182" s="498" t="s">
        <v>93</v>
      </c>
      <c r="R182" s="499"/>
      <c r="S182" s="537">
        <v>5</v>
      </c>
      <c r="T182" s="537">
        <v>40</v>
      </c>
      <c r="U182" s="537">
        <v>0</v>
      </c>
      <c r="W182" s="544" t="s">
        <v>111</v>
      </c>
      <c r="X182" s="545">
        <v>2</v>
      </c>
      <c r="Y182" s="545">
        <v>37</v>
      </c>
      <c r="Z182" s="545"/>
      <c r="AA182" s="545"/>
      <c r="AB182" s="530">
        <v>14.333333333333334</v>
      </c>
      <c r="AD182"/>
      <c r="AE182"/>
      <c r="AF182"/>
      <c r="AG182"/>
      <c r="AH182"/>
      <c r="AI182"/>
      <c r="AJ182"/>
    </row>
    <row r="183" spans="2:36" ht="17.100000000000001" customHeight="1">
      <c r="C183" s="650"/>
      <c r="D183" s="184" t="s">
        <v>509</v>
      </c>
      <c r="E183" s="185">
        <v>0.83333333333333337</v>
      </c>
      <c r="F183" s="185">
        <v>0.33333333333333331</v>
      </c>
      <c r="G183" s="421">
        <v>4</v>
      </c>
      <c r="H183" s="461">
        <v>8</v>
      </c>
      <c r="I183" s="460">
        <v>4</v>
      </c>
      <c r="K183" s="551" t="s">
        <v>80</v>
      </c>
      <c r="L183" s="503"/>
      <c r="M183" s="503" t="s">
        <v>93</v>
      </c>
      <c r="N183" s="503" t="s">
        <v>93</v>
      </c>
      <c r="O183" s="503" t="s">
        <v>93</v>
      </c>
      <c r="P183" s="503" t="s">
        <v>93</v>
      </c>
      <c r="Q183" s="503" t="s">
        <v>93</v>
      </c>
      <c r="R183" s="510"/>
      <c r="S183" s="537">
        <v>5</v>
      </c>
      <c r="T183" s="537">
        <v>40</v>
      </c>
      <c r="U183" s="537">
        <v>0</v>
      </c>
      <c r="W183" s="551" t="s">
        <v>80</v>
      </c>
      <c r="X183" s="552">
        <v>4</v>
      </c>
      <c r="Y183" s="552">
        <v>37</v>
      </c>
      <c r="Z183" s="552"/>
      <c r="AA183" s="552"/>
      <c r="AB183" s="553">
        <v>16.333333333333336</v>
      </c>
      <c r="AD183"/>
      <c r="AE183"/>
      <c r="AF183"/>
      <c r="AG183"/>
      <c r="AH183"/>
      <c r="AI183"/>
      <c r="AJ183"/>
    </row>
    <row r="184" spans="2:36" ht="17.100000000000001" customHeight="1">
      <c r="C184" s="651"/>
      <c r="D184" s="408" t="s">
        <v>722</v>
      </c>
      <c r="E184" s="409">
        <v>0.72916666666666663</v>
      </c>
      <c r="F184" s="409">
        <v>0.27083333333333331</v>
      </c>
      <c r="G184" s="422">
        <v>4</v>
      </c>
      <c r="H184" s="567">
        <v>9</v>
      </c>
      <c r="I184" s="568">
        <v>4</v>
      </c>
      <c r="K184"/>
      <c r="L184"/>
      <c r="M184"/>
      <c r="N184"/>
      <c r="O184"/>
      <c r="P184"/>
      <c r="Q184"/>
      <c r="R184"/>
      <c r="W184"/>
      <c r="X184"/>
      <c r="Y184"/>
      <c r="Z184"/>
      <c r="AA184"/>
      <c r="AB184"/>
    </row>
    <row r="185" spans="2:36" ht="17.100000000000001" customHeight="1">
      <c r="C185" s="569"/>
      <c r="D185" s="532"/>
      <c r="K185" s="425" t="s">
        <v>723</v>
      </c>
      <c r="L185" s="113" t="s">
        <v>755</v>
      </c>
      <c r="S185" s="425" t="s">
        <v>727</v>
      </c>
      <c r="T185" s="113" t="s">
        <v>736</v>
      </c>
    </row>
    <row r="186" spans="2:36" ht="17.100000000000001" customHeight="1">
      <c r="C186" s="672" t="s">
        <v>724</v>
      </c>
      <c r="D186" s="673"/>
      <c r="E186" s="410" t="s">
        <v>508</v>
      </c>
      <c r="F186" s="676" t="s">
        <v>725</v>
      </c>
      <c r="G186" s="677"/>
      <c r="L186" s="113" t="s">
        <v>756</v>
      </c>
      <c r="S186" s="113"/>
      <c r="T186" s="113" t="s">
        <v>747</v>
      </c>
    </row>
    <row r="187" spans="2:36" ht="17.100000000000001" customHeight="1">
      <c r="C187" s="650"/>
      <c r="D187" s="674"/>
      <c r="E187" s="309" t="s">
        <v>509</v>
      </c>
      <c r="F187" s="606" t="s">
        <v>726</v>
      </c>
      <c r="G187" s="608"/>
      <c r="L187" s="113" t="s">
        <v>757</v>
      </c>
      <c r="S187" s="113"/>
      <c r="T187" s="113" t="s">
        <v>758</v>
      </c>
    </row>
    <row r="188" spans="2:36" ht="17.100000000000001" customHeight="1">
      <c r="C188" s="651"/>
      <c r="D188" s="675"/>
      <c r="E188" s="312" t="s">
        <v>722</v>
      </c>
      <c r="F188" s="609" t="s">
        <v>725</v>
      </c>
      <c r="G188" s="611"/>
    </row>
    <row r="189" spans="2:36" ht="17.100000000000001" customHeight="1">
      <c r="C189" s="113"/>
    </row>
    <row r="190" spans="2:36" ht="17.100000000000001" customHeight="1">
      <c r="C190"/>
      <c r="D190"/>
      <c r="E190"/>
      <c r="F190"/>
      <c r="G190"/>
      <c r="H190"/>
      <c r="I190"/>
      <c r="J190"/>
    </row>
    <row r="191" spans="2:36" s="463" customFormat="1" ht="17.100000000000001" customHeight="1">
      <c r="B191" s="513"/>
      <c r="C191" s="462"/>
      <c r="G191" s="462"/>
      <c r="H191" s="462"/>
      <c r="S191" s="556"/>
      <c r="T191" s="556"/>
      <c r="U191" s="556"/>
      <c r="V191" s="514"/>
    </row>
    <row r="194" spans="3:35" ht="17.100000000000001" customHeight="1">
      <c r="C194" s="481" t="s">
        <v>730</v>
      </c>
      <c r="D194" s="481"/>
      <c r="E194" s="145"/>
      <c r="K194"/>
    </row>
    <row r="195" spans="3:35" ht="17.100000000000001" customHeight="1">
      <c r="C195" s="481"/>
      <c r="D195" s="481"/>
      <c r="E195" s="145"/>
      <c r="K195"/>
    </row>
    <row r="196" spans="3:35" ht="17.100000000000001" customHeight="1">
      <c r="C196" s="123" t="s">
        <v>731</v>
      </c>
      <c r="K196" s="123"/>
    </row>
    <row r="198" spans="3:35" ht="17.100000000000001" customHeight="1">
      <c r="C198" s="70" t="s">
        <v>156</v>
      </c>
      <c r="D198" s="410" t="s">
        <v>136</v>
      </c>
      <c r="E198" s="410" t="s">
        <v>134</v>
      </c>
      <c r="F198" s="410" t="s">
        <v>109</v>
      </c>
      <c r="G198" s="410" t="s">
        <v>131</v>
      </c>
      <c r="H198" s="451" t="s">
        <v>75</v>
      </c>
      <c r="I198" s="452" t="s">
        <v>92</v>
      </c>
      <c r="K198" s="75" t="s">
        <v>83</v>
      </c>
      <c r="L198" s="146" t="s">
        <v>96</v>
      </c>
      <c r="M198" s="146" t="s">
        <v>104</v>
      </c>
      <c r="N198" s="146" t="s">
        <v>82</v>
      </c>
      <c r="O198" s="146" t="s">
        <v>112</v>
      </c>
      <c r="P198" s="146" t="s">
        <v>97</v>
      </c>
      <c r="Q198" s="146" t="s">
        <v>117</v>
      </c>
      <c r="R198" s="147" t="s">
        <v>132</v>
      </c>
      <c r="S198" s="667" t="s">
        <v>515</v>
      </c>
      <c r="T198" s="669" t="s">
        <v>486</v>
      </c>
      <c r="U198" s="670" t="s">
        <v>487</v>
      </c>
      <c r="V198" s="537"/>
      <c r="W198" s="194" t="s">
        <v>252</v>
      </c>
      <c r="X198" s="2"/>
      <c r="Y198" s="2"/>
      <c r="Z198" s="2"/>
      <c r="AA198" s="2"/>
      <c r="AB198" s="2"/>
      <c r="AD198"/>
      <c r="AE198"/>
      <c r="AF198"/>
      <c r="AG198"/>
      <c r="AH198"/>
      <c r="AI198"/>
    </row>
    <row r="199" spans="3:35" ht="17.100000000000001" customHeight="1">
      <c r="C199" s="647" t="s">
        <v>138</v>
      </c>
      <c r="D199" s="411" t="s">
        <v>123</v>
      </c>
      <c r="E199" s="412">
        <v>0.29166666666666669</v>
      </c>
      <c r="F199" s="412">
        <v>0.66666666666666663</v>
      </c>
      <c r="G199" s="309">
        <v>1</v>
      </c>
      <c r="H199" s="309">
        <v>8</v>
      </c>
      <c r="I199" s="413"/>
      <c r="K199" s="454" t="s">
        <v>370</v>
      </c>
      <c r="L199" s="455" t="s">
        <v>629</v>
      </c>
      <c r="M199" s="455" t="s">
        <v>718</v>
      </c>
      <c r="N199" s="455" t="s">
        <v>719</v>
      </c>
      <c r="O199" s="455" t="s">
        <v>719</v>
      </c>
      <c r="P199" s="455" t="s">
        <v>719</v>
      </c>
      <c r="Q199" s="455" t="s">
        <v>719</v>
      </c>
      <c r="R199" s="456" t="s">
        <v>629</v>
      </c>
      <c r="S199" s="668"/>
      <c r="T199" s="669"/>
      <c r="U199" s="671"/>
      <c r="W199" s="153" t="s">
        <v>83</v>
      </c>
      <c r="X199" s="154" t="s">
        <v>88</v>
      </c>
      <c r="Y199" s="154" t="s">
        <v>92</v>
      </c>
      <c r="Z199" s="154" t="s">
        <v>155</v>
      </c>
      <c r="AA199" s="154" t="s">
        <v>103</v>
      </c>
      <c r="AB199" s="155" t="s">
        <v>120</v>
      </c>
      <c r="AD199"/>
      <c r="AE199"/>
      <c r="AF199"/>
      <c r="AG199"/>
      <c r="AH199"/>
      <c r="AI199"/>
    </row>
    <row r="200" spans="3:35" ht="17.100000000000001" customHeight="1">
      <c r="C200" s="648"/>
      <c r="D200" s="411" t="s">
        <v>93</v>
      </c>
      <c r="E200" s="412">
        <v>0.375</v>
      </c>
      <c r="F200" s="412">
        <v>0.79166666666666663</v>
      </c>
      <c r="G200" s="309">
        <v>1</v>
      </c>
      <c r="H200" s="309">
        <v>9</v>
      </c>
      <c r="I200" s="413"/>
      <c r="K200" s="257" t="s">
        <v>79</v>
      </c>
      <c r="L200" s="35" t="s">
        <v>123</v>
      </c>
      <c r="M200" s="35" t="s">
        <v>95</v>
      </c>
      <c r="N200" s="35" t="s">
        <v>73</v>
      </c>
      <c r="O200" s="35" t="s">
        <v>73</v>
      </c>
      <c r="P200" s="35"/>
      <c r="Q200" s="35"/>
      <c r="R200" s="47" t="s">
        <v>123</v>
      </c>
      <c r="S200" s="537">
        <v>5</v>
      </c>
      <c r="T200" s="537">
        <v>42</v>
      </c>
      <c r="U200" s="537">
        <v>2</v>
      </c>
      <c r="W200" s="544" t="s">
        <v>79</v>
      </c>
      <c r="X200" s="545">
        <v>15</v>
      </c>
      <c r="Y200" s="545">
        <v>16</v>
      </c>
      <c r="Z200" s="545"/>
      <c r="AA200" s="545"/>
      <c r="AB200" s="530">
        <v>20.333333333333332</v>
      </c>
      <c r="AD200"/>
      <c r="AE200"/>
      <c r="AF200"/>
      <c r="AG200"/>
      <c r="AH200"/>
      <c r="AI200"/>
    </row>
    <row r="201" spans="3:35" ht="17.100000000000001" customHeight="1">
      <c r="C201" s="648"/>
      <c r="D201" s="411" t="s">
        <v>95</v>
      </c>
      <c r="E201" s="412">
        <v>0.45833333333333331</v>
      </c>
      <c r="F201" s="412">
        <v>0.83333333333333337</v>
      </c>
      <c r="G201" s="309">
        <v>1</v>
      </c>
      <c r="H201" s="309">
        <v>8</v>
      </c>
      <c r="I201" s="413"/>
      <c r="K201" s="257" t="s">
        <v>180</v>
      </c>
      <c r="L201" s="35" t="s">
        <v>95</v>
      </c>
      <c r="M201" s="35" t="s">
        <v>73</v>
      </c>
      <c r="N201" s="35" t="s">
        <v>73</v>
      </c>
      <c r="O201" s="35"/>
      <c r="P201" s="35"/>
      <c r="Q201" s="35" t="s">
        <v>123</v>
      </c>
      <c r="R201" s="47" t="s">
        <v>95</v>
      </c>
      <c r="S201" s="537">
        <v>5</v>
      </c>
      <c r="T201" s="537">
        <v>42</v>
      </c>
      <c r="U201" s="537">
        <v>2</v>
      </c>
      <c r="W201" s="544" t="s">
        <v>180</v>
      </c>
      <c r="X201" s="545">
        <v>18</v>
      </c>
      <c r="Y201" s="545">
        <v>12</v>
      </c>
      <c r="Z201" s="545"/>
      <c r="AA201" s="545"/>
      <c r="AB201" s="530">
        <v>22</v>
      </c>
      <c r="AD201"/>
      <c r="AE201"/>
      <c r="AF201"/>
      <c r="AG201"/>
      <c r="AH201"/>
      <c r="AI201"/>
    </row>
    <row r="202" spans="3:35" ht="17.100000000000001" customHeight="1">
      <c r="C202" s="648"/>
      <c r="D202" s="411"/>
      <c r="E202" s="412"/>
      <c r="F202" s="412"/>
      <c r="G202" s="309">
        <v>0</v>
      </c>
      <c r="H202" s="309">
        <v>0</v>
      </c>
      <c r="I202" s="413"/>
      <c r="K202" s="257" t="s">
        <v>110</v>
      </c>
      <c r="L202" s="35" t="s">
        <v>73</v>
      </c>
      <c r="M202" s="35" t="s">
        <v>73</v>
      </c>
      <c r="N202" s="35"/>
      <c r="O202" s="35"/>
      <c r="P202" s="35" t="s">
        <v>123</v>
      </c>
      <c r="Q202" s="35" t="s">
        <v>95</v>
      </c>
      <c r="R202" s="47" t="s">
        <v>73</v>
      </c>
      <c r="S202" s="537">
        <v>5</v>
      </c>
      <c r="T202" s="537">
        <v>43</v>
      </c>
      <c r="U202" s="537">
        <v>3</v>
      </c>
      <c r="W202" s="544" t="s">
        <v>110</v>
      </c>
      <c r="X202" s="545">
        <v>17</v>
      </c>
      <c r="Y202" s="545">
        <v>12</v>
      </c>
      <c r="Z202" s="545"/>
      <c r="AA202" s="545"/>
      <c r="AB202" s="530">
        <v>21</v>
      </c>
      <c r="AD202"/>
      <c r="AE202"/>
      <c r="AF202"/>
      <c r="AG202"/>
      <c r="AH202"/>
      <c r="AI202"/>
    </row>
    <row r="203" spans="3:35" ht="17.100000000000001" customHeight="1">
      <c r="C203" s="648"/>
      <c r="D203" s="411"/>
      <c r="E203" s="412"/>
      <c r="F203" s="412"/>
      <c r="G203" s="309">
        <v>0</v>
      </c>
      <c r="H203" s="309">
        <v>0</v>
      </c>
      <c r="I203" s="413"/>
      <c r="K203" s="257" t="s">
        <v>114</v>
      </c>
      <c r="L203" s="35" t="s">
        <v>73</v>
      </c>
      <c r="M203" s="35"/>
      <c r="N203" s="35"/>
      <c r="O203" s="35" t="s">
        <v>123</v>
      </c>
      <c r="P203" s="35" t="s">
        <v>95</v>
      </c>
      <c r="Q203" s="35" t="s">
        <v>73</v>
      </c>
      <c r="R203" s="47" t="s">
        <v>73</v>
      </c>
      <c r="S203" s="537">
        <v>5</v>
      </c>
      <c r="T203" s="537">
        <v>43</v>
      </c>
      <c r="U203" s="537">
        <v>3</v>
      </c>
      <c r="W203" s="544" t="s">
        <v>114</v>
      </c>
      <c r="X203" s="545">
        <v>16</v>
      </c>
      <c r="Y203" s="545">
        <v>10</v>
      </c>
      <c r="Z203" s="545"/>
      <c r="AA203" s="545"/>
      <c r="AB203" s="530">
        <v>19.333333333333332</v>
      </c>
      <c r="AD203"/>
      <c r="AE203"/>
      <c r="AF203"/>
      <c r="AG203"/>
      <c r="AH203"/>
      <c r="AI203"/>
    </row>
    <row r="204" spans="3:35" ht="17.100000000000001" customHeight="1">
      <c r="C204" s="648"/>
      <c r="D204" s="411"/>
      <c r="E204" s="412"/>
      <c r="F204" s="412"/>
      <c r="G204" s="309">
        <v>0</v>
      </c>
      <c r="H204" s="309">
        <v>0</v>
      </c>
      <c r="I204" s="413"/>
      <c r="K204" s="257" t="s">
        <v>127</v>
      </c>
      <c r="L204" s="35"/>
      <c r="M204" s="35" t="s">
        <v>93</v>
      </c>
      <c r="N204" s="35" t="s">
        <v>123</v>
      </c>
      <c r="O204" s="35" t="s">
        <v>95</v>
      </c>
      <c r="P204" s="35" t="s">
        <v>73</v>
      </c>
      <c r="Q204" s="35" t="s">
        <v>73</v>
      </c>
      <c r="R204" s="47"/>
      <c r="S204" s="537">
        <v>5</v>
      </c>
      <c r="T204" s="537">
        <v>42</v>
      </c>
      <c r="U204" s="537">
        <v>2</v>
      </c>
      <c r="W204" s="544" t="s">
        <v>127</v>
      </c>
      <c r="X204" s="545">
        <v>14</v>
      </c>
      <c r="Y204" s="545">
        <v>14</v>
      </c>
      <c r="Z204" s="545"/>
      <c r="AA204" s="545"/>
      <c r="AB204" s="530">
        <v>18.666666666666668</v>
      </c>
      <c r="AD204"/>
      <c r="AE204"/>
      <c r="AF204"/>
      <c r="AG204"/>
      <c r="AH204"/>
      <c r="AI204"/>
    </row>
    <row r="205" spans="3:35" ht="17.100000000000001" customHeight="1">
      <c r="C205" s="649"/>
      <c r="D205" s="411"/>
      <c r="E205" s="412"/>
      <c r="F205" s="412"/>
      <c r="G205" s="309">
        <v>0</v>
      </c>
      <c r="H205" s="309">
        <v>0</v>
      </c>
      <c r="I205" s="413"/>
      <c r="K205" s="257" t="s">
        <v>94</v>
      </c>
      <c r="L205" s="35"/>
      <c r="M205" s="35" t="s">
        <v>123</v>
      </c>
      <c r="N205" s="35" t="s">
        <v>95</v>
      </c>
      <c r="O205" s="35" t="s">
        <v>73</v>
      </c>
      <c r="P205" s="35" t="s">
        <v>73</v>
      </c>
      <c r="Q205" s="35"/>
      <c r="R205" s="499" t="s">
        <v>93</v>
      </c>
      <c r="S205" s="555">
        <v>5</v>
      </c>
      <c r="T205" s="537">
        <v>42</v>
      </c>
      <c r="U205" s="537">
        <v>2</v>
      </c>
      <c r="V205" s="502"/>
      <c r="W205" s="544" t="s">
        <v>94</v>
      </c>
      <c r="X205" s="545">
        <v>12</v>
      </c>
      <c r="Y205" s="545">
        <v>20</v>
      </c>
      <c r="Z205" s="545"/>
      <c r="AA205" s="545"/>
      <c r="AB205" s="530">
        <v>18.666666666666668</v>
      </c>
      <c r="AD205"/>
      <c r="AE205"/>
      <c r="AF205"/>
      <c r="AG205"/>
      <c r="AH205"/>
      <c r="AI205"/>
    </row>
    <row r="206" spans="3:35" ht="17.100000000000001" customHeight="1">
      <c r="C206" s="650" t="s">
        <v>92</v>
      </c>
      <c r="D206" s="411" t="s">
        <v>73</v>
      </c>
      <c r="E206" s="412">
        <v>0.70833333333333337</v>
      </c>
      <c r="F206" s="412">
        <v>0.33333333333333331</v>
      </c>
      <c r="G206" s="453">
        <v>6</v>
      </c>
      <c r="H206" s="107">
        <v>9</v>
      </c>
      <c r="I206" s="414">
        <v>2</v>
      </c>
      <c r="K206" s="257" t="s">
        <v>111</v>
      </c>
      <c r="L206" s="498" t="s">
        <v>93</v>
      </c>
      <c r="M206" s="35"/>
      <c r="N206" s="35" t="s">
        <v>93</v>
      </c>
      <c r="O206" s="35" t="s">
        <v>93</v>
      </c>
      <c r="P206" s="35" t="s">
        <v>93</v>
      </c>
      <c r="Q206" s="35" t="s">
        <v>93</v>
      </c>
      <c r="R206" s="47"/>
      <c r="S206" s="537">
        <v>5</v>
      </c>
      <c r="T206" s="537">
        <v>40</v>
      </c>
      <c r="U206" s="537">
        <v>0</v>
      </c>
      <c r="W206" s="544" t="s">
        <v>111</v>
      </c>
      <c r="X206" s="545">
        <v>11</v>
      </c>
      <c r="Y206" s="545">
        <v>20</v>
      </c>
      <c r="Z206" s="545"/>
      <c r="AA206" s="545"/>
      <c r="AB206" s="530">
        <v>17.666666666666668</v>
      </c>
      <c r="AD206"/>
      <c r="AE206"/>
      <c r="AF206"/>
      <c r="AG206"/>
      <c r="AH206"/>
      <c r="AI206"/>
    </row>
    <row r="207" spans="3:35" ht="17.100000000000001" customHeight="1">
      <c r="C207" s="650"/>
      <c r="D207" s="415"/>
      <c r="E207" s="415"/>
      <c r="F207" s="415"/>
      <c r="G207" s="309"/>
      <c r="H207" s="309"/>
      <c r="I207" s="413"/>
      <c r="K207" s="272" t="s">
        <v>80</v>
      </c>
      <c r="L207" s="103"/>
      <c r="M207" s="103" t="s">
        <v>93</v>
      </c>
      <c r="N207" s="103" t="s">
        <v>93</v>
      </c>
      <c r="O207" s="103" t="s">
        <v>93</v>
      </c>
      <c r="P207" s="103" t="s">
        <v>93</v>
      </c>
      <c r="Q207" s="103" t="s">
        <v>93</v>
      </c>
      <c r="R207" s="104"/>
      <c r="S207" s="537">
        <v>5</v>
      </c>
      <c r="T207" s="537">
        <v>40</v>
      </c>
      <c r="U207" s="537">
        <v>0</v>
      </c>
      <c r="W207" s="551" t="s">
        <v>80</v>
      </c>
      <c r="X207" s="552">
        <v>12</v>
      </c>
      <c r="Y207" s="552">
        <v>20</v>
      </c>
      <c r="Z207" s="552"/>
      <c r="AA207" s="552"/>
      <c r="AB207" s="553">
        <v>18.666666666666668</v>
      </c>
      <c r="AD207"/>
      <c r="AE207"/>
      <c r="AF207"/>
      <c r="AG207"/>
      <c r="AH207"/>
      <c r="AI207"/>
    </row>
    <row r="208" spans="3:35" ht="17.100000000000001" customHeight="1">
      <c r="C208" s="651"/>
      <c r="D208" s="416"/>
      <c r="E208" s="416"/>
      <c r="F208" s="416"/>
      <c r="G208" s="312"/>
      <c r="H208" s="312"/>
      <c r="I208" s="417"/>
      <c r="AD208"/>
      <c r="AE208"/>
      <c r="AF208"/>
      <c r="AG208"/>
      <c r="AH208"/>
      <c r="AI208"/>
    </row>
    <row r="209" spans="3:36" ht="17.100000000000001" customHeight="1">
      <c r="C209" s="549"/>
      <c r="K209" s="425" t="s">
        <v>745</v>
      </c>
      <c r="L209" s="113" t="s">
        <v>736</v>
      </c>
      <c r="S209" s="572" t="s">
        <v>746</v>
      </c>
      <c r="T209" s="113" t="s">
        <v>736</v>
      </c>
    </row>
    <row r="210" spans="3:36" ht="17.100000000000001" customHeight="1">
      <c r="C210" s="549"/>
      <c r="L210" s="113" t="s">
        <v>756</v>
      </c>
      <c r="S210" s="501"/>
      <c r="T210" s="113" t="s">
        <v>759</v>
      </c>
    </row>
    <row r="211" spans="3:36" ht="17.100000000000001" customHeight="1">
      <c r="C211" s="549"/>
      <c r="L211" s="113" t="s">
        <v>760</v>
      </c>
      <c r="S211" s="501"/>
      <c r="T211" s="113" t="s">
        <v>749</v>
      </c>
    </row>
    <row r="212" spans="3:36" ht="17.100000000000001" customHeight="1">
      <c r="C212" s="549"/>
    </row>
    <row r="213" spans="3:36" ht="17.100000000000001" customHeight="1">
      <c r="C213" s="123" t="s">
        <v>732</v>
      </c>
      <c r="K213" s="123"/>
    </row>
    <row r="215" spans="3:36" ht="17.100000000000001" customHeight="1">
      <c r="C215" s="70" t="s">
        <v>156</v>
      </c>
      <c r="D215" s="410" t="s">
        <v>136</v>
      </c>
      <c r="E215" s="410" t="s">
        <v>134</v>
      </c>
      <c r="F215" s="410" t="s">
        <v>109</v>
      </c>
      <c r="G215" s="410" t="s">
        <v>131</v>
      </c>
      <c r="H215" s="451" t="s">
        <v>75</v>
      </c>
      <c r="I215" s="452" t="s">
        <v>92</v>
      </c>
      <c r="K215" s="75" t="s">
        <v>83</v>
      </c>
      <c r="L215" s="146" t="s">
        <v>96</v>
      </c>
      <c r="M215" s="146" t="s">
        <v>104</v>
      </c>
      <c r="N215" s="146" t="s">
        <v>82</v>
      </c>
      <c r="O215" s="146" t="s">
        <v>112</v>
      </c>
      <c r="P215" s="146" t="s">
        <v>97</v>
      </c>
      <c r="Q215" s="146" t="s">
        <v>117</v>
      </c>
      <c r="R215" s="147" t="s">
        <v>132</v>
      </c>
      <c r="S215" s="667" t="s">
        <v>515</v>
      </c>
      <c r="T215" s="669" t="s">
        <v>486</v>
      </c>
      <c r="U215" s="670" t="s">
        <v>487</v>
      </c>
      <c r="V215" s="537"/>
      <c r="W215" s="194" t="s">
        <v>252</v>
      </c>
      <c r="X215" s="2"/>
      <c r="Y215" s="2"/>
      <c r="Z215" s="2"/>
      <c r="AA215" s="2"/>
      <c r="AB215" s="2"/>
      <c r="AD215"/>
      <c r="AE215"/>
      <c r="AF215"/>
      <c r="AG215"/>
      <c r="AH215"/>
      <c r="AI215"/>
      <c r="AJ215"/>
    </row>
    <row r="216" spans="3:36" ht="17.100000000000001" customHeight="1">
      <c r="C216" s="647" t="s">
        <v>138</v>
      </c>
      <c r="D216" s="411" t="s">
        <v>123</v>
      </c>
      <c r="E216" s="412">
        <v>0.29166666666666669</v>
      </c>
      <c r="F216" s="412">
        <v>0.66666666666666663</v>
      </c>
      <c r="G216" s="309">
        <v>1</v>
      </c>
      <c r="H216" s="309">
        <v>8</v>
      </c>
      <c r="I216" s="413"/>
      <c r="K216" s="454" t="s">
        <v>370</v>
      </c>
      <c r="L216" s="455" t="s">
        <v>629</v>
      </c>
      <c r="M216" s="455" t="s">
        <v>718</v>
      </c>
      <c r="N216" s="455" t="s">
        <v>719</v>
      </c>
      <c r="O216" s="455" t="s">
        <v>719</v>
      </c>
      <c r="P216" s="455" t="s">
        <v>719</v>
      </c>
      <c r="Q216" s="455" t="s">
        <v>719</v>
      </c>
      <c r="R216" s="456" t="s">
        <v>629</v>
      </c>
      <c r="S216" s="668"/>
      <c r="T216" s="669"/>
      <c r="U216" s="671"/>
      <c r="W216" s="153" t="s">
        <v>83</v>
      </c>
      <c r="X216" s="154" t="s">
        <v>88</v>
      </c>
      <c r="Y216" s="154" t="s">
        <v>92</v>
      </c>
      <c r="Z216" s="154" t="s">
        <v>155</v>
      </c>
      <c r="AA216" s="154" t="s">
        <v>103</v>
      </c>
      <c r="AB216" s="155" t="s">
        <v>120</v>
      </c>
      <c r="AD216"/>
      <c r="AE216"/>
      <c r="AF216"/>
      <c r="AG216"/>
      <c r="AH216"/>
      <c r="AI216"/>
      <c r="AJ216"/>
    </row>
    <row r="217" spans="3:36" ht="17.100000000000001" customHeight="1">
      <c r="C217" s="648"/>
      <c r="D217" s="411" t="s">
        <v>93</v>
      </c>
      <c r="E217" s="412">
        <v>0.375</v>
      </c>
      <c r="F217" s="412">
        <v>0.79166666666666663</v>
      </c>
      <c r="G217" s="309">
        <v>1</v>
      </c>
      <c r="H217" s="309">
        <v>9</v>
      </c>
      <c r="I217" s="413"/>
      <c r="K217" s="257" t="s">
        <v>79</v>
      </c>
      <c r="L217" s="35" t="s">
        <v>123</v>
      </c>
      <c r="M217" s="35" t="s">
        <v>95</v>
      </c>
      <c r="N217" s="35" t="s">
        <v>73</v>
      </c>
      <c r="O217" s="35" t="s">
        <v>73</v>
      </c>
      <c r="P217" s="35"/>
      <c r="Q217" s="35"/>
      <c r="R217" s="47" t="s">
        <v>123</v>
      </c>
      <c r="S217" s="537">
        <v>5</v>
      </c>
      <c r="T217" s="537">
        <v>42</v>
      </c>
      <c r="U217" s="537">
        <v>2</v>
      </c>
      <c r="W217" s="544" t="s">
        <v>79</v>
      </c>
      <c r="X217" s="545">
        <v>15</v>
      </c>
      <c r="Y217" s="545">
        <v>24</v>
      </c>
      <c r="Z217" s="545"/>
      <c r="AA217" s="545"/>
      <c r="AB217" s="530">
        <v>23</v>
      </c>
      <c r="AD217"/>
      <c r="AE217"/>
      <c r="AF217"/>
      <c r="AG217"/>
      <c r="AH217"/>
      <c r="AI217"/>
      <c r="AJ217"/>
    </row>
    <row r="218" spans="3:36" ht="17.100000000000001" customHeight="1">
      <c r="C218" s="648"/>
      <c r="D218" s="411" t="s">
        <v>95</v>
      </c>
      <c r="E218" s="412">
        <v>0.45833333333333331</v>
      </c>
      <c r="F218" s="412">
        <v>0.83333333333333337</v>
      </c>
      <c r="G218" s="309">
        <v>1</v>
      </c>
      <c r="H218" s="309">
        <v>8</v>
      </c>
      <c r="I218" s="413"/>
      <c r="K218" s="257" t="s">
        <v>180</v>
      </c>
      <c r="L218" s="35" t="s">
        <v>95</v>
      </c>
      <c r="M218" s="35" t="s">
        <v>73</v>
      </c>
      <c r="N218" s="35" t="s">
        <v>73</v>
      </c>
      <c r="O218" s="35"/>
      <c r="P218" s="35"/>
      <c r="Q218" s="35" t="s">
        <v>123</v>
      </c>
      <c r="R218" s="47" t="s">
        <v>95</v>
      </c>
      <c r="S218" s="537">
        <v>5</v>
      </c>
      <c r="T218" s="537">
        <v>42</v>
      </c>
      <c r="U218" s="537">
        <v>2</v>
      </c>
      <c r="W218" s="544" t="s">
        <v>180</v>
      </c>
      <c r="X218" s="545">
        <v>18</v>
      </c>
      <c r="Y218" s="545">
        <v>18</v>
      </c>
      <c r="Z218" s="545"/>
      <c r="AA218" s="545"/>
      <c r="AB218" s="530">
        <v>24</v>
      </c>
      <c r="AD218"/>
      <c r="AE218"/>
      <c r="AF218"/>
      <c r="AG218"/>
      <c r="AH218"/>
      <c r="AI218"/>
      <c r="AJ218"/>
    </row>
    <row r="219" spans="3:36" ht="17.100000000000001" customHeight="1">
      <c r="C219" s="648"/>
      <c r="D219" s="411"/>
      <c r="E219" s="412"/>
      <c r="F219" s="412"/>
      <c r="G219" s="309">
        <v>0</v>
      </c>
      <c r="H219" s="309">
        <v>0</v>
      </c>
      <c r="I219" s="413"/>
      <c r="K219" s="257" t="s">
        <v>110</v>
      </c>
      <c r="L219" s="35" t="s">
        <v>73</v>
      </c>
      <c r="M219" s="35" t="s">
        <v>73</v>
      </c>
      <c r="N219" s="35"/>
      <c r="O219" s="35"/>
      <c r="P219" s="35" t="s">
        <v>123</v>
      </c>
      <c r="Q219" s="35" t="s">
        <v>95</v>
      </c>
      <c r="R219" s="47" t="s">
        <v>73</v>
      </c>
      <c r="S219" s="537">
        <v>5</v>
      </c>
      <c r="T219" s="537">
        <v>43</v>
      </c>
      <c r="U219" s="537">
        <v>3</v>
      </c>
      <c r="W219" s="544" t="s">
        <v>110</v>
      </c>
      <c r="X219" s="545">
        <v>17</v>
      </c>
      <c r="Y219" s="545">
        <v>18</v>
      </c>
      <c r="Z219" s="545"/>
      <c r="AA219" s="545"/>
      <c r="AB219" s="530">
        <v>23</v>
      </c>
      <c r="AD219"/>
      <c r="AE219"/>
      <c r="AF219"/>
      <c r="AG219"/>
      <c r="AH219"/>
      <c r="AI219"/>
      <c r="AJ219"/>
    </row>
    <row r="220" spans="3:36" ht="17.100000000000001" customHeight="1">
      <c r="C220" s="648"/>
      <c r="D220" s="411"/>
      <c r="E220" s="412"/>
      <c r="F220" s="412"/>
      <c r="G220" s="309">
        <v>0</v>
      </c>
      <c r="H220" s="309">
        <v>0</v>
      </c>
      <c r="I220" s="413"/>
      <c r="K220" s="257" t="s">
        <v>114</v>
      </c>
      <c r="L220" s="35" t="s">
        <v>73</v>
      </c>
      <c r="M220" s="35"/>
      <c r="N220" s="35"/>
      <c r="O220" s="35" t="s">
        <v>123</v>
      </c>
      <c r="P220" s="35" t="s">
        <v>95</v>
      </c>
      <c r="Q220" s="35" t="s">
        <v>73</v>
      </c>
      <c r="R220" s="47" t="s">
        <v>73</v>
      </c>
      <c r="S220" s="537">
        <v>5</v>
      </c>
      <c r="T220" s="537">
        <v>43</v>
      </c>
      <c r="U220" s="537">
        <v>3</v>
      </c>
      <c r="W220" s="544" t="s">
        <v>114</v>
      </c>
      <c r="X220" s="545">
        <v>16</v>
      </c>
      <c r="Y220" s="545">
        <v>15</v>
      </c>
      <c r="Z220" s="545"/>
      <c r="AA220" s="545"/>
      <c r="AB220" s="530">
        <v>21</v>
      </c>
      <c r="AD220"/>
      <c r="AE220"/>
      <c r="AF220"/>
      <c r="AG220"/>
      <c r="AH220"/>
      <c r="AI220"/>
      <c r="AJ220"/>
    </row>
    <row r="221" spans="3:36" ht="17.100000000000001" customHeight="1">
      <c r="C221" s="648"/>
      <c r="D221" s="411"/>
      <c r="E221" s="412"/>
      <c r="F221" s="412"/>
      <c r="G221" s="309">
        <v>0</v>
      </c>
      <c r="H221" s="309">
        <v>0</v>
      </c>
      <c r="I221" s="413"/>
      <c r="K221" s="257" t="s">
        <v>127</v>
      </c>
      <c r="L221" s="35"/>
      <c r="M221" s="35" t="s">
        <v>466</v>
      </c>
      <c r="N221" s="35" t="s">
        <v>123</v>
      </c>
      <c r="O221" s="35" t="s">
        <v>95</v>
      </c>
      <c r="P221" s="35" t="s">
        <v>73</v>
      </c>
      <c r="Q221" s="35" t="s">
        <v>73</v>
      </c>
      <c r="R221" s="47"/>
      <c r="S221" s="537">
        <v>5</v>
      </c>
      <c r="T221" s="537">
        <v>42</v>
      </c>
      <c r="U221" s="537">
        <v>2</v>
      </c>
      <c r="W221" s="544" t="s">
        <v>127</v>
      </c>
      <c r="X221" s="545">
        <v>14</v>
      </c>
      <c r="Y221" s="545">
        <v>21</v>
      </c>
      <c r="Z221" s="545"/>
      <c r="AA221" s="545"/>
      <c r="AB221" s="530">
        <v>21</v>
      </c>
      <c r="AD221"/>
      <c r="AE221"/>
      <c r="AF221"/>
      <c r="AG221"/>
      <c r="AH221"/>
      <c r="AI221"/>
      <c r="AJ221"/>
    </row>
    <row r="222" spans="3:36" ht="17.100000000000001" customHeight="1">
      <c r="C222" s="649"/>
      <c r="D222" s="411"/>
      <c r="E222" s="412"/>
      <c r="F222" s="412"/>
      <c r="G222" s="309">
        <v>0</v>
      </c>
      <c r="H222" s="309">
        <v>0</v>
      </c>
      <c r="I222" s="413"/>
      <c r="K222" s="257" t="s">
        <v>94</v>
      </c>
      <c r="L222" s="35"/>
      <c r="M222" s="35" t="s">
        <v>467</v>
      </c>
      <c r="N222" s="35" t="s">
        <v>95</v>
      </c>
      <c r="O222" s="35" t="s">
        <v>73</v>
      </c>
      <c r="P222" s="35" t="s">
        <v>73</v>
      </c>
      <c r="Q222" s="35"/>
      <c r="R222" s="499" t="s">
        <v>93</v>
      </c>
      <c r="S222" s="555">
        <v>5</v>
      </c>
      <c r="T222" s="537">
        <v>42</v>
      </c>
      <c r="U222" s="537">
        <v>2</v>
      </c>
      <c r="V222" s="502"/>
      <c r="W222" s="544" t="s">
        <v>94</v>
      </c>
      <c r="X222" s="545">
        <v>12</v>
      </c>
      <c r="Y222" s="545">
        <v>30</v>
      </c>
      <c r="Z222" s="545"/>
      <c r="AA222" s="545"/>
      <c r="AB222" s="530">
        <v>22</v>
      </c>
      <c r="AD222"/>
      <c r="AE222"/>
      <c r="AF222"/>
      <c r="AG222"/>
      <c r="AH222"/>
      <c r="AI222"/>
      <c r="AJ222"/>
    </row>
    <row r="223" spans="3:36" ht="17.100000000000001" customHeight="1">
      <c r="C223" s="650" t="s">
        <v>92</v>
      </c>
      <c r="D223" s="411" t="s">
        <v>73</v>
      </c>
      <c r="E223" s="412">
        <v>0.70833333333333337</v>
      </c>
      <c r="F223" s="412">
        <v>0.33333333333333331</v>
      </c>
      <c r="G223" s="453">
        <v>6</v>
      </c>
      <c r="H223" s="107">
        <v>9</v>
      </c>
      <c r="I223" s="414">
        <v>3</v>
      </c>
      <c r="K223" s="257" t="s">
        <v>111</v>
      </c>
      <c r="L223" s="498" t="s">
        <v>93</v>
      </c>
      <c r="M223" s="35"/>
      <c r="N223" s="35" t="s">
        <v>93</v>
      </c>
      <c r="O223" s="35" t="s">
        <v>93</v>
      </c>
      <c r="P223" s="35" t="s">
        <v>93</v>
      </c>
      <c r="Q223" s="35" t="s">
        <v>93</v>
      </c>
      <c r="R223" s="47"/>
      <c r="S223" s="537">
        <v>5</v>
      </c>
      <c r="T223" s="537">
        <v>40</v>
      </c>
      <c r="U223" s="537">
        <v>0</v>
      </c>
      <c r="W223" s="544" t="s">
        <v>111</v>
      </c>
      <c r="X223" s="545">
        <v>11</v>
      </c>
      <c r="Y223" s="545">
        <v>30</v>
      </c>
      <c r="Z223" s="545"/>
      <c r="AA223" s="545"/>
      <c r="AB223" s="530">
        <v>21</v>
      </c>
      <c r="AD223"/>
      <c r="AE223"/>
      <c r="AF223"/>
      <c r="AG223"/>
      <c r="AH223"/>
      <c r="AI223"/>
      <c r="AJ223"/>
    </row>
    <row r="224" spans="3:36" ht="17.100000000000001" customHeight="1">
      <c r="C224" s="650"/>
      <c r="D224" s="415"/>
      <c r="E224" s="415"/>
      <c r="F224" s="415"/>
      <c r="G224" s="309"/>
      <c r="H224" s="309"/>
      <c r="I224" s="413"/>
      <c r="K224" s="272" t="s">
        <v>80</v>
      </c>
      <c r="L224" s="103"/>
      <c r="M224" s="103" t="s">
        <v>93</v>
      </c>
      <c r="N224" s="103" t="s">
        <v>93</v>
      </c>
      <c r="O224" s="103" t="s">
        <v>93</v>
      </c>
      <c r="P224" s="103" t="s">
        <v>93</v>
      </c>
      <c r="Q224" s="103" t="s">
        <v>93</v>
      </c>
      <c r="R224" s="104"/>
      <c r="S224" s="537">
        <v>5</v>
      </c>
      <c r="T224" s="537">
        <v>40</v>
      </c>
      <c r="U224" s="537">
        <v>0</v>
      </c>
      <c r="W224" s="551" t="s">
        <v>80</v>
      </c>
      <c r="X224" s="552">
        <v>12</v>
      </c>
      <c r="Y224" s="552">
        <v>30</v>
      </c>
      <c r="Z224" s="552"/>
      <c r="AA224" s="552"/>
      <c r="AB224" s="553">
        <v>22</v>
      </c>
      <c r="AD224"/>
      <c r="AE224"/>
      <c r="AF224"/>
      <c r="AG224"/>
      <c r="AH224"/>
      <c r="AI224"/>
      <c r="AJ224"/>
    </row>
    <row r="225" spans="3:11" ht="17.100000000000001" customHeight="1">
      <c r="C225" s="651"/>
      <c r="D225" s="416"/>
      <c r="E225" s="416"/>
      <c r="F225" s="416"/>
      <c r="G225" s="312"/>
      <c r="H225" s="312"/>
      <c r="I225" s="417"/>
    </row>
    <row r="226" spans="3:11" ht="17.100000000000001" customHeight="1">
      <c r="C226" s="549" t="s">
        <v>720</v>
      </c>
      <c r="K226" s="113" t="s">
        <v>735</v>
      </c>
    </row>
    <row r="227" spans="3:11" ht="17.100000000000001" customHeight="1">
      <c r="C227" s="549"/>
    </row>
    <row r="228" spans="3:11" ht="17.100000000000001" customHeight="1">
      <c r="C228" s="549"/>
    </row>
    <row r="229" spans="3:11" ht="17.100000000000001" customHeight="1">
      <c r="C229" s="481"/>
      <c r="D229" s="481"/>
      <c r="E229" s="145"/>
      <c r="K229"/>
    </row>
  </sheetData>
  <mergeCells count="64">
    <mergeCell ref="T174:T175"/>
    <mergeCell ref="U174:U175"/>
    <mergeCell ref="C175:C181"/>
    <mergeCell ref="C182:C184"/>
    <mergeCell ref="S215:S216"/>
    <mergeCell ref="T215:T216"/>
    <mergeCell ref="U215:U216"/>
    <mergeCell ref="C216:C222"/>
    <mergeCell ref="C186:D188"/>
    <mergeCell ref="F186:G186"/>
    <mergeCell ref="F187:G187"/>
    <mergeCell ref="F188:G188"/>
    <mergeCell ref="S174:S175"/>
    <mergeCell ref="C223:C225"/>
    <mergeCell ref="S198:S199"/>
    <mergeCell ref="T198:T199"/>
    <mergeCell ref="U198:U199"/>
    <mergeCell ref="C199:C205"/>
    <mergeCell ref="C206:C208"/>
    <mergeCell ref="S62:S63"/>
    <mergeCell ref="T62:T63"/>
    <mergeCell ref="U62:U63"/>
    <mergeCell ref="C63:C69"/>
    <mergeCell ref="C70:C72"/>
    <mergeCell ref="C119:C125"/>
    <mergeCell ref="C126:C128"/>
    <mergeCell ref="C135:C141"/>
    <mergeCell ref="C34:C36"/>
    <mergeCell ref="C108:C110"/>
    <mergeCell ref="C101:C107"/>
    <mergeCell ref="C47:C53"/>
    <mergeCell ref="C54:C56"/>
    <mergeCell ref="C91:C93"/>
    <mergeCell ref="C84:C90"/>
    <mergeCell ref="C142:C144"/>
    <mergeCell ref="S46:S47"/>
    <mergeCell ref="T46:T47"/>
    <mergeCell ref="U46:U47"/>
    <mergeCell ref="S83:S84"/>
    <mergeCell ref="T83:T84"/>
    <mergeCell ref="U83:U84"/>
    <mergeCell ref="S118:S119"/>
    <mergeCell ref="T118:T119"/>
    <mergeCell ref="U118:U119"/>
    <mergeCell ref="S100:S101"/>
    <mergeCell ref="T100:T101"/>
    <mergeCell ref="U100:U101"/>
    <mergeCell ref="S134:S135"/>
    <mergeCell ref="T134:T135"/>
    <mergeCell ref="U134:U135"/>
    <mergeCell ref="S156:S157"/>
    <mergeCell ref="T156:T157"/>
    <mergeCell ref="U156:U157"/>
    <mergeCell ref="C157:C163"/>
    <mergeCell ref="C164:C166"/>
    <mergeCell ref="S26:S27"/>
    <mergeCell ref="T26:T27"/>
    <mergeCell ref="U26:U27"/>
    <mergeCell ref="C27:C33"/>
    <mergeCell ref="S9:S10"/>
    <mergeCell ref="T9:T10"/>
    <mergeCell ref="U9:U10"/>
    <mergeCell ref="C10:C16"/>
    <mergeCell ref="C17:C19"/>
  </mergeCells>
  <phoneticPr fontId="22" type="noConversion"/>
  <conditionalFormatting sqref="T44:T78 T196:T208 T212">
    <cfRule type="cellIs" dxfId="1716" priority="112" operator="lessThan">
      <formula>40</formula>
    </cfRule>
  </conditionalFormatting>
  <conditionalFormatting sqref="L1:R99 L113:R171 L196:R208 L212:R1048576">
    <cfRule type="cellIs" dxfId="1715" priority="90" operator="equal">
      <formula>"일"</formula>
    </cfRule>
    <cfRule type="containsText" dxfId="1714" priority="91" operator="containsText" text="야">
      <formula>NOT(ISERROR(SEARCH("야",L1)))</formula>
    </cfRule>
    <cfRule type="cellIs" dxfId="1713" priority="92" operator="equal">
      <formula>"토"</formula>
    </cfRule>
  </conditionalFormatting>
  <conditionalFormatting sqref="G1:AB2 G45:AB59 G44:J44 L44:AB44 G60:J60 L60:AB60 G61:AB61 J62:AB72 G74:AB99 J73 L73:AB73 G113:AB171 G227:AB1048576 G226:J226 L226:AB226 G196:AB199 G212:AB216 G209:J211 V209:AB211 G208:AB208 G200:W207 G225:AB225 G217:V224 G4:AB43 H3:AB3">
    <cfRule type="cellIs" dxfId="1712" priority="78" operator="equal">
      <formula>0</formula>
    </cfRule>
  </conditionalFormatting>
  <conditionalFormatting sqref="S229:S1048576 S196:S208 S212 S1:S184 S188:S189">
    <cfRule type="cellIs" dxfId="1711" priority="72" operator="lessThan">
      <formula>5</formula>
    </cfRule>
  </conditionalFormatting>
  <conditionalFormatting sqref="L100:R112">
    <cfRule type="cellIs" dxfId="1710" priority="69" operator="equal">
      <formula>"일"</formula>
    </cfRule>
    <cfRule type="containsText" dxfId="1709" priority="70" operator="containsText" text="야">
      <formula>NOT(ISERROR(SEARCH("야",L100)))</formula>
    </cfRule>
    <cfRule type="cellIs" dxfId="1708" priority="71" operator="equal">
      <formula>"토"</formula>
    </cfRule>
  </conditionalFormatting>
  <conditionalFormatting sqref="G100:AB110 G112:AB112 G111:J111 L111:AB111">
    <cfRule type="cellIs" dxfId="1707" priority="68" operator="equal">
      <formula>0</formula>
    </cfRule>
  </conditionalFormatting>
  <conditionalFormatting sqref="C168:C169">
    <cfRule type="cellIs" dxfId="1706" priority="67" operator="equal">
      <formula>0</formula>
    </cfRule>
  </conditionalFormatting>
  <conditionalFormatting sqref="C170">
    <cfRule type="cellIs" dxfId="1705" priority="66" operator="equal">
      <formula>0</formula>
    </cfRule>
  </conditionalFormatting>
  <conditionalFormatting sqref="C21">
    <cfRule type="cellIs" dxfId="1704" priority="65" operator="equal">
      <formula>0</formula>
    </cfRule>
  </conditionalFormatting>
  <conditionalFormatting sqref="C57">
    <cfRule type="cellIs" dxfId="1703" priority="64" operator="equal">
      <formula>0</formula>
    </cfRule>
  </conditionalFormatting>
  <conditionalFormatting sqref="K44">
    <cfRule type="cellIs" dxfId="1702" priority="63" operator="equal">
      <formula>0</formula>
    </cfRule>
  </conditionalFormatting>
  <conditionalFormatting sqref="K60">
    <cfRule type="cellIs" dxfId="1701" priority="62" operator="equal">
      <formula>0</formula>
    </cfRule>
  </conditionalFormatting>
  <conditionalFormatting sqref="G62:I73">
    <cfRule type="cellIs" dxfId="1700" priority="61" operator="equal">
      <formula>0</formula>
    </cfRule>
  </conditionalFormatting>
  <conditionalFormatting sqref="C60">
    <cfRule type="cellIs" dxfId="1699" priority="58" operator="equal">
      <formula>0</formula>
    </cfRule>
  </conditionalFormatting>
  <conditionalFormatting sqref="C73">
    <cfRule type="cellIs" dxfId="1698" priority="59" operator="equal">
      <formula>0</formula>
    </cfRule>
  </conditionalFormatting>
  <conditionalFormatting sqref="AD62:AI63">
    <cfRule type="cellIs" dxfId="1697" priority="57" operator="equal">
      <formula>0</formula>
    </cfRule>
  </conditionalFormatting>
  <conditionalFormatting sqref="AD64:AI71">
    <cfRule type="cellIs" dxfId="1696" priority="56" operator="equal">
      <formula>0</formula>
    </cfRule>
  </conditionalFormatting>
  <conditionalFormatting sqref="K73">
    <cfRule type="cellIs" dxfId="1695" priority="53" operator="equal">
      <formula>0</formula>
    </cfRule>
  </conditionalFormatting>
  <conditionalFormatting sqref="K73">
    <cfRule type="cellIs" dxfId="1694" priority="54" operator="equal">
      <formula>0</formula>
    </cfRule>
  </conditionalFormatting>
  <conditionalFormatting sqref="C95">
    <cfRule type="cellIs" dxfId="1693" priority="52" operator="equal">
      <formula>0</formula>
    </cfRule>
  </conditionalFormatting>
  <conditionalFormatting sqref="K111">
    <cfRule type="cellIs" dxfId="1692" priority="51" operator="equal">
      <formula>0</formula>
    </cfRule>
  </conditionalFormatting>
  <conditionalFormatting sqref="L229:R231 L196:R208 L212:R212 L172:R184 M189:R189 L188:R188">
    <cfRule type="cellIs" dxfId="1691" priority="47" operator="equal">
      <formula>"일"</formula>
    </cfRule>
    <cfRule type="cellIs" dxfId="1690" priority="49" operator="equal">
      <formula>"토"</formula>
    </cfRule>
  </conditionalFormatting>
  <conditionalFormatting sqref="L217:R224 L200:R207 L176:R183 C185">
    <cfRule type="cellIs" dxfId="1689" priority="46" operator="equal">
      <formula>0</formula>
    </cfRule>
  </conditionalFormatting>
  <conditionalFormatting sqref="G230:AB230">
    <cfRule type="cellIs" dxfId="1688" priority="44" operator="equal">
      <formula>0</formula>
    </cfRule>
  </conditionalFormatting>
  <conditionalFormatting sqref="C186">
    <cfRule type="cellIs" dxfId="1687" priority="43" operator="equal">
      <formula>0</formula>
    </cfRule>
  </conditionalFormatting>
  <conditionalFormatting sqref="K196">
    <cfRule type="cellIs" dxfId="1686" priority="42" operator="equal">
      <formula>0</formula>
    </cfRule>
  </conditionalFormatting>
  <conditionalFormatting sqref="G198:I212">
    <cfRule type="cellIs" dxfId="1685" priority="41" operator="equal">
      <formula>0</formula>
    </cfRule>
  </conditionalFormatting>
  <conditionalFormatting sqref="C196">
    <cfRule type="cellIs" dxfId="1684" priority="39" operator="equal">
      <formula>0</formula>
    </cfRule>
  </conditionalFormatting>
  <conditionalFormatting sqref="C209:C212">
    <cfRule type="cellIs" dxfId="1683" priority="40" operator="equal">
      <formula>0</formula>
    </cfRule>
  </conditionalFormatting>
  <conditionalFormatting sqref="T215:T228">
    <cfRule type="cellIs" dxfId="1682" priority="36" operator="lessThan">
      <formula>40</formula>
    </cfRule>
  </conditionalFormatting>
  <conditionalFormatting sqref="L215:R228">
    <cfRule type="cellIs" dxfId="1681" priority="33" operator="equal">
      <formula>"일"</formula>
    </cfRule>
    <cfRule type="containsText" dxfId="1680" priority="34" operator="containsText" text="야">
      <formula>NOT(ISERROR(SEARCH("야",L215)))</formula>
    </cfRule>
    <cfRule type="cellIs" dxfId="1679" priority="35" operator="equal">
      <formula>"토"</formula>
    </cfRule>
  </conditionalFormatting>
  <conditionalFormatting sqref="J215:AB216 J226:J228 L226:AB228 J225:AB225 J217:V224">
    <cfRule type="cellIs" dxfId="1678" priority="32" operator="equal">
      <formula>0</formula>
    </cfRule>
  </conditionalFormatting>
  <conditionalFormatting sqref="S215:S228">
    <cfRule type="cellIs" dxfId="1677" priority="31" operator="lessThan">
      <formula>5</formula>
    </cfRule>
  </conditionalFormatting>
  <conditionalFormatting sqref="G215:I228">
    <cfRule type="cellIs" dxfId="1676" priority="30" operator="equal">
      <formula>0</formula>
    </cfRule>
  </conditionalFormatting>
  <conditionalFormatting sqref="C227:C228">
    <cfRule type="cellIs" dxfId="1675" priority="29" operator="equal">
      <formula>0</formula>
    </cfRule>
  </conditionalFormatting>
  <conditionalFormatting sqref="T213:T214">
    <cfRule type="cellIs" dxfId="1674" priority="28" operator="lessThan">
      <formula>40</formula>
    </cfRule>
  </conditionalFormatting>
  <conditionalFormatting sqref="L213:R214">
    <cfRule type="cellIs" dxfId="1673" priority="25" operator="equal">
      <formula>"일"</formula>
    </cfRule>
    <cfRule type="containsText" dxfId="1672" priority="26" operator="containsText" text="야">
      <formula>NOT(ISERROR(SEARCH("야",L213)))</formula>
    </cfRule>
    <cfRule type="cellIs" dxfId="1671" priority="27" operator="equal">
      <formula>"토"</formula>
    </cfRule>
  </conditionalFormatting>
  <conditionalFormatting sqref="G213:J213 L213:AB213 G214:AB214">
    <cfRule type="cellIs" dxfId="1670" priority="24" operator="equal">
      <formula>0</formula>
    </cfRule>
  </conditionalFormatting>
  <conditionalFormatting sqref="S213:S214">
    <cfRule type="cellIs" dxfId="1669" priority="23" operator="lessThan">
      <formula>5</formula>
    </cfRule>
  </conditionalFormatting>
  <conditionalFormatting sqref="K213">
    <cfRule type="cellIs" dxfId="1668" priority="22" operator="equal">
      <formula>0</formula>
    </cfRule>
  </conditionalFormatting>
  <conditionalFormatting sqref="C213">
    <cfRule type="cellIs" dxfId="1667" priority="21" operator="equal">
      <formula>0</formula>
    </cfRule>
  </conditionalFormatting>
  <conditionalFormatting sqref="C226">
    <cfRule type="cellIs" dxfId="1666" priority="20" operator="equal">
      <formula>0</formula>
    </cfRule>
  </conditionalFormatting>
  <conditionalFormatting sqref="G184:I184">
    <cfRule type="cellIs" dxfId="1665" priority="19" operator="equal">
      <formula>0</formula>
    </cfRule>
  </conditionalFormatting>
  <conditionalFormatting sqref="L172:R184 L229:R231 L196:R208 L212:R212">
    <cfRule type="containsText" dxfId="1664" priority="48" operator="containsText" text="야">
      <formula>NOT(ISERROR(SEARCH("야",L172)))</formula>
    </cfRule>
  </conditionalFormatting>
  <conditionalFormatting sqref="C154">
    <cfRule type="cellIs" dxfId="1663" priority="18" operator="equal">
      <formula>0</formula>
    </cfRule>
  </conditionalFormatting>
  <conditionalFormatting sqref="L190:R195">
    <cfRule type="cellIs" dxfId="1662" priority="15" operator="equal">
      <formula>"일"</formula>
    </cfRule>
    <cfRule type="containsText" dxfId="1661" priority="16" operator="containsText" text="야">
      <formula>NOT(ISERROR(SEARCH("야",L190)))</formula>
    </cfRule>
    <cfRule type="cellIs" dxfId="1660" priority="17" operator="equal">
      <formula>"토"</formula>
    </cfRule>
  </conditionalFormatting>
  <conditionalFormatting sqref="G190:AB195">
    <cfRule type="cellIs" dxfId="1659" priority="14" operator="equal">
      <formula>0</formula>
    </cfRule>
  </conditionalFormatting>
  <conditionalFormatting sqref="S190:S195">
    <cfRule type="cellIs" dxfId="1658" priority="13" operator="lessThan">
      <formula>5</formula>
    </cfRule>
  </conditionalFormatting>
  <conditionalFormatting sqref="L185:R187 T185:T187">
    <cfRule type="cellIs" dxfId="1657" priority="8" operator="equal">
      <formula>"일"</formula>
    </cfRule>
    <cfRule type="cellIs" dxfId="1656" priority="9" operator="equal">
      <formula>"토"</formula>
    </cfRule>
  </conditionalFormatting>
  <conditionalFormatting sqref="S185:S187">
    <cfRule type="cellIs" dxfId="1655" priority="7" operator="lessThan">
      <formula>5</formula>
    </cfRule>
  </conditionalFormatting>
  <conditionalFormatting sqref="L209:R211">
    <cfRule type="cellIs" dxfId="1654" priority="4" operator="equal">
      <formula>"일"</formula>
    </cfRule>
    <cfRule type="cellIs" dxfId="1653" priority="6" operator="equal">
      <formula>"토"</formula>
    </cfRule>
  </conditionalFormatting>
  <conditionalFormatting sqref="L209:R211">
    <cfRule type="containsText" dxfId="1652" priority="5" operator="containsText" text="야">
      <formula>NOT(ISERROR(SEARCH("야",L209)))</formula>
    </cfRule>
  </conditionalFormatting>
  <conditionalFormatting sqref="G3">
    <cfRule type="cellIs" dxfId="1651" priority="1" operator="equal">
      <formula>"일"</formula>
    </cfRule>
    <cfRule type="cellIs" dxfId="1650" priority="2" operator="equal">
      <formula>"야"</formula>
    </cfRule>
    <cfRule type="cellIs" dxfId="1649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6E3A-B25F-4F77-A372-E50622756035}">
  <sheetPr>
    <tabColor rgb="FFFFFF00"/>
  </sheetPr>
  <dimension ref="B2:AJ237"/>
  <sheetViews>
    <sheetView showGridLines="0" showRowColHeaders="0" zoomScaleNormal="100" zoomScaleSheetLayoutView="75" workbookViewId="0">
      <selection activeCell="G3" sqref="G3"/>
    </sheetView>
  </sheetViews>
  <sheetFormatPr defaultColWidth="6.125" defaultRowHeight="17.100000000000001" customHeight="1"/>
  <cols>
    <col min="1" max="1" width="6.125" style="113"/>
    <col min="2" max="2" width="6.125" style="123" customWidth="1"/>
    <col min="3" max="3" width="6.125" style="349" customWidth="1"/>
    <col min="4" max="6" width="6.125" style="113"/>
    <col min="7" max="8" width="6.125" style="349"/>
    <col min="9" max="18" width="6.125" style="113"/>
    <col min="19" max="21" width="8.125" style="537" customWidth="1"/>
    <col min="22" max="22" width="6.125" style="501"/>
    <col min="23" max="16384" width="6.125" style="113"/>
  </cols>
  <sheetData>
    <row r="2" spans="2:28" ht="12" customHeight="1"/>
    <row r="3" spans="2:28" ht="38.25" customHeight="1">
      <c r="C3" s="582" t="s">
        <v>691</v>
      </c>
      <c r="D3" s="583"/>
      <c r="E3" s="583"/>
      <c r="F3" s="583"/>
      <c r="G3" s="134" t="s">
        <v>540</v>
      </c>
      <c r="H3" s="583"/>
      <c r="I3" s="583"/>
      <c r="J3" s="583"/>
      <c r="K3" s="583"/>
      <c r="L3" s="583"/>
      <c r="M3" s="583"/>
      <c r="N3" s="583"/>
      <c r="O3" s="583"/>
      <c r="P3" s="583"/>
    </row>
    <row r="5" spans="2:28" ht="17.100000000000001" customHeight="1">
      <c r="C5" s="481" t="s">
        <v>634</v>
      </c>
      <c r="D5" s="481"/>
      <c r="E5" s="145"/>
      <c r="K5"/>
    </row>
    <row r="6" spans="2:28" ht="17.100000000000001" customHeight="1">
      <c r="C6" s="481"/>
      <c r="D6" s="481"/>
      <c r="E6" s="145"/>
      <c r="K6"/>
    </row>
    <row r="7" spans="2:28" ht="17.100000000000001" customHeight="1">
      <c r="C7" s="481" t="s">
        <v>703</v>
      </c>
      <c r="D7" s="481"/>
      <c r="E7" s="145"/>
      <c r="K7"/>
    </row>
    <row r="8" spans="2:28" ht="17.100000000000001" customHeight="1">
      <c r="X8" s="2"/>
      <c r="Y8" s="2"/>
      <c r="Z8" s="2"/>
      <c r="AA8" s="2"/>
      <c r="AB8" s="2"/>
    </row>
    <row r="9" spans="2:28" s="349" customFormat="1" ht="17.100000000000001" customHeight="1">
      <c r="B9" s="123"/>
      <c r="C9" s="70" t="s">
        <v>156</v>
      </c>
      <c r="D9" s="410" t="s">
        <v>136</v>
      </c>
      <c r="E9" s="410" t="s">
        <v>134</v>
      </c>
      <c r="F9" s="410" t="s">
        <v>109</v>
      </c>
      <c r="G9" s="410" t="s">
        <v>131</v>
      </c>
      <c r="H9" s="451" t="s">
        <v>75</v>
      </c>
      <c r="I9" s="452" t="s">
        <v>92</v>
      </c>
      <c r="J9"/>
      <c r="K9" s="75" t="s">
        <v>83</v>
      </c>
      <c r="L9" s="146" t="s">
        <v>96</v>
      </c>
      <c r="M9" s="146" t="s">
        <v>104</v>
      </c>
      <c r="N9" s="146" t="s">
        <v>82</v>
      </c>
      <c r="O9" s="146" t="s">
        <v>112</v>
      </c>
      <c r="P9" s="146" t="s">
        <v>97</v>
      </c>
      <c r="Q9" s="146" t="s">
        <v>117</v>
      </c>
      <c r="R9" s="147" t="s">
        <v>132</v>
      </c>
      <c r="S9" s="667" t="s">
        <v>515</v>
      </c>
      <c r="T9" s="669" t="s">
        <v>486</v>
      </c>
      <c r="U9" s="670" t="s">
        <v>487</v>
      </c>
      <c r="V9" s="537"/>
      <c r="W9" s="194" t="s">
        <v>252</v>
      </c>
      <c r="X9" s="2"/>
      <c r="Y9" s="2"/>
      <c r="Z9" s="2"/>
      <c r="AA9" s="2"/>
      <c r="AB9" s="2"/>
    </row>
    <row r="10" spans="2:28" ht="17.100000000000001" customHeight="1">
      <c r="C10" s="647" t="s">
        <v>138</v>
      </c>
      <c r="D10" s="411" t="s">
        <v>123</v>
      </c>
      <c r="E10" s="412">
        <v>0.29166666666666669</v>
      </c>
      <c r="F10" s="412">
        <v>0.66666666666666663</v>
      </c>
      <c r="G10" s="309">
        <v>1</v>
      </c>
      <c r="H10" s="309">
        <v>8</v>
      </c>
      <c r="I10" s="413"/>
      <c r="J10"/>
      <c r="K10" s="454" t="s">
        <v>370</v>
      </c>
      <c r="L10" s="455" t="s">
        <v>618</v>
      </c>
      <c r="M10" s="455" t="s">
        <v>617</v>
      </c>
      <c r="N10" s="455" t="s">
        <v>617</v>
      </c>
      <c r="O10" s="455" t="s">
        <v>617</v>
      </c>
      <c r="P10" s="455" t="s">
        <v>617</v>
      </c>
      <c r="Q10" s="455" t="s">
        <v>617</v>
      </c>
      <c r="R10" s="456" t="s">
        <v>617</v>
      </c>
      <c r="S10" s="668"/>
      <c r="T10" s="669"/>
      <c r="U10" s="671"/>
      <c r="W10" s="153" t="s">
        <v>83</v>
      </c>
      <c r="X10" s="154" t="s">
        <v>88</v>
      </c>
      <c r="Y10" s="154" t="s">
        <v>92</v>
      </c>
      <c r="Z10" s="154" t="s">
        <v>155</v>
      </c>
      <c r="AA10" s="154" t="s">
        <v>103</v>
      </c>
      <c r="AB10" s="155" t="s">
        <v>120</v>
      </c>
    </row>
    <row r="11" spans="2:28" ht="17.100000000000001" customHeight="1">
      <c r="C11" s="648"/>
      <c r="D11" s="411" t="s">
        <v>93</v>
      </c>
      <c r="E11" s="412">
        <v>0.375</v>
      </c>
      <c r="F11" s="412">
        <v>0.75</v>
      </c>
      <c r="G11" s="309">
        <v>1</v>
      </c>
      <c r="H11" s="309">
        <v>8</v>
      </c>
      <c r="I11" s="413"/>
      <c r="J11"/>
      <c r="K11" s="257" t="s">
        <v>79</v>
      </c>
      <c r="L11" s="35" t="s">
        <v>73</v>
      </c>
      <c r="M11" s="35"/>
      <c r="N11" s="35"/>
      <c r="O11" s="35" t="s">
        <v>123</v>
      </c>
      <c r="P11" s="35" t="s">
        <v>95</v>
      </c>
      <c r="Q11" s="35"/>
      <c r="R11" s="47" t="s">
        <v>123</v>
      </c>
      <c r="S11" s="537">
        <v>4</v>
      </c>
      <c r="T11" s="537">
        <v>34</v>
      </c>
      <c r="U11" s="537">
        <v>2</v>
      </c>
      <c r="W11" s="257" t="s">
        <v>79</v>
      </c>
      <c r="X11" s="434">
        <v>14</v>
      </c>
      <c r="Y11" s="434">
        <v>12</v>
      </c>
      <c r="Z11" s="434">
        <v>0</v>
      </c>
      <c r="AA11" s="434">
        <v>0</v>
      </c>
      <c r="AB11" s="260">
        <v>18</v>
      </c>
    </row>
    <row r="12" spans="2:28" ht="17.100000000000001" customHeight="1">
      <c r="C12" s="648"/>
      <c r="D12" s="411" t="s">
        <v>95</v>
      </c>
      <c r="E12" s="412">
        <v>0.5</v>
      </c>
      <c r="F12" s="412">
        <v>0.875</v>
      </c>
      <c r="G12" s="309">
        <v>1</v>
      </c>
      <c r="H12" s="309">
        <v>8</v>
      </c>
      <c r="I12" s="413"/>
      <c r="J12"/>
      <c r="K12" s="257" t="s">
        <v>180</v>
      </c>
      <c r="L12" s="35" t="s">
        <v>93</v>
      </c>
      <c r="M12" s="35" t="s">
        <v>95</v>
      </c>
      <c r="N12" s="35" t="s">
        <v>73</v>
      </c>
      <c r="O12" s="35"/>
      <c r="P12" s="35"/>
      <c r="Q12" s="35" t="s">
        <v>123</v>
      </c>
      <c r="R12" s="47" t="s">
        <v>95</v>
      </c>
      <c r="S12" s="537">
        <v>5</v>
      </c>
      <c r="T12" s="537">
        <v>42</v>
      </c>
      <c r="U12" s="537">
        <v>2</v>
      </c>
      <c r="W12" s="257" t="s">
        <v>180</v>
      </c>
      <c r="X12" s="434">
        <v>14</v>
      </c>
      <c r="Y12" s="434">
        <v>12</v>
      </c>
      <c r="Z12" s="434">
        <v>0</v>
      </c>
      <c r="AA12" s="434">
        <v>0</v>
      </c>
      <c r="AB12" s="260">
        <v>18</v>
      </c>
    </row>
    <row r="13" spans="2:28" ht="17.100000000000001" customHeight="1">
      <c r="C13" s="648"/>
      <c r="D13" s="411"/>
      <c r="E13" s="412"/>
      <c r="F13" s="412"/>
      <c r="G13" s="309">
        <v>0</v>
      </c>
      <c r="H13" s="309" t="s">
        <v>105</v>
      </c>
      <c r="I13" s="413"/>
      <c r="J13"/>
      <c r="K13" s="257" t="s">
        <v>110</v>
      </c>
      <c r="L13" s="35"/>
      <c r="M13" s="35" t="s">
        <v>123</v>
      </c>
      <c r="N13" s="35" t="s">
        <v>93</v>
      </c>
      <c r="O13" s="35" t="s">
        <v>95</v>
      </c>
      <c r="P13" s="35" t="s">
        <v>73</v>
      </c>
      <c r="Q13" s="35"/>
      <c r="R13" s="47"/>
      <c r="S13" s="537">
        <v>4</v>
      </c>
      <c r="T13" s="537">
        <v>34</v>
      </c>
      <c r="U13" s="537">
        <v>2</v>
      </c>
      <c r="W13" s="257" t="s">
        <v>110</v>
      </c>
      <c r="X13" s="434">
        <v>16</v>
      </c>
      <c r="Y13" s="434">
        <v>16</v>
      </c>
      <c r="Z13" s="434">
        <v>0</v>
      </c>
      <c r="AA13" s="434">
        <v>0</v>
      </c>
      <c r="AB13" s="260">
        <v>21.333333333333332</v>
      </c>
    </row>
    <row r="14" spans="2:28" ht="17.100000000000001" customHeight="1">
      <c r="C14" s="648"/>
      <c r="D14" s="411"/>
      <c r="E14" s="412"/>
      <c r="F14" s="412"/>
      <c r="G14" s="309">
        <v>0</v>
      </c>
      <c r="H14" s="309" t="s">
        <v>105</v>
      </c>
      <c r="I14" s="413"/>
      <c r="J14"/>
      <c r="K14" s="257" t="s">
        <v>114</v>
      </c>
      <c r="L14" s="35" t="s">
        <v>123</v>
      </c>
      <c r="M14" s="35" t="s">
        <v>95</v>
      </c>
      <c r="N14" s="35"/>
      <c r="O14" s="35" t="s">
        <v>123</v>
      </c>
      <c r="P14" s="35" t="s">
        <v>93</v>
      </c>
      <c r="Q14" s="35" t="s">
        <v>95</v>
      </c>
      <c r="R14" s="47" t="s">
        <v>73</v>
      </c>
      <c r="S14" s="537">
        <v>6</v>
      </c>
      <c r="T14" s="537">
        <v>50</v>
      </c>
      <c r="U14" s="537">
        <v>2</v>
      </c>
      <c r="W14" s="257" t="s">
        <v>114</v>
      </c>
      <c r="X14" s="434">
        <v>8</v>
      </c>
      <c r="Y14" s="434">
        <v>16</v>
      </c>
      <c r="Z14" s="434">
        <v>0</v>
      </c>
      <c r="AA14" s="434">
        <v>0</v>
      </c>
      <c r="AB14" s="260">
        <v>13.333333333333332</v>
      </c>
    </row>
    <row r="15" spans="2:28" ht="17.100000000000001" customHeight="1">
      <c r="C15" s="648"/>
      <c r="D15" s="411"/>
      <c r="E15" s="412"/>
      <c r="F15" s="412"/>
      <c r="G15" s="309">
        <v>0</v>
      </c>
      <c r="H15" s="309" t="s">
        <v>105</v>
      </c>
      <c r="I15" s="413"/>
      <c r="J15"/>
      <c r="K15" s="257" t="s">
        <v>127</v>
      </c>
      <c r="L15" s="35"/>
      <c r="M15" s="35"/>
      <c r="N15" s="35" t="s">
        <v>123</v>
      </c>
      <c r="O15" s="35" t="s">
        <v>95</v>
      </c>
      <c r="P15" s="35"/>
      <c r="Q15" s="35" t="s">
        <v>123</v>
      </c>
      <c r="R15" s="47" t="s">
        <v>93</v>
      </c>
      <c r="S15" s="537">
        <v>4</v>
      </c>
      <c r="T15" s="537">
        <v>32</v>
      </c>
      <c r="U15" s="537">
        <v>0</v>
      </c>
      <c r="W15" s="257" t="s">
        <v>127</v>
      </c>
      <c r="X15" s="434">
        <v>6</v>
      </c>
      <c r="Y15" s="434">
        <v>12</v>
      </c>
      <c r="Z15" s="434">
        <v>0</v>
      </c>
      <c r="AA15" s="434">
        <v>0</v>
      </c>
      <c r="AB15" s="260">
        <v>10</v>
      </c>
    </row>
    <row r="16" spans="2:28" ht="17.100000000000001" customHeight="1">
      <c r="C16" s="649"/>
      <c r="D16" s="411"/>
      <c r="E16" s="412"/>
      <c r="F16" s="412"/>
      <c r="G16" s="309">
        <v>0</v>
      </c>
      <c r="H16" s="309" t="s">
        <v>105</v>
      </c>
      <c r="I16" s="413"/>
      <c r="J16"/>
      <c r="K16" s="257" t="s">
        <v>94</v>
      </c>
      <c r="L16" s="35" t="s">
        <v>95</v>
      </c>
      <c r="M16" s="35" t="s">
        <v>73</v>
      </c>
      <c r="N16" s="35"/>
      <c r="O16" s="35"/>
      <c r="P16" s="35" t="s">
        <v>123</v>
      </c>
      <c r="Q16" s="35" t="s">
        <v>95</v>
      </c>
      <c r="R16" s="499"/>
      <c r="S16" s="555">
        <v>4</v>
      </c>
      <c r="T16" s="537">
        <v>34</v>
      </c>
      <c r="U16" s="537">
        <v>2</v>
      </c>
      <c r="V16" s="502"/>
      <c r="W16" s="257" t="s">
        <v>94</v>
      </c>
      <c r="X16" s="434">
        <v>6</v>
      </c>
      <c r="Y16" s="434">
        <v>12</v>
      </c>
      <c r="Z16" s="434">
        <v>0</v>
      </c>
      <c r="AA16" s="434">
        <v>0</v>
      </c>
      <c r="AB16" s="260">
        <v>10</v>
      </c>
    </row>
    <row r="17" spans="2:28" ht="17.100000000000001" customHeight="1">
      <c r="C17" s="650" t="s">
        <v>92</v>
      </c>
      <c r="D17" s="411" t="s">
        <v>73</v>
      </c>
      <c r="E17" s="412">
        <v>0.75</v>
      </c>
      <c r="F17" s="412">
        <v>0.375</v>
      </c>
      <c r="G17" s="453">
        <v>5</v>
      </c>
      <c r="H17" s="107">
        <v>10</v>
      </c>
      <c r="I17" s="414">
        <v>4</v>
      </c>
      <c r="J17"/>
      <c r="K17" s="257" t="s">
        <v>111</v>
      </c>
      <c r="L17" s="498" t="s">
        <v>123</v>
      </c>
      <c r="M17" s="35" t="s">
        <v>93</v>
      </c>
      <c r="N17" s="35" t="s">
        <v>95</v>
      </c>
      <c r="O17" s="35" t="s">
        <v>73</v>
      </c>
      <c r="P17" s="35"/>
      <c r="Q17" s="35"/>
      <c r="R17" s="47" t="s">
        <v>123</v>
      </c>
      <c r="S17" s="537">
        <v>5</v>
      </c>
      <c r="T17" s="537">
        <v>42</v>
      </c>
      <c r="U17" s="537">
        <v>2</v>
      </c>
      <c r="W17" s="257" t="s">
        <v>111</v>
      </c>
      <c r="X17" s="434">
        <v>6</v>
      </c>
      <c r="Y17" s="434">
        <v>12</v>
      </c>
      <c r="Z17" s="434">
        <v>0</v>
      </c>
      <c r="AA17" s="434">
        <v>0</v>
      </c>
      <c r="AB17" s="260">
        <v>10</v>
      </c>
    </row>
    <row r="18" spans="2:28" ht="17.100000000000001" customHeight="1">
      <c r="C18" s="650"/>
      <c r="D18" s="415"/>
      <c r="E18" s="415"/>
      <c r="F18" s="415"/>
      <c r="G18" s="309"/>
      <c r="H18" s="309"/>
      <c r="I18" s="413"/>
      <c r="J18"/>
      <c r="K18" s="257" t="s">
        <v>80</v>
      </c>
      <c r="L18" s="35" t="s">
        <v>95</v>
      </c>
      <c r="M18" s="35"/>
      <c r="N18" s="35" t="s">
        <v>123</v>
      </c>
      <c r="O18" s="35" t="s">
        <v>93</v>
      </c>
      <c r="P18" s="35" t="s">
        <v>95</v>
      </c>
      <c r="Q18" s="35" t="s">
        <v>73</v>
      </c>
      <c r="R18" s="47"/>
      <c r="S18" s="537">
        <v>5</v>
      </c>
      <c r="T18" s="537">
        <v>42</v>
      </c>
      <c r="U18" s="537">
        <v>2</v>
      </c>
      <c r="W18" s="257" t="s">
        <v>80</v>
      </c>
      <c r="X18" s="434">
        <v>8</v>
      </c>
      <c r="Y18" s="434">
        <v>16</v>
      </c>
      <c r="Z18" s="434">
        <v>0</v>
      </c>
      <c r="AA18" s="434">
        <v>0</v>
      </c>
      <c r="AB18" s="260">
        <v>13.333333333333332</v>
      </c>
    </row>
    <row r="19" spans="2:28" ht="17.100000000000001" customHeight="1">
      <c r="C19" s="651"/>
      <c r="D19" s="416"/>
      <c r="E19" s="416"/>
      <c r="F19" s="416"/>
      <c r="G19" s="312"/>
      <c r="H19" s="312"/>
      <c r="I19" s="417"/>
      <c r="J19"/>
      <c r="K19" s="539" t="s">
        <v>121</v>
      </c>
      <c r="L19" s="540"/>
      <c r="M19" s="540" t="s">
        <v>123</v>
      </c>
      <c r="N19" s="540" t="s">
        <v>95</v>
      </c>
      <c r="O19" s="540"/>
      <c r="P19" s="540" t="s">
        <v>123</v>
      </c>
      <c r="Q19" s="540" t="s">
        <v>93</v>
      </c>
      <c r="R19" s="541" t="s">
        <v>95</v>
      </c>
      <c r="S19" s="537">
        <v>5</v>
      </c>
      <c r="T19" s="537">
        <v>40</v>
      </c>
      <c r="U19" s="537">
        <v>0</v>
      </c>
      <c r="W19" s="539" t="s">
        <v>121</v>
      </c>
      <c r="X19" s="542">
        <v>16</v>
      </c>
      <c r="Y19" s="542">
        <v>16</v>
      </c>
      <c r="Z19" s="542">
        <v>0</v>
      </c>
      <c r="AA19" s="542">
        <v>0</v>
      </c>
      <c r="AB19" s="543">
        <v>21.333333333333332</v>
      </c>
    </row>
    <row r="20" spans="2:28" ht="17.100000000000001" customHeight="1">
      <c r="C20" s="402" t="s">
        <v>635</v>
      </c>
      <c r="D20"/>
      <c r="E20"/>
      <c r="F20"/>
      <c r="G20"/>
      <c r="H20"/>
      <c r="I20"/>
      <c r="J20"/>
      <c r="K20" s="402"/>
      <c r="L20"/>
      <c r="M20"/>
      <c r="N20"/>
      <c r="O20"/>
      <c r="P20"/>
      <c r="Q20"/>
      <c r="R20"/>
      <c r="W20"/>
      <c r="X20"/>
      <c r="Y20"/>
      <c r="Z20"/>
      <c r="AA20"/>
      <c r="AB20"/>
    </row>
    <row r="21" spans="2:28" ht="17.100000000000001" customHeight="1">
      <c r="C21" s="433" t="s">
        <v>649</v>
      </c>
      <c r="D21"/>
      <c r="E21"/>
      <c r="F21"/>
      <c r="G21"/>
      <c r="H21"/>
      <c r="I21"/>
      <c r="J21"/>
      <c r="K21" s="145" t="s">
        <v>671</v>
      </c>
      <c r="L21"/>
      <c r="M21"/>
      <c r="N21"/>
      <c r="O21"/>
      <c r="P21"/>
      <c r="Q21"/>
      <c r="R21"/>
      <c r="W21"/>
      <c r="X21"/>
      <c r="Y21"/>
      <c r="Z21"/>
      <c r="AA21"/>
      <c r="AB21"/>
    </row>
    <row r="22" spans="2:28" ht="17.100000000000001" customHeight="1">
      <c r="C22"/>
      <c r="D22"/>
      <c r="E22"/>
      <c r="F22"/>
      <c r="G22"/>
      <c r="H22"/>
      <c r="I22"/>
      <c r="J22"/>
      <c r="K22" s="145"/>
      <c r="L22"/>
      <c r="M22"/>
      <c r="N22"/>
      <c r="O22"/>
      <c r="P22"/>
      <c r="Q22"/>
      <c r="R22"/>
      <c r="W22"/>
      <c r="X22"/>
      <c r="Y22"/>
      <c r="Z22"/>
      <c r="AA22"/>
      <c r="AB22"/>
    </row>
    <row r="23" spans="2:28" ht="17.100000000000001" customHeight="1">
      <c r="C23"/>
      <c r="D23"/>
      <c r="E23"/>
      <c r="F23"/>
      <c r="G23"/>
      <c r="H23"/>
      <c r="I23"/>
      <c r="J23"/>
      <c r="K23" s="534"/>
      <c r="L23" s="538"/>
      <c r="M23" s="538"/>
      <c r="N23" s="538"/>
      <c r="O23" s="538"/>
      <c r="P23" s="538"/>
      <c r="Q23" s="538"/>
      <c r="R23" s="538"/>
      <c r="W23" s="534"/>
      <c r="X23" s="536"/>
      <c r="Y23" s="536"/>
      <c r="Z23" s="536"/>
      <c r="AA23" s="536"/>
      <c r="AB23" s="536"/>
    </row>
    <row r="24" spans="2:28" ht="17.100000000000001" customHeight="1">
      <c r="C24" s="481" t="s">
        <v>638</v>
      </c>
      <c r="D24"/>
      <c r="E24"/>
      <c r="F24"/>
      <c r="G24"/>
      <c r="H24"/>
      <c r="I24"/>
      <c r="J24"/>
      <c r="K24" s="534"/>
      <c r="L24" s="538"/>
      <c r="M24" s="538"/>
      <c r="N24" s="538"/>
      <c r="O24" s="538"/>
      <c r="P24" s="538"/>
      <c r="Q24" s="538"/>
      <c r="R24" s="538"/>
      <c r="W24" s="534"/>
      <c r="X24" s="536"/>
      <c r="Y24" s="536"/>
      <c r="Z24" s="536"/>
      <c r="AA24" s="536"/>
      <c r="AB24" s="536"/>
    </row>
    <row r="25" spans="2:28" ht="17.100000000000001" customHeight="1">
      <c r="C25"/>
      <c r="D25"/>
      <c r="E25"/>
      <c r="F25"/>
      <c r="G25"/>
      <c r="H25"/>
      <c r="I25"/>
      <c r="J25"/>
    </row>
    <row r="26" spans="2:28" s="349" customFormat="1" ht="17.100000000000001" customHeight="1">
      <c r="B26" s="123"/>
      <c r="C26" s="70" t="s">
        <v>156</v>
      </c>
      <c r="D26" s="410" t="s">
        <v>136</v>
      </c>
      <c r="E26" s="410" t="s">
        <v>134</v>
      </c>
      <c r="F26" s="410" t="s">
        <v>109</v>
      </c>
      <c r="G26" s="410" t="s">
        <v>131</v>
      </c>
      <c r="H26" s="451" t="s">
        <v>75</v>
      </c>
      <c r="I26" s="452" t="s">
        <v>92</v>
      </c>
      <c r="K26" s="75" t="s">
        <v>83</v>
      </c>
      <c r="L26" s="146" t="s">
        <v>96</v>
      </c>
      <c r="M26" s="146" t="s">
        <v>104</v>
      </c>
      <c r="N26" s="146" t="s">
        <v>82</v>
      </c>
      <c r="O26" s="146" t="s">
        <v>112</v>
      </c>
      <c r="P26" s="146" t="s">
        <v>97</v>
      </c>
      <c r="Q26" s="146" t="s">
        <v>117</v>
      </c>
      <c r="R26" s="147" t="s">
        <v>132</v>
      </c>
      <c r="S26" s="667" t="s">
        <v>515</v>
      </c>
      <c r="T26" s="669" t="s">
        <v>486</v>
      </c>
      <c r="U26" s="670" t="s">
        <v>487</v>
      </c>
      <c r="V26" s="537"/>
      <c r="W26" s="194" t="s">
        <v>252</v>
      </c>
      <c r="X26" s="2"/>
      <c r="Y26" s="2"/>
      <c r="Z26" s="2"/>
      <c r="AA26" s="2"/>
      <c r="AB26" s="2"/>
    </row>
    <row r="27" spans="2:28" ht="17.100000000000001" customHeight="1">
      <c r="C27" s="647" t="s">
        <v>138</v>
      </c>
      <c r="D27" s="411" t="s">
        <v>123</v>
      </c>
      <c r="E27" s="412">
        <v>0.29166666666666669</v>
      </c>
      <c r="F27" s="412">
        <v>0.70833333333333337</v>
      </c>
      <c r="G27" s="309">
        <v>1</v>
      </c>
      <c r="H27" s="309">
        <v>9</v>
      </c>
      <c r="I27" s="413"/>
      <c r="K27" s="454" t="s">
        <v>370</v>
      </c>
      <c r="L27" s="455" t="s">
        <v>618</v>
      </c>
      <c r="M27" s="455" t="s">
        <v>617</v>
      </c>
      <c r="N27" s="455" t="s">
        <v>617</v>
      </c>
      <c r="O27" s="455" t="s">
        <v>617</v>
      </c>
      <c r="P27" s="455" t="s">
        <v>617</v>
      </c>
      <c r="Q27" s="455" t="s">
        <v>617</v>
      </c>
      <c r="R27" s="456" t="s">
        <v>617</v>
      </c>
      <c r="S27" s="668"/>
      <c r="T27" s="669"/>
      <c r="U27" s="671"/>
      <c r="W27" s="153" t="s">
        <v>83</v>
      </c>
      <c r="X27" s="154" t="s">
        <v>88</v>
      </c>
      <c r="Y27" s="154" t="s">
        <v>92</v>
      </c>
      <c r="Z27" s="154" t="s">
        <v>155</v>
      </c>
      <c r="AA27" s="154" t="s">
        <v>103</v>
      </c>
      <c r="AB27" s="155" t="s">
        <v>120</v>
      </c>
    </row>
    <row r="28" spans="2:28" ht="17.100000000000001" customHeight="1">
      <c r="C28" s="648"/>
      <c r="D28" s="411" t="s">
        <v>93</v>
      </c>
      <c r="E28" s="412">
        <v>0.375</v>
      </c>
      <c r="F28" s="412">
        <v>0.75</v>
      </c>
      <c r="G28" s="309">
        <v>1</v>
      </c>
      <c r="H28" s="309">
        <v>8</v>
      </c>
      <c r="I28" s="413"/>
      <c r="K28" s="257" t="s">
        <v>79</v>
      </c>
      <c r="L28" s="35" t="s">
        <v>73</v>
      </c>
      <c r="M28" s="35"/>
      <c r="N28" s="35"/>
      <c r="O28" s="35" t="s">
        <v>123</v>
      </c>
      <c r="P28" s="35" t="s">
        <v>95</v>
      </c>
      <c r="Q28" s="35"/>
      <c r="R28" s="47" t="s">
        <v>123</v>
      </c>
      <c r="S28" s="537">
        <v>4</v>
      </c>
      <c r="T28" s="537">
        <v>35</v>
      </c>
      <c r="U28" s="537">
        <v>3</v>
      </c>
      <c r="W28" s="257" t="s">
        <v>79</v>
      </c>
      <c r="X28" s="434">
        <v>22</v>
      </c>
      <c r="Y28" s="434">
        <v>18</v>
      </c>
      <c r="Z28" s="434">
        <v>0</v>
      </c>
      <c r="AA28" s="434">
        <v>0</v>
      </c>
      <c r="AB28" s="260">
        <v>28</v>
      </c>
    </row>
    <row r="29" spans="2:28" ht="17.100000000000001" customHeight="1">
      <c r="C29" s="648"/>
      <c r="D29" s="411" t="s">
        <v>95</v>
      </c>
      <c r="E29" s="412">
        <v>0.45833333333333331</v>
      </c>
      <c r="F29" s="412">
        <v>0.875</v>
      </c>
      <c r="G29" s="309">
        <v>1</v>
      </c>
      <c r="H29" s="309">
        <v>9</v>
      </c>
      <c r="I29" s="413"/>
      <c r="K29" s="257" t="s">
        <v>180</v>
      </c>
      <c r="L29" s="35" t="s">
        <v>93</v>
      </c>
      <c r="M29" s="35" t="s">
        <v>95</v>
      </c>
      <c r="N29" s="35" t="s">
        <v>73</v>
      </c>
      <c r="O29" s="35"/>
      <c r="P29" s="35"/>
      <c r="Q29" s="35" t="s">
        <v>123</v>
      </c>
      <c r="R29" s="47" t="s">
        <v>95</v>
      </c>
      <c r="S29" s="537">
        <v>5</v>
      </c>
      <c r="T29" s="537">
        <v>43</v>
      </c>
      <c r="U29" s="537">
        <v>3</v>
      </c>
      <c r="W29" s="257" t="s">
        <v>180</v>
      </c>
      <c r="X29" s="434">
        <v>22</v>
      </c>
      <c r="Y29" s="434">
        <v>18</v>
      </c>
      <c r="Z29" s="434">
        <v>0</v>
      </c>
      <c r="AA29" s="434">
        <v>0</v>
      </c>
      <c r="AB29" s="260">
        <v>28</v>
      </c>
    </row>
    <row r="30" spans="2:28" ht="17.100000000000001" customHeight="1">
      <c r="C30" s="648"/>
      <c r="D30" s="411"/>
      <c r="E30" s="412"/>
      <c r="F30" s="412"/>
      <c r="G30" s="309">
        <v>0</v>
      </c>
      <c r="H30" s="309" t="s">
        <v>105</v>
      </c>
      <c r="I30" s="413"/>
      <c r="K30" s="257" t="s">
        <v>110</v>
      </c>
      <c r="L30" s="35"/>
      <c r="M30" s="35" t="s">
        <v>123</v>
      </c>
      <c r="N30" s="35" t="s">
        <v>93</v>
      </c>
      <c r="O30" s="35" t="s">
        <v>95</v>
      </c>
      <c r="P30" s="35" t="s">
        <v>73</v>
      </c>
      <c r="Q30" s="35"/>
      <c r="R30" s="47"/>
      <c r="S30" s="537">
        <v>4</v>
      </c>
      <c r="T30" s="537">
        <v>34</v>
      </c>
      <c r="U30" s="537">
        <v>2</v>
      </c>
      <c r="W30" s="257" t="s">
        <v>110</v>
      </c>
      <c r="X30" s="434">
        <v>21</v>
      </c>
      <c r="Y30" s="434">
        <v>24</v>
      </c>
      <c r="Z30" s="434">
        <v>0</v>
      </c>
      <c r="AA30" s="434">
        <v>0</v>
      </c>
      <c r="AB30" s="260">
        <v>29</v>
      </c>
    </row>
    <row r="31" spans="2:28" ht="17.100000000000001" customHeight="1">
      <c r="C31" s="648"/>
      <c r="D31" s="411"/>
      <c r="E31" s="412"/>
      <c r="F31" s="412"/>
      <c r="G31" s="309">
        <v>0</v>
      </c>
      <c r="H31" s="309" t="s">
        <v>105</v>
      </c>
      <c r="I31" s="413"/>
      <c r="K31" s="257" t="s">
        <v>114</v>
      </c>
      <c r="L31" s="35" t="s">
        <v>123</v>
      </c>
      <c r="M31" s="35" t="s">
        <v>95</v>
      </c>
      <c r="N31" s="35"/>
      <c r="O31" s="35" t="s">
        <v>123</v>
      </c>
      <c r="P31" s="35" t="s">
        <v>93</v>
      </c>
      <c r="Q31" s="35" t="s">
        <v>95</v>
      </c>
      <c r="R31" s="47" t="s">
        <v>73</v>
      </c>
      <c r="S31" s="537">
        <v>6</v>
      </c>
      <c r="T31" s="537">
        <v>52</v>
      </c>
      <c r="U31" s="537">
        <v>4</v>
      </c>
      <c r="W31" s="257" t="s">
        <v>114</v>
      </c>
      <c r="X31" s="434">
        <v>13</v>
      </c>
      <c r="Y31" s="434">
        <v>24</v>
      </c>
      <c r="Z31" s="434">
        <v>0</v>
      </c>
      <c r="AA31" s="434">
        <v>0</v>
      </c>
      <c r="AB31" s="260">
        <v>21</v>
      </c>
    </row>
    <row r="32" spans="2:28" ht="17.100000000000001" customHeight="1">
      <c r="C32" s="648"/>
      <c r="D32" s="411"/>
      <c r="E32" s="412"/>
      <c r="F32" s="412"/>
      <c r="G32" s="309">
        <v>0</v>
      </c>
      <c r="H32" s="309" t="s">
        <v>105</v>
      </c>
      <c r="I32" s="413"/>
      <c r="K32" s="257" t="s">
        <v>127</v>
      </c>
      <c r="L32" s="35"/>
      <c r="M32" s="35"/>
      <c r="N32" s="35" t="s">
        <v>123</v>
      </c>
      <c r="O32" s="35" t="s">
        <v>95</v>
      </c>
      <c r="P32" s="35"/>
      <c r="Q32" s="35" t="s">
        <v>123</v>
      </c>
      <c r="R32" s="47" t="s">
        <v>93</v>
      </c>
      <c r="S32" s="537">
        <v>4</v>
      </c>
      <c r="T32" s="537">
        <v>35</v>
      </c>
      <c r="U32" s="537">
        <v>3</v>
      </c>
      <c r="W32" s="257" t="s">
        <v>127</v>
      </c>
      <c r="X32" s="434">
        <v>14</v>
      </c>
      <c r="Y32" s="434">
        <v>18</v>
      </c>
      <c r="Z32" s="434">
        <v>0</v>
      </c>
      <c r="AA32" s="434">
        <v>0</v>
      </c>
      <c r="AB32" s="260">
        <v>20</v>
      </c>
    </row>
    <row r="33" spans="2:28" ht="17.100000000000001" customHeight="1">
      <c r="C33" s="649"/>
      <c r="D33" s="411"/>
      <c r="E33" s="412"/>
      <c r="F33" s="412"/>
      <c r="G33" s="309">
        <v>0</v>
      </c>
      <c r="H33" s="309" t="s">
        <v>105</v>
      </c>
      <c r="I33" s="413"/>
      <c r="K33" s="257" t="s">
        <v>94</v>
      </c>
      <c r="L33" s="35" t="s">
        <v>95</v>
      </c>
      <c r="M33" s="35" t="s">
        <v>73</v>
      </c>
      <c r="N33" s="35"/>
      <c r="O33" s="35"/>
      <c r="P33" s="35" t="s">
        <v>123</v>
      </c>
      <c r="Q33" s="35" t="s">
        <v>95</v>
      </c>
      <c r="R33" s="492"/>
      <c r="S33" s="555">
        <v>4</v>
      </c>
      <c r="T33" s="537">
        <v>35</v>
      </c>
      <c r="U33" s="537">
        <v>3</v>
      </c>
      <c r="V33" s="502"/>
      <c r="W33" s="257" t="s">
        <v>94</v>
      </c>
      <c r="X33" s="434">
        <v>15</v>
      </c>
      <c r="Y33" s="434">
        <v>18</v>
      </c>
      <c r="Z33" s="434">
        <v>0</v>
      </c>
      <c r="AA33" s="434">
        <v>0</v>
      </c>
      <c r="AB33" s="260">
        <v>21</v>
      </c>
    </row>
    <row r="34" spans="2:28" ht="17.100000000000001" customHeight="1">
      <c r="C34" s="650" t="s">
        <v>92</v>
      </c>
      <c r="D34" s="411" t="s">
        <v>73</v>
      </c>
      <c r="E34" s="412">
        <v>0.875</v>
      </c>
      <c r="F34" s="412">
        <v>0.29166666666666669</v>
      </c>
      <c r="G34" s="453">
        <v>2</v>
      </c>
      <c r="H34" s="107">
        <v>8</v>
      </c>
      <c r="I34" s="414">
        <v>6</v>
      </c>
      <c r="K34" s="257" t="s">
        <v>111</v>
      </c>
      <c r="L34" s="493" t="s">
        <v>123</v>
      </c>
      <c r="M34" s="35" t="s">
        <v>93</v>
      </c>
      <c r="N34" s="35" t="s">
        <v>95</v>
      </c>
      <c r="O34" s="35" t="s">
        <v>73</v>
      </c>
      <c r="P34" s="35"/>
      <c r="Q34" s="35"/>
      <c r="R34" s="47" t="s">
        <v>123</v>
      </c>
      <c r="S34" s="537">
        <v>5</v>
      </c>
      <c r="T34" s="537">
        <v>43</v>
      </c>
      <c r="U34" s="537">
        <v>3</v>
      </c>
      <c r="W34" s="257" t="s">
        <v>111</v>
      </c>
      <c r="X34" s="434">
        <v>14</v>
      </c>
      <c r="Y34" s="434">
        <v>18</v>
      </c>
      <c r="Z34" s="434">
        <v>0</v>
      </c>
      <c r="AA34" s="434">
        <v>0</v>
      </c>
      <c r="AB34" s="260">
        <v>20</v>
      </c>
    </row>
    <row r="35" spans="2:28" ht="17.100000000000001" customHeight="1">
      <c r="C35" s="650"/>
      <c r="D35" s="415"/>
      <c r="E35" s="415"/>
      <c r="F35" s="415"/>
      <c r="G35" s="309"/>
      <c r="H35" s="309"/>
      <c r="I35" s="413"/>
      <c r="K35" s="257" t="s">
        <v>80</v>
      </c>
      <c r="L35" s="35" t="s">
        <v>95</v>
      </c>
      <c r="M35" s="35"/>
      <c r="N35" s="35" t="s">
        <v>123</v>
      </c>
      <c r="O35" s="35" t="s">
        <v>93</v>
      </c>
      <c r="P35" s="35" t="s">
        <v>95</v>
      </c>
      <c r="Q35" s="35" t="s">
        <v>73</v>
      </c>
      <c r="R35" s="47"/>
      <c r="S35" s="537">
        <v>5</v>
      </c>
      <c r="T35" s="537">
        <v>43</v>
      </c>
      <c r="U35" s="537">
        <v>3</v>
      </c>
      <c r="W35" s="257" t="s">
        <v>80</v>
      </c>
      <c r="X35" s="434">
        <v>13</v>
      </c>
      <c r="Y35" s="434">
        <v>24</v>
      </c>
      <c r="Z35" s="434">
        <v>0</v>
      </c>
      <c r="AA35" s="434">
        <v>0</v>
      </c>
      <c r="AB35" s="260">
        <v>21</v>
      </c>
    </row>
    <row r="36" spans="2:28" ht="17.100000000000001" customHeight="1">
      <c r="C36" s="651"/>
      <c r="D36" s="416"/>
      <c r="E36" s="416"/>
      <c r="F36" s="416"/>
      <c r="G36" s="312"/>
      <c r="H36" s="312"/>
      <c r="I36" s="417"/>
      <c r="K36" s="539" t="s">
        <v>121</v>
      </c>
      <c r="L36" s="540"/>
      <c r="M36" s="540" t="s">
        <v>123</v>
      </c>
      <c r="N36" s="540" t="s">
        <v>95</v>
      </c>
      <c r="O36" s="540"/>
      <c r="P36" s="540" t="s">
        <v>123</v>
      </c>
      <c r="Q36" s="540" t="s">
        <v>93</v>
      </c>
      <c r="R36" s="541" t="s">
        <v>95</v>
      </c>
      <c r="S36" s="537">
        <v>5</v>
      </c>
      <c r="T36" s="537">
        <v>44</v>
      </c>
      <c r="U36" s="537">
        <v>4</v>
      </c>
      <c r="W36" s="539" t="s">
        <v>121</v>
      </c>
      <c r="X36" s="542">
        <v>22</v>
      </c>
      <c r="Y36" s="542">
        <v>24</v>
      </c>
      <c r="Z36" s="542">
        <v>0</v>
      </c>
      <c r="AA36" s="542">
        <v>0</v>
      </c>
      <c r="AB36" s="543">
        <v>30</v>
      </c>
    </row>
    <row r="37" spans="2:28" ht="17.100000000000001" customHeight="1">
      <c r="C37" s="402" t="s">
        <v>636</v>
      </c>
      <c r="L37"/>
      <c r="M37"/>
      <c r="N37"/>
      <c r="O37"/>
      <c r="P37"/>
      <c r="Q37"/>
      <c r="R37"/>
      <c r="W37"/>
      <c r="X37"/>
      <c r="Y37"/>
      <c r="Z37"/>
      <c r="AA37"/>
      <c r="AB37"/>
    </row>
    <row r="38" spans="2:28" ht="17.100000000000001" customHeight="1">
      <c r="C38" s="494"/>
      <c r="K38" s="145" t="s">
        <v>671</v>
      </c>
    </row>
    <row r="39" spans="2:28" ht="17.100000000000001" customHeight="1">
      <c r="C39" s="433"/>
    </row>
    <row r="40" spans="2:28" ht="17.100000000000001" customHeight="1">
      <c r="C40"/>
      <c r="D40"/>
      <c r="E40"/>
      <c r="F40"/>
      <c r="G40"/>
      <c r="H40"/>
      <c r="I40"/>
      <c r="J40"/>
    </row>
    <row r="41" spans="2:28" s="463" customFormat="1" ht="17.100000000000001" customHeight="1">
      <c r="B41" s="513"/>
      <c r="C41" s="462"/>
      <c r="G41" s="462"/>
      <c r="H41" s="462"/>
      <c r="S41" s="556"/>
      <c r="T41" s="556"/>
      <c r="U41" s="556"/>
      <c r="V41" s="514"/>
    </row>
    <row r="44" spans="2:28" ht="17.100000000000001" customHeight="1">
      <c r="C44" s="481" t="s">
        <v>665</v>
      </c>
      <c r="D44" s="481"/>
      <c r="E44" s="145"/>
      <c r="K44"/>
    </row>
    <row r="45" spans="2:28" ht="17.100000000000001" customHeight="1">
      <c r="X45" s="2"/>
      <c r="Y45" s="2"/>
      <c r="Z45" s="2"/>
      <c r="AA45" s="2"/>
      <c r="AB45" s="2"/>
    </row>
    <row r="46" spans="2:28" s="349" customFormat="1" ht="17.100000000000001" customHeight="1">
      <c r="B46" s="123"/>
      <c r="C46" s="70" t="s">
        <v>156</v>
      </c>
      <c r="D46" s="410" t="s">
        <v>136</v>
      </c>
      <c r="E46" s="410" t="s">
        <v>134</v>
      </c>
      <c r="F46" s="410" t="s">
        <v>109</v>
      </c>
      <c r="G46" s="410" t="s">
        <v>131</v>
      </c>
      <c r="H46" s="451" t="s">
        <v>75</v>
      </c>
      <c r="I46" s="452" t="s">
        <v>92</v>
      </c>
      <c r="K46" s="75" t="s">
        <v>83</v>
      </c>
      <c r="L46" s="146" t="s">
        <v>96</v>
      </c>
      <c r="M46" s="146" t="s">
        <v>104</v>
      </c>
      <c r="N46" s="146" t="s">
        <v>82</v>
      </c>
      <c r="O46" s="146" t="s">
        <v>112</v>
      </c>
      <c r="P46" s="146" t="s">
        <v>97</v>
      </c>
      <c r="Q46" s="146" t="s">
        <v>117</v>
      </c>
      <c r="R46" s="147" t="s">
        <v>132</v>
      </c>
      <c r="S46" s="667" t="s">
        <v>515</v>
      </c>
      <c r="T46" s="669" t="s">
        <v>486</v>
      </c>
      <c r="U46" s="670" t="s">
        <v>487</v>
      </c>
      <c r="V46" s="537"/>
      <c r="W46" s="194" t="s">
        <v>252</v>
      </c>
      <c r="X46" s="2"/>
      <c r="Y46" s="2"/>
      <c r="Z46" s="2"/>
      <c r="AA46" s="2"/>
      <c r="AB46" s="2"/>
    </row>
    <row r="47" spans="2:28" ht="17.100000000000001" customHeight="1">
      <c r="C47" s="647" t="s">
        <v>138</v>
      </c>
      <c r="D47" s="411" t="s">
        <v>93</v>
      </c>
      <c r="E47" s="412">
        <v>0.375</v>
      </c>
      <c r="F47" s="412">
        <v>0.75</v>
      </c>
      <c r="G47" s="309">
        <v>1</v>
      </c>
      <c r="H47" s="309">
        <v>8</v>
      </c>
      <c r="I47" s="413"/>
      <c r="K47" s="454" t="s">
        <v>164</v>
      </c>
      <c r="L47" s="455" t="s">
        <v>639</v>
      </c>
      <c r="M47" s="455" t="s">
        <v>639</v>
      </c>
      <c r="N47" s="455" t="s">
        <v>639</v>
      </c>
      <c r="O47" s="455" t="s">
        <v>639</v>
      </c>
      <c r="P47" s="455" t="s">
        <v>639</v>
      </c>
      <c r="Q47" s="455" t="s">
        <v>639</v>
      </c>
      <c r="R47" s="456" t="s">
        <v>639</v>
      </c>
      <c r="S47" s="668"/>
      <c r="T47" s="669"/>
      <c r="U47" s="671"/>
      <c r="W47" s="153" t="s">
        <v>83</v>
      </c>
      <c r="X47" s="154" t="s">
        <v>88</v>
      </c>
      <c r="Y47" s="154" t="s">
        <v>92</v>
      </c>
      <c r="Z47" s="154" t="s">
        <v>155</v>
      </c>
      <c r="AA47" s="154" t="s">
        <v>103</v>
      </c>
      <c r="AB47" s="155" t="s">
        <v>120</v>
      </c>
    </row>
    <row r="48" spans="2:28" ht="17.100000000000001" customHeight="1">
      <c r="C48" s="648"/>
      <c r="D48" s="411"/>
      <c r="E48" s="412"/>
      <c r="F48" s="412"/>
      <c r="G48" s="309">
        <v>0</v>
      </c>
      <c r="H48" s="309" t="s">
        <v>105</v>
      </c>
      <c r="I48" s="413"/>
      <c r="K48" s="257" t="s">
        <v>79</v>
      </c>
      <c r="L48" s="35" t="s">
        <v>73</v>
      </c>
      <c r="M48" s="35"/>
      <c r="N48" s="35"/>
      <c r="O48" s="35" t="s">
        <v>93</v>
      </c>
      <c r="P48" s="35" t="s">
        <v>93</v>
      </c>
      <c r="Q48" s="35"/>
      <c r="R48" s="47" t="s">
        <v>93</v>
      </c>
      <c r="S48" s="537">
        <v>4</v>
      </c>
      <c r="T48" s="537">
        <v>34</v>
      </c>
      <c r="U48" s="537">
        <v>2</v>
      </c>
      <c r="W48" s="257" t="s">
        <v>79</v>
      </c>
      <c r="X48" s="434">
        <v>14</v>
      </c>
      <c r="Y48" s="434">
        <v>12</v>
      </c>
      <c r="Z48" s="434">
        <v>0</v>
      </c>
      <c r="AA48" s="434">
        <v>0</v>
      </c>
      <c r="AB48" s="260">
        <v>18</v>
      </c>
    </row>
    <row r="49" spans="3:36" ht="17.100000000000001" customHeight="1">
      <c r="C49" s="648"/>
      <c r="D49" s="411"/>
      <c r="E49" s="412"/>
      <c r="F49" s="412"/>
      <c r="G49" s="309">
        <v>0</v>
      </c>
      <c r="H49" s="309" t="s">
        <v>105</v>
      </c>
      <c r="I49" s="413"/>
      <c r="K49" s="257" t="s">
        <v>180</v>
      </c>
      <c r="L49" s="35" t="s">
        <v>93</v>
      </c>
      <c r="M49" s="35" t="s">
        <v>93</v>
      </c>
      <c r="N49" s="35" t="s">
        <v>73</v>
      </c>
      <c r="O49" s="35"/>
      <c r="P49" s="35"/>
      <c r="Q49" s="35" t="s">
        <v>93</v>
      </c>
      <c r="R49" s="47" t="s">
        <v>93</v>
      </c>
      <c r="S49" s="537">
        <v>5</v>
      </c>
      <c r="T49" s="537">
        <v>42</v>
      </c>
      <c r="U49" s="537">
        <v>2</v>
      </c>
      <c r="W49" s="257" t="s">
        <v>180</v>
      </c>
      <c r="X49" s="434">
        <v>14</v>
      </c>
      <c r="Y49" s="434">
        <v>12</v>
      </c>
      <c r="Z49" s="434">
        <v>0</v>
      </c>
      <c r="AA49" s="434">
        <v>0</v>
      </c>
      <c r="AB49" s="260">
        <v>18</v>
      </c>
    </row>
    <row r="50" spans="3:36" ht="17.100000000000001" customHeight="1">
      <c r="C50" s="648"/>
      <c r="D50" s="411"/>
      <c r="E50" s="412"/>
      <c r="F50" s="412"/>
      <c r="G50" s="309">
        <v>0</v>
      </c>
      <c r="H50" s="309" t="s">
        <v>105</v>
      </c>
      <c r="I50" s="413"/>
      <c r="K50" s="257" t="s">
        <v>110</v>
      </c>
      <c r="L50" s="35"/>
      <c r="M50" s="35" t="s">
        <v>93</v>
      </c>
      <c r="N50" s="35" t="s">
        <v>93</v>
      </c>
      <c r="O50" s="35" t="s">
        <v>93</v>
      </c>
      <c r="P50" s="35" t="s">
        <v>73</v>
      </c>
      <c r="Q50" s="35"/>
      <c r="R50" s="47"/>
      <c r="S50" s="537">
        <v>4</v>
      </c>
      <c r="T50" s="537">
        <v>34</v>
      </c>
      <c r="U50" s="537">
        <v>2</v>
      </c>
      <c r="W50" s="257" t="s">
        <v>110</v>
      </c>
      <c r="X50" s="434">
        <v>16</v>
      </c>
      <c r="Y50" s="434">
        <v>16</v>
      </c>
      <c r="Z50" s="434">
        <v>0</v>
      </c>
      <c r="AA50" s="434">
        <v>0</v>
      </c>
      <c r="AB50" s="260">
        <v>21.333333333333332</v>
      </c>
    </row>
    <row r="51" spans="3:36" ht="17.100000000000001" customHeight="1">
      <c r="C51" s="648"/>
      <c r="D51" s="411"/>
      <c r="E51" s="412"/>
      <c r="F51" s="412"/>
      <c r="G51" s="309">
        <v>0</v>
      </c>
      <c r="H51" s="309" t="s">
        <v>105</v>
      </c>
      <c r="I51" s="413"/>
      <c r="K51" s="257" t="s">
        <v>114</v>
      </c>
      <c r="L51" s="35" t="s">
        <v>93</v>
      </c>
      <c r="M51" s="35" t="s">
        <v>93</v>
      </c>
      <c r="N51" s="35"/>
      <c r="O51" s="35" t="s">
        <v>93</v>
      </c>
      <c r="P51" s="35" t="s">
        <v>93</v>
      </c>
      <c r="Q51" s="35" t="s">
        <v>93</v>
      </c>
      <c r="R51" s="47" t="s">
        <v>73</v>
      </c>
      <c r="S51" s="537">
        <v>6</v>
      </c>
      <c r="T51" s="537">
        <v>50</v>
      </c>
      <c r="U51" s="537">
        <v>2</v>
      </c>
      <c r="W51" s="257" t="s">
        <v>114</v>
      </c>
      <c r="X51" s="434">
        <v>8</v>
      </c>
      <c r="Y51" s="434">
        <v>16</v>
      </c>
      <c r="Z51" s="434">
        <v>0</v>
      </c>
      <c r="AA51" s="434">
        <v>0</v>
      </c>
      <c r="AB51" s="260">
        <v>13.333333333333332</v>
      </c>
    </row>
    <row r="52" spans="3:36" ht="17.100000000000001" customHeight="1">
      <c r="C52" s="648"/>
      <c r="D52" s="411"/>
      <c r="E52" s="412"/>
      <c r="F52" s="412"/>
      <c r="G52" s="309">
        <v>0</v>
      </c>
      <c r="H52" s="309" t="s">
        <v>105</v>
      </c>
      <c r="I52" s="413"/>
      <c r="K52" s="257" t="s">
        <v>127</v>
      </c>
      <c r="L52" s="35"/>
      <c r="M52" s="35"/>
      <c r="N52" s="35" t="s">
        <v>93</v>
      </c>
      <c r="O52" s="35" t="s">
        <v>93</v>
      </c>
      <c r="P52" s="35"/>
      <c r="Q52" s="35" t="s">
        <v>93</v>
      </c>
      <c r="R52" s="47" t="s">
        <v>93</v>
      </c>
      <c r="S52" s="537">
        <v>4</v>
      </c>
      <c r="T52" s="537">
        <v>32</v>
      </c>
      <c r="U52" s="537">
        <v>0</v>
      </c>
      <c r="W52" s="257" t="s">
        <v>127</v>
      </c>
      <c r="X52" s="434">
        <v>6</v>
      </c>
      <c r="Y52" s="434">
        <v>12</v>
      </c>
      <c r="Z52" s="434">
        <v>0</v>
      </c>
      <c r="AA52" s="434">
        <v>0</v>
      </c>
      <c r="AB52" s="260">
        <v>10</v>
      </c>
    </row>
    <row r="53" spans="3:36" ht="17.100000000000001" customHeight="1">
      <c r="C53" s="649"/>
      <c r="D53" s="411"/>
      <c r="E53" s="412"/>
      <c r="F53" s="412"/>
      <c r="G53" s="309">
        <v>0</v>
      </c>
      <c r="H53" s="309" t="s">
        <v>105</v>
      </c>
      <c r="I53" s="413"/>
      <c r="K53" s="257" t="s">
        <v>94</v>
      </c>
      <c r="L53" s="35" t="s">
        <v>93</v>
      </c>
      <c r="M53" s="35" t="s">
        <v>73</v>
      </c>
      <c r="N53" s="35"/>
      <c r="O53" s="35"/>
      <c r="P53" s="35" t="s">
        <v>93</v>
      </c>
      <c r="Q53" s="35" t="s">
        <v>93</v>
      </c>
      <c r="R53" s="492"/>
      <c r="S53" s="555">
        <v>4</v>
      </c>
      <c r="T53" s="537">
        <v>34</v>
      </c>
      <c r="U53" s="537">
        <v>2</v>
      </c>
      <c r="V53" s="502"/>
      <c r="W53" s="257" t="s">
        <v>94</v>
      </c>
      <c r="X53" s="434">
        <v>6</v>
      </c>
      <c r="Y53" s="434">
        <v>12</v>
      </c>
      <c r="Z53" s="434">
        <v>0</v>
      </c>
      <c r="AA53" s="434">
        <v>0</v>
      </c>
      <c r="AB53" s="260">
        <v>10</v>
      </c>
    </row>
    <row r="54" spans="3:36" ht="17.100000000000001" customHeight="1">
      <c r="C54" s="650" t="s">
        <v>92</v>
      </c>
      <c r="D54" s="411" t="s">
        <v>73</v>
      </c>
      <c r="E54" s="412">
        <v>0.75</v>
      </c>
      <c r="F54" s="412">
        <v>0.375</v>
      </c>
      <c r="G54" s="453">
        <v>5</v>
      </c>
      <c r="H54" s="107">
        <v>10</v>
      </c>
      <c r="I54" s="414">
        <v>4</v>
      </c>
      <c r="K54" s="257" t="s">
        <v>111</v>
      </c>
      <c r="L54" s="493" t="s">
        <v>93</v>
      </c>
      <c r="M54" s="35" t="s">
        <v>93</v>
      </c>
      <c r="N54" s="35" t="s">
        <v>93</v>
      </c>
      <c r="O54" s="35" t="s">
        <v>73</v>
      </c>
      <c r="P54" s="35"/>
      <c r="Q54" s="35"/>
      <c r="R54" s="47" t="s">
        <v>93</v>
      </c>
      <c r="S54" s="537">
        <v>5</v>
      </c>
      <c r="T54" s="537">
        <v>42</v>
      </c>
      <c r="U54" s="537">
        <v>2</v>
      </c>
      <c r="W54" s="257" t="s">
        <v>111</v>
      </c>
      <c r="X54" s="434">
        <v>6</v>
      </c>
      <c r="Y54" s="434">
        <v>12</v>
      </c>
      <c r="Z54" s="434">
        <v>0</v>
      </c>
      <c r="AA54" s="434">
        <v>0</v>
      </c>
      <c r="AB54" s="260">
        <v>10</v>
      </c>
    </row>
    <row r="55" spans="3:36" ht="17.100000000000001" customHeight="1">
      <c r="C55" s="650"/>
      <c r="D55" s="415"/>
      <c r="E55" s="415"/>
      <c r="F55" s="415"/>
      <c r="G55" s="309"/>
      <c r="H55" s="309"/>
      <c r="I55" s="413"/>
      <c r="K55" s="257" t="s">
        <v>80</v>
      </c>
      <c r="L55" s="35" t="s">
        <v>93</v>
      </c>
      <c r="M55" s="35"/>
      <c r="N55" s="35" t="s">
        <v>93</v>
      </c>
      <c r="O55" s="35" t="s">
        <v>93</v>
      </c>
      <c r="P55" s="35" t="s">
        <v>93</v>
      </c>
      <c r="Q55" s="35" t="s">
        <v>73</v>
      </c>
      <c r="R55" s="47"/>
      <c r="S55" s="537">
        <v>5</v>
      </c>
      <c r="T55" s="537">
        <v>42</v>
      </c>
      <c r="U55" s="537">
        <v>2</v>
      </c>
      <c r="W55" s="257" t="s">
        <v>80</v>
      </c>
      <c r="X55" s="434">
        <v>8</v>
      </c>
      <c r="Y55" s="434">
        <v>16</v>
      </c>
      <c r="Z55" s="434">
        <v>0</v>
      </c>
      <c r="AA55" s="434">
        <v>0</v>
      </c>
      <c r="AB55" s="260">
        <v>13.333333333333332</v>
      </c>
    </row>
    <row r="56" spans="3:36" ht="17.100000000000001" customHeight="1">
      <c r="C56" s="651"/>
      <c r="D56" s="416"/>
      <c r="E56" s="416"/>
      <c r="F56" s="416"/>
      <c r="G56" s="312"/>
      <c r="H56" s="312"/>
      <c r="I56" s="417"/>
      <c r="K56" s="539" t="s">
        <v>121</v>
      </c>
      <c r="L56" s="540"/>
      <c r="M56" s="540" t="s">
        <v>93</v>
      </c>
      <c r="N56" s="540" t="s">
        <v>93</v>
      </c>
      <c r="O56" s="540"/>
      <c r="P56" s="540" t="s">
        <v>93</v>
      </c>
      <c r="Q56" s="540" t="s">
        <v>93</v>
      </c>
      <c r="R56" s="541" t="s">
        <v>93</v>
      </c>
      <c r="S56" s="537">
        <v>5</v>
      </c>
      <c r="T56" s="537">
        <v>40</v>
      </c>
      <c r="U56" s="537">
        <v>0</v>
      </c>
      <c r="W56" s="539" t="s">
        <v>121</v>
      </c>
      <c r="X56" s="542">
        <v>16</v>
      </c>
      <c r="Y56" s="542">
        <v>16</v>
      </c>
      <c r="Z56" s="542">
        <v>0</v>
      </c>
      <c r="AA56" s="542">
        <v>0</v>
      </c>
      <c r="AB56" s="543">
        <v>21.333333333333332</v>
      </c>
    </row>
    <row r="57" spans="3:36" ht="17.100000000000001" customHeight="1">
      <c r="C57" s="549" t="s">
        <v>649</v>
      </c>
      <c r="K57"/>
      <c r="L57"/>
      <c r="M57"/>
      <c r="N57"/>
      <c r="O57"/>
      <c r="P57"/>
      <c r="Q57"/>
      <c r="R57"/>
      <c r="W57"/>
      <c r="X57"/>
      <c r="Y57"/>
      <c r="Z57"/>
      <c r="AA57"/>
      <c r="AB57"/>
    </row>
    <row r="58" spans="3:36" ht="17.100000000000001" customHeight="1">
      <c r="K58" s="145" t="s">
        <v>671</v>
      </c>
    </row>
    <row r="59" spans="3:36" ht="17.100000000000001" customHeight="1">
      <c r="C59" s="433"/>
      <c r="K59" s="145"/>
    </row>
    <row r="60" spans="3:36" ht="17.100000000000001" customHeight="1">
      <c r="C60" s="433"/>
      <c r="K60" s="145"/>
    </row>
    <row r="61" spans="3:36" ht="17.100000000000001" customHeight="1">
      <c r="C61" s="123" t="s">
        <v>712</v>
      </c>
      <c r="K61" s="145"/>
    </row>
    <row r="63" spans="3:36" ht="17.100000000000001" customHeight="1">
      <c r="C63" s="70" t="s">
        <v>156</v>
      </c>
      <c r="D63" s="410" t="s">
        <v>136</v>
      </c>
      <c r="E63" s="410" t="s">
        <v>134</v>
      </c>
      <c r="F63" s="410" t="s">
        <v>109</v>
      </c>
      <c r="G63" s="410" t="s">
        <v>131</v>
      </c>
      <c r="H63" s="451" t="s">
        <v>75</v>
      </c>
      <c r="I63" s="452" t="s">
        <v>92</v>
      </c>
      <c r="J63"/>
      <c r="K63" s="75" t="s">
        <v>83</v>
      </c>
      <c r="L63" s="146" t="s">
        <v>96</v>
      </c>
      <c r="M63" s="146" t="s">
        <v>104</v>
      </c>
      <c r="N63" s="146" t="s">
        <v>82</v>
      </c>
      <c r="O63" s="146" t="s">
        <v>112</v>
      </c>
      <c r="P63" s="146" t="s">
        <v>97</v>
      </c>
      <c r="Q63" s="146" t="s">
        <v>117</v>
      </c>
      <c r="R63" s="147" t="s">
        <v>132</v>
      </c>
      <c r="S63" s="667" t="s">
        <v>515</v>
      </c>
      <c r="T63" s="669" t="s">
        <v>486</v>
      </c>
      <c r="U63" s="670" t="s">
        <v>487</v>
      </c>
      <c r="V63" s="537"/>
      <c r="W63" s="194" t="s">
        <v>252</v>
      </c>
      <c r="X63" s="2"/>
      <c r="Y63" s="2"/>
      <c r="Z63" s="2"/>
      <c r="AA63" s="2"/>
      <c r="AB63" s="2"/>
      <c r="AD63" s="316" t="s">
        <v>667</v>
      </c>
      <c r="AE63" s="2"/>
      <c r="AF63" s="2"/>
      <c r="AG63" s="2"/>
      <c r="AH63" s="2"/>
      <c r="AI63" s="2"/>
      <c r="AJ63"/>
    </row>
    <row r="64" spans="3:36" ht="17.100000000000001" customHeight="1">
      <c r="C64" s="647" t="s">
        <v>138</v>
      </c>
      <c r="D64" s="411" t="s">
        <v>93</v>
      </c>
      <c r="E64" s="412">
        <v>0.375</v>
      </c>
      <c r="F64" s="412">
        <v>0.75</v>
      </c>
      <c r="G64" s="309">
        <v>1</v>
      </c>
      <c r="H64" s="309">
        <v>8</v>
      </c>
      <c r="I64" s="413"/>
      <c r="J64"/>
      <c r="K64" s="454" t="s">
        <v>164</v>
      </c>
      <c r="L64" s="455" t="s">
        <v>587</v>
      </c>
      <c r="M64" s="455" t="s">
        <v>666</v>
      </c>
      <c r="N64" s="455" t="s">
        <v>666</v>
      </c>
      <c r="O64" s="455" t="s">
        <v>666</v>
      </c>
      <c r="P64" s="455" t="s">
        <v>666</v>
      </c>
      <c r="Q64" s="455" t="s">
        <v>666</v>
      </c>
      <c r="R64" s="456" t="s">
        <v>587</v>
      </c>
      <c r="S64" s="668"/>
      <c r="T64" s="669"/>
      <c r="U64" s="671"/>
      <c r="W64" s="153" t="s">
        <v>83</v>
      </c>
      <c r="X64" s="154" t="s">
        <v>88</v>
      </c>
      <c r="Y64" s="154" t="s">
        <v>92</v>
      </c>
      <c r="Z64" s="154" t="s">
        <v>155</v>
      </c>
      <c r="AA64" s="154" t="s">
        <v>103</v>
      </c>
      <c r="AB64" s="155" t="s">
        <v>120</v>
      </c>
      <c r="AD64" s="153" t="s">
        <v>83</v>
      </c>
      <c r="AE64" s="154" t="s">
        <v>88</v>
      </c>
      <c r="AF64" s="154" t="s">
        <v>92</v>
      </c>
      <c r="AG64" s="154" t="s">
        <v>155</v>
      </c>
      <c r="AH64" s="154" t="s">
        <v>103</v>
      </c>
      <c r="AI64" s="155" t="s">
        <v>120</v>
      </c>
    </row>
    <row r="65" spans="2:35" ht="17.100000000000001" customHeight="1">
      <c r="C65" s="648"/>
      <c r="D65" s="411"/>
      <c r="E65" s="412"/>
      <c r="F65" s="412"/>
      <c r="G65" s="309">
        <v>0</v>
      </c>
      <c r="H65" s="309" t="s">
        <v>105</v>
      </c>
      <c r="I65" s="413"/>
      <c r="J65"/>
      <c r="K65" s="257" t="s">
        <v>79</v>
      </c>
      <c r="L65" s="35" t="s">
        <v>93</v>
      </c>
      <c r="M65" s="35" t="s">
        <v>93</v>
      </c>
      <c r="N65" s="35" t="s">
        <v>73</v>
      </c>
      <c r="O65" s="35" t="s">
        <v>73</v>
      </c>
      <c r="P65" s="35"/>
      <c r="Q65" s="35"/>
      <c r="R65" s="47" t="s">
        <v>93</v>
      </c>
      <c r="S65" s="537">
        <v>5</v>
      </c>
      <c r="T65" s="537">
        <v>42</v>
      </c>
      <c r="U65" s="537">
        <v>2</v>
      </c>
      <c r="W65" s="544" t="s">
        <v>79</v>
      </c>
      <c r="X65" s="545">
        <v>10</v>
      </c>
      <c r="Y65" s="545">
        <v>30</v>
      </c>
      <c r="Z65" s="545">
        <v>0</v>
      </c>
      <c r="AA65" s="545">
        <v>0</v>
      </c>
      <c r="AB65" s="530">
        <v>20</v>
      </c>
      <c r="AD65" s="544" t="s">
        <v>79</v>
      </c>
      <c r="AE65" s="545">
        <v>20</v>
      </c>
      <c r="AF65" s="545">
        <v>30</v>
      </c>
      <c r="AG65" s="545">
        <v>0</v>
      </c>
      <c r="AH65" s="545">
        <v>0</v>
      </c>
      <c r="AI65" s="530">
        <v>30</v>
      </c>
    </row>
    <row r="66" spans="2:35" ht="17.100000000000001" customHeight="1">
      <c r="C66" s="648"/>
      <c r="D66" s="411"/>
      <c r="E66" s="412"/>
      <c r="F66" s="412"/>
      <c r="G66" s="309">
        <v>0</v>
      </c>
      <c r="H66" s="309" t="s">
        <v>105</v>
      </c>
      <c r="I66" s="413"/>
      <c r="J66"/>
      <c r="K66" s="257" t="s">
        <v>180</v>
      </c>
      <c r="L66" s="35" t="s">
        <v>93</v>
      </c>
      <c r="M66" s="35" t="s">
        <v>73</v>
      </c>
      <c r="N66" s="35" t="s">
        <v>73</v>
      </c>
      <c r="O66" s="35"/>
      <c r="P66" s="35"/>
      <c r="Q66" s="35" t="s">
        <v>93</v>
      </c>
      <c r="R66" s="47" t="s">
        <v>93</v>
      </c>
      <c r="S66" s="537">
        <v>5</v>
      </c>
      <c r="T66" s="537">
        <v>42</v>
      </c>
      <c r="U66" s="537">
        <v>2</v>
      </c>
      <c r="W66" s="544" t="s">
        <v>180</v>
      </c>
      <c r="X66" s="545">
        <v>10</v>
      </c>
      <c r="Y66" s="545">
        <v>30</v>
      </c>
      <c r="Z66" s="545">
        <v>0</v>
      </c>
      <c r="AA66" s="545">
        <v>0</v>
      </c>
      <c r="AB66" s="530">
        <v>20</v>
      </c>
      <c r="AD66" s="544" t="s">
        <v>180</v>
      </c>
      <c r="AE66" s="545">
        <v>20</v>
      </c>
      <c r="AF66" s="545">
        <v>30</v>
      </c>
      <c r="AG66" s="545">
        <v>0</v>
      </c>
      <c r="AH66" s="545">
        <v>0</v>
      </c>
      <c r="AI66" s="530">
        <v>30</v>
      </c>
    </row>
    <row r="67" spans="2:35" ht="17.100000000000001" customHeight="1">
      <c r="C67" s="648"/>
      <c r="D67" s="411"/>
      <c r="E67" s="412"/>
      <c r="F67" s="412"/>
      <c r="G67" s="309">
        <v>0</v>
      </c>
      <c r="H67" s="309" t="s">
        <v>105</v>
      </c>
      <c r="I67" s="413"/>
      <c r="J67"/>
      <c r="K67" s="257" t="s">
        <v>110</v>
      </c>
      <c r="L67" s="35" t="s">
        <v>73</v>
      </c>
      <c r="M67" s="35" t="s">
        <v>73</v>
      </c>
      <c r="N67" s="35"/>
      <c r="O67" s="35"/>
      <c r="P67" s="35" t="s">
        <v>93</v>
      </c>
      <c r="Q67" s="35" t="s">
        <v>93</v>
      </c>
      <c r="R67" s="47" t="s">
        <v>73</v>
      </c>
      <c r="S67" s="537">
        <v>5</v>
      </c>
      <c r="T67" s="537">
        <v>43</v>
      </c>
      <c r="U67" s="537">
        <v>3</v>
      </c>
      <c r="W67" s="544" t="s">
        <v>110</v>
      </c>
      <c r="X67" s="545">
        <v>8</v>
      </c>
      <c r="Y67" s="545">
        <v>24</v>
      </c>
      <c r="Z67" s="545">
        <v>0</v>
      </c>
      <c r="AA67" s="545">
        <v>0</v>
      </c>
      <c r="AB67" s="530">
        <v>16</v>
      </c>
      <c r="AD67" s="544" t="s">
        <v>110</v>
      </c>
      <c r="AE67" s="545">
        <v>16</v>
      </c>
      <c r="AF67" s="545">
        <v>24</v>
      </c>
      <c r="AG67" s="545">
        <v>0</v>
      </c>
      <c r="AH67" s="545">
        <v>0</v>
      </c>
      <c r="AI67" s="530">
        <v>24</v>
      </c>
    </row>
    <row r="68" spans="2:35" ht="17.100000000000001" customHeight="1">
      <c r="C68" s="648"/>
      <c r="D68" s="411"/>
      <c r="E68" s="412"/>
      <c r="F68" s="412"/>
      <c r="G68" s="309">
        <v>0</v>
      </c>
      <c r="H68" s="309" t="s">
        <v>105</v>
      </c>
      <c r="I68" s="413"/>
      <c r="J68"/>
      <c r="K68" s="257" t="s">
        <v>114</v>
      </c>
      <c r="L68" s="35" t="s">
        <v>73</v>
      </c>
      <c r="M68" s="35"/>
      <c r="N68" s="35"/>
      <c r="O68" s="35" t="s">
        <v>93</v>
      </c>
      <c r="P68" s="35" t="s">
        <v>93</v>
      </c>
      <c r="Q68" s="35" t="s">
        <v>73</v>
      </c>
      <c r="R68" s="47" t="s">
        <v>73</v>
      </c>
      <c r="S68" s="537">
        <v>5</v>
      </c>
      <c r="T68" s="537">
        <v>43</v>
      </c>
      <c r="U68" s="537">
        <v>3</v>
      </c>
      <c r="W68" s="544" t="s">
        <v>114</v>
      </c>
      <c r="X68" s="545">
        <v>11</v>
      </c>
      <c r="Y68" s="545">
        <v>33</v>
      </c>
      <c r="Z68" s="545">
        <v>0</v>
      </c>
      <c r="AA68" s="545">
        <v>0</v>
      </c>
      <c r="AB68" s="530">
        <v>22</v>
      </c>
      <c r="AD68" s="544" t="s">
        <v>114</v>
      </c>
      <c r="AE68" s="545">
        <v>22</v>
      </c>
      <c r="AF68" s="545">
        <v>33</v>
      </c>
      <c r="AG68" s="545">
        <v>0</v>
      </c>
      <c r="AH68" s="545">
        <v>0</v>
      </c>
      <c r="AI68" s="530">
        <v>33</v>
      </c>
    </row>
    <row r="69" spans="2:35" ht="17.100000000000001" customHeight="1">
      <c r="C69" s="648"/>
      <c r="D69" s="411"/>
      <c r="E69" s="412"/>
      <c r="F69" s="412"/>
      <c r="G69" s="309">
        <v>0</v>
      </c>
      <c r="H69" s="309" t="s">
        <v>105</v>
      </c>
      <c r="I69" s="413"/>
      <c r="J69"/>
      <c r="K69" s="257" t="s">
        <v>127</v>
      </c>
      <c r="L69" s="35"/>
      <c r="M69" s="35"/>
      <c r="N69" s="35" t="s">
        <v>93</v>
      </c>
      <c r="O69" s="35" t="s">
        <v>93</v>
      </c>
      <c r="P69" s="35" t="s">
        <v>73</v>
      </c>
      <c r="Q69" s="35" t="s">
        <v>73</v>
      </c>
      <c r="R69" s="47"/>
      <c r="S69" s="537">
        <v>4</v>
      </c>
      <c r="T69" s="537">
        <v>34</v>
      </c>
      <c r="U69" s="537">
        <v>2</v>
      </c>
      <c r="W69" s="544" t="s">
        <v>127</v>
      </c>
      <c r="X69" s="545">
        <v>9</v>
      </c>
      <c r="Y69" s="545">
        <v>27</v>
      </c>
      <c r="Z69" s="545">
        <v>0</v>
      </c>
      <c r="AA69" s="545">
        <v>0</v>
      </c>
      <c r="AB69" s="530">
        <v>18</v>
      </c>
      <c r="AD69" s="544" t="s">
        <v>127</v>
      </c>
      <c r="AE69" s="545">
        <v>18</v>
      </c>
      <c r="AF69" s="545">
        <v>27</v>
      </c>
      <c r="AG69" s="545">
        <v>0</v>
      </c>
      <c r="AH69" s="545">
        <v>0</v>
      </c>
      <c r="AI69" s="530">
        <v>27</v>
      </c>
    </row>
    <row r="70" spans="2:35" ht="17.100000000000001" customHeight="1">
      <c r="C70" s="649"/>
      <c r="D70" s="411"/>
      <c r="E70" s="412"/>
      <c r="F70" s="412"/>
      <c r="G70" s="309">
        <v>0</v>
      </c>
      <c r="H70" s="309" t="s">
        <v>105</v>
      </c>
      <c r="I70" s="413"/>
      <c r="J70"/>
      <c r="K70" s="257" t="s">
        <v>94</v>
      </c>
      <c r="L70" s="35"/>
      <c r="M70" s="35" t="s">
        <v>93</v>
      </c>
      <c r="N70" s="35" t="s">
        <v>93</v>
      </c>
      <c r="O70" s="35" t="s">
        <v>73</v>
      </c>
      <c r="P70" s="35" t="s">
        <v>73</v>
      </c>
      <c r="Q70" s="35"/>
      <c r="R70" s="492"/>
      <c r="S70" s="555">
        <v>4</v>
      </c>
      <c r="T70" s="537">
        <v>34</v>
      </c>
      <c r="U70" s="537">
        <v>2</v>
      </c>
      <c r="V70" s="502"/>
      <c r="W70" s="544" t="s">
        <v>94</v>
      </c>
      <c r="X70" s="545">
        <v>8</v>
      </c>
      <c r="Y70" s="545">
        <v>24</v>
      </c>
      <c r="Z70" s="545">
        <v>0</v>
      </c>
      <c r="AA70" s="545">
        <v>0</v>
      </c>
      <c r="AB70" s="530">
        <v>16</v>
      </c>
      <c r="AD70" s="544" t="s">
        <v>94</v>
      </c>
      <c r="AE70" s="545">
        <v>16</v>
      </c>
      <c r="AF70" s="545">
        <v>24</v>
      </c>
      <c r="AG70" s="545">
        <v>0</v>
      </c>
      <c r="AH70" s="545">
        <v>0</v>
      </c>
      <c r="AI70" s="530">
        <v>24</v>
      </c>
    </row>
    <row r="71" spans="2:35" ht="17.100000000000001" customHeight="1">
      <c r="C71" s="650" t="s">
        <v>92</v>
      </c>
      <c r="D71" s="411" t="s">
        <v>73</v>
      </c>
      <c r="E71" s="412">
        <v>0.75</v>
      </c>
      <c r="F71" s="412">
        <v>0.375</v>
      </c>
      <c r="G71" s="453">
        <v>6</v>
      </c>
      <c r="H71" s="107">
        <v>9</v>
      </c>
      <c r="I71" s="414">
        <v>3</v>
      </c>
      <c r="J71"/>
      <c r="K71" s="257" t="s">
        <v>111</v>
      </c>
      <c r="L71" s="493"/>
      <c r="M71" s="35" t="s">
        <v>93</v>
      </c>
      <c r="N71" s="35" t="s">
        <v>93</v>
      </c>
      <c r="O71" s="35" t="s">
        <v>93</v>
      </c>
      <c r="P71" s="35" t="s">
        <v>93</v>
      </c>
      <c r="Q71" s="35" t="s">
        <v>93</v>
      </c>
      <c r="R71" s="47"/>
      <c r="S71" s="537">
        <v>5</v>
      </c>
      <c r="T71" s="537">
        <v>40</v>
      </c>
      <c r="U71" s="537">
        <v>0</v>
      </c>
      <c r="W71" s="544" t="s">
        <v>111</v>
      </c>
      <c r="X71" s="545">
        <v>9</v>
      </c>
      <c r="Y71" s="545">
        <v>27</v>
      </c>
      <c r="Z71" s="545">
        <v>0</v>
      </c>
      <c r="AA71" s="545">
        <v>0</v>
      </c>
      <c r="AB71" s="530">
        <v>18</v>
      </c>
      <c r="AD71" s="544" t="s">
        <v>111</v>
      </c>
      <c r="AE71" s="545">
        <v>18</v>
      </c>
      <c r="AF71" s="545">
        <v>27</v>
      </c>
      <c r="AG71" s="545">
        <v>0</v>
      </c>
      <c r="AH71" s="545">
        <v>0</v>
      </c>
      <c r="AI71" s="530">
        <v>27</v>
      </c>
    </row>
    <row r="72" spans="2:35" ht="17.100000000000001" customHeight="1">
      <c r="C72" s="650"/>
      <c r="D72" s="415"/>
      <c r="E72" s="415"/>
      <c r="F72" s="415"/>
      <c r="G72" s="309"/>
      <c r="H72" s="309"/>
      <c r="I72" s="413"/>
      <c r="J72"/>
      <c r="K72" s="257" t="s">
        <v>80</v>
      </c>
      <c r="L72" s="35"/>
      <c r="M72" s="35" t="s">
        <v>73</v>
      </c>
      <c r="N72" s="35" t="s">
        <v>73</v>
      </c>
      <c r="O72" s="35" t="s">
        <v>73</v>
      </c>
      <c r="P72" s="35" t="s">
        <v>73</v>
      </c>
      <c r="Q72" s="35" t="s">
        <v>73</v>
      </c>
      <c r="R72" s="47"/>
      <c r="S72" s="537">
        <v>5</v>
      </c>
      <c r="T72" s="537">
        <v>45</v>
      </c>
      <c r="U72" s="537">
        <v>5</v>
      </c>
      <c r="W72" s="544" t="s">
        <v>80</v>
      </c>
      <c r="X72" s="545">
        <v>9</v>
      </c>
      <c r="Y72" s="545">
        <v>27</v>
      </c>
      <c r="Z72" s="545">
        <v>0</v>
      </c>
      <c r="AA72" s="545">
        <v>0</v>
      </c>
      <c r="AB72" s="530">
        <v>18</v>
      </c>
      <c r="AD72" s="544" t="s">
        <v>80</v>
      </c>
      <c r="AE72" s="545">
        <v>18</v>
      </c>
      <c r="AF72" s="545">
        <v>27</v>
      </c>
      <c r="AG72" s="545">
        <v>0</v>
      </c>
      <c r="AH72" s="545">
        <v>0</v>
      </c>
      <c r="AI72" s="530">
        <v>27</v>
      </c>
    </row>
    <row r="73" spans="2:35" ht="17.100000000000001" customHeight="1">
      <c r="C73" s="651"/>
      <c r="D73" s="416"/>
      <c r="E73" s="416"/>
      <c r="F73" s="416"/>
      <c r="G73" s="312"/>
      <c r="H73" s="312"/>
      <c r="I73" s="417"/>
      <c r="J73"/>
      <c r="K73" s="539" t="s">
        <v>121</v>
      </c>
      <c r="L73" s="540"/>
      <c r="M73" s="540" t="s">
        <v>93</v>
      </c>
      <c r="N73" s="540" t="s">
        <v>93</v>
      </c>
      <c r="O73" s="540" t="s">
        <v>93</v>
      </c>
      <c r="P73" s="540" t="s">
        <v>93</v>
      </c>
      <c r="Q73" s="540" t="s">
        <v>93</v>
      </c>
      <c r="R73" s="541"/>
      <c r="S73" s="537">
        <v>5</v>
      </c>
      <c r="T73" s="537">
        <v>40</v>
      </c>
      <c r="U73" s="537">
        <v>0</v>
      </c>
      <c r="W73" s="546" t="s">
        <v>121</v>
      </c>
      <c r="X73" s="547">
        <v>10</v>
      </c>
      <c r="Y73" s="547">
        <v>30</v>
      </c>
      <c r="Z73" s="547">
        <v>0</v>
      </c>
      <c r="AA73" s="547">
        <v>0</v>
      </c>
      <c r="AB73" s="548">
        <v>20</v>
      </c>
      <c r="AD73" s="546" t="s">
        <v>121</v>
      </c>
      <c r="AE73" s="547">
        <v>20</v>
      </c>
      <c r="AF73" s="547">
        <v>30</v>
      </c>
      <c r="AG73" s="547">
        <v>0</v>
      </c>
      <c r="AH73" s="547">
        <v>0</v>
      </c>
      <c r="AI73" s="548">
        <v>30</v>
      </c>
    </row>
    <row r="74" spans="2:35" ht="17.100000000000001" customHeight="1">
      <c r="C74" s="549" t="s">
        <v>656</v>
      </c>
      <c r="J74"/>
      <c r="L74" s="538"/>
      <c r="M74" s="538"/>
      <c r="N74" s="538"/>
      <c r="O74" s="538"/>
      <c r="P74" s="538"/>
      <c r="Q74" s="538"/>
      <c r="R74" s="538"/>
      <c r="W74" s="534"/>
      <c r="X74" s="536"/>
      <c r="Y74" s="536"/>
      <c r="Z74" s="536"/>
      <c r="AA74" s="536"/>
      <c r="AB74" s="536"/>
    </row>
    <row r="75" spans="2:35" ht="17.100000000000001" customHeight="1">
      <c r="C75" s="549"/>
      <c r="J75"/>
      <c r="K75" s="145" t="s">
        <v>655</v>
      </c>
      <c r="L75" s="538"/>
      <c r="M75" s="538"/>
      <c r="N75" s="538"/>
      <c r="O75" s="538"/>
      <c r="P75" s="538"/>
      <c r="Q75" s="538"/>
      <c r="R75" s="538"/>
      <c r="W75" s="534"/>
      <c r="X75" s="536"/>
      <c r="Y75" s="536"/>
      <c r="Z75" s="536"/>
      <c r="AA75" s="536"/>
      <c r="AB75" s="536"/>
    </row>
    <row r="76" spans="2:35" ht="17.100000000000001" customHeight="1">
      <c r="C76" s="549"/>
      <c r="J76"/>
      <c r="K76" s="145"/>
      <c r="L76" s="538"/>
      <c r="M76" s="538"/>
      <c r="N76" s="538"/>
      <c r="O76" s="538"/>
      <c r="P76" s="538"/>
      <c r="Q76" s="538"/>
      <c r="R76" s="538"/>
      <c r="W76" s="534"/>
      <c r="X76" s="536"/>
      <c r="Y76" s="536"/>
      <c r="Z76" s="536"/>
      <c r="AA76" s="536"/>
      <c r="AB76" s="536"/>
    </row>
    <row r="78" spans="2:35" s="463" customFormat="1" ht="17.100000000000001" customHeight="1">
      <c r="B78" s="513"/>
      <c r="C78" s="462"/>
      <c r="G78" s="462"/>
      <c r="H78" s="462"/>
      <c r="S78" s="556"/>
      <c r="T78" s="556"/>
      <c r="U78" s="556"/>
      <c r="V78" s="514"/>
    </row>
    <row r="81" spans="2:28" ht="17.100000000000001" customHeight="1">
      <c r="C81" s="481" t="s">
        <v>641</v>
      </c>
      <c r="D81" s="481"/>
      <c r="E81" s="145"/>
      <c r="K81"/>
    </row>
    <row r="82" spans="2:28" ht="17.100000000000001" customHeight="1">
      <c r="X82" s="2"/>
      <c r="Y82" s="2"/>
      <c r="Z82" s="2"/>
      <c r="AA82" s="2"/>
      <c r="AB82" s="2"/>
    </row>
    <row r="83" spans="2:28" ht="17.100000000000001" customHeight="1">
      <c r="C83" s="481" t="s">
        <v>642</v>
      </c>
      <c r="D83" s="481"/>
      <c r="E83" s="145"/>
      <c r="K83"/>
    </row>
    <row r="84" spans="2:28" ht="17.100000000000001" customHeight="1">
      <c r="X84" s="2"/>
      <c r="Y84" s="2"/>
      <c r="Z84" s="2"/>
      <c r="AA84" s="2"/>
      <c r="AB84" s="2"/>
    </row>
    <row r="85" spans="2:28" s="349" customFormat="1" ht="17.100000000000001" customHeight="1">
      <c r="B85" s="123"/>
      <c r="C85" s="70" t="s">
        <v>156</v>
      </c>
      <c r="D85" s="410" t="s">
        <v>136</v>
      </c>
      <c r="E85" s="410" t="s">
        <v>134</v>
      </c>
      <c r="F85" s="410" t="s">
        <v>109</v>
      </c>
      <c r="G85" s="410" t="s">
        <v>131</v>
      </c>
      <c r="H85" s="451" t="s">
        <v>75</v>
      </c>
      <c r="I85" s="452" t="s">
        <v>92</v>
      </c>
      <c r="K85" s="75" t="s">
        <v>83</v>
      </c>
      <c r="L85" s="146" t="s">
        <v>96</v>
      </c>
      <c r="M85" s="146" t="s">
        <v>104</v>
      </c>
      <c r="N85" s="146" t="s">
        <v>82</v>
      </c>
      <c r="O85" s="146" t="s">
        <v>112</v>
      </c>
      <c r="P85" s="146" t="s">
        <v>97</v>
      </c>
      <c r="Q85" s="146" t="s">
        <v>117</v>
      </c>
      <c r="R85" s="147" t="s">
        <v>132</v>
      </c>
      <c r="S85" s="667" t="s">
        <v>515</v>
      </c>
      <c r="T85" s="669" t="s">
        <v>486</v>
      </c>
      <c r="U85" s="670" t="s">
        <v>487</v>
      </c>
      <c r="V85" s="537"/>
      <c r="W85" s="194" t="s">
        <v>252</v>
      </c>
      <c r="X85" s="2"/>
      <c r="Y85" s="2"/>
      <c r="Z85" s="2"/>
      <c r="AA85" s="2"/>
      <c r="AB85" s="2"/>
    </row>
    <row r="86" spans="2:28" ht="17.100000000000001" customHeight="1">
      <c r="C86" s="647" t="s">
        <v>138</v>
      </c>
      <c r="D86" s="411" t="s">
        <v>123</v>
      </c>
      <c r="E86" s="412">
        <v>0.29166666666666669</v>
      </c>
      <c r="F86" s="412">
        <v>0.70833333333333337</v>
      </c>
      <c r="G86" s="309">
        <v>1</v>
      </c>
      <c r="H86" s="309">
        <v>9</v>
      </c>
      <c r="I86" s="413"/>
      <c r="K86" s="454" t="s">
        <v>370</v>
      </c>
      <c r="L86" s="496" t="s">
        <v>492</v>
      </c>
      <c r="M86" s="455" t="s">
        <v>389</v>
      </c>
      <c r="N86" s="455" t="s">
        <v>389</v>
      </c>
      <c r="O86" s="455" t="s">
        <v>389</v>
      </c>
      <c r="P86" s="455" t="s">
        <v>389</v>
      </c>
      <c r="Q86" s="455" t="s">
        <v>389</v>
      </c>
      <c r="R86" s="497" t="s">
        <v>492</v>
      </c>
      <c r="S86" s="668"/>
      <c r="T86" s="669"/>
      <c r="U86" s="671"/>
      <c r="W86" s="153" t="s">
        <v>83</v>
      </c>
      <c r="X86" s="154" t="s">
        <v>88</v>
      </c>
      <c r="Y86" s="154" t="s">
        <v>92</v>
      </c>
      <c r="Z86" s="154" t="s">
        <v>155</v>
      </c>
      <c r="AA86" s="154" t="s">
        <v>103</v>
      </c>
      <c r="AB86" s="155" t="s">
        <v>120</v>
      </c>
    </row>
    <row r="87" spans="2:28" ht="17.100000000000001" customHeight="1">
      <c r="C87" s="648"/>
      <c r="D87" s="411" t="s">
        <v>93</v>
      </c>
      <c r="E87" s="412">
        <v>0.375</v>
      </c>
      <c r="F87" s="412">
        <v>0.75</v>
      </c>
      <c r="G87" s="309">
        <v>1</v>
      </c>
      <c r="H87" s="309">
        <v>8</v>
      </c>
      <c r="I87" s="413"/>
      <c r="K87" s="257" t="s">
        <v>79</v>
      </c>
      <c r="L87" s="35" t="s">
        <v>123</v>
      </c>
      <c r="M87" s="35" t="s">
        <v>93</v>
      </c>
      <c r="N87" s="35" t="s">
        <v>95</v>
      </c>
      <c r="O87" s="35" t="s">
        <v>73</v>
      </c>
      <c r="P87" s="35"/>
      <c r="Q87" s="35"/>
      <c r="R87" s="47" t="s">
        <v>123</v>
      </c>
      <c r="S87" s="537">
        <v>5</v>
      </c>
      <c r="T87" s="537">
        <v>44</v>
      </c>
      <c r="U87" s="537">
        <v>4</v>
      </c>
      <c r="W87" s="257" t="s">
        <v>79</v>
      </c>
      <c r="X87" s="434">
        <v>15</v>
      </c>
      <c r="Y87" s="434">
        <v>15</v>
      </c>
      <c r="Z87" s="434">
        <v>0</v>
      </c>
      <c r="AA87" s="434">
        <v>0</v>
      </c>
      <c r="AB87" s="260">
        <v>20</v>
      </c>
    </row>
    <row r="88" spans="2:28" ht="17.100000000000001" customHeight="1">
      <c r="C88" s="648"/>
      <c r="D88" s="411" t="s">
        <v>95</v>
      </c>
      <c r="E88" s="412">
        <v>0.45833333333333331</v>
      </c>
      <c r="F88" s="412">
        <v>0.875</v>
      </c>
      <c r="G88" s="309">
        <v>1</v>
      </c>
      <c r="H88" s="309">
        <v>9</v>
      </c>
      <c r="I88" s="413"/>
      <c r="K88" s="257" t="s">
        <v>180</v>
      </c>
      <c r="L88" s="35" t="s">
        <v>93</v>
      </c>
      <c r="M88" s="35" t="s">
        <v>95</v>
      </c>
      <c r="N88" s="35" t="s">
        <v>73</v>
      </c>
      <c r="O88" s="35"/>
      <c r="P88" s="35"/>
      <c r="Q88" s="35" t="s">
        <v>123</v>
      </c>
      <c r="R88" s="47" t="s">
        <v>93</v>
      </c>
      <c r="S88" s="537">
        <v>5</v>
      </c>
      <c r="T88" s="537">
        <v>43</v>
      </c>
      <c r="U88" s="537">
        <v>3</v>
      </c>
      <c r="W88" s="257" t="s">
        <v>180</v>
      </c>
      <c r="X88" s="434">
        <v>15</v>
      </c>
      <c r="Y88" s="434">
        <v>15</v>
      </c>
      <c r="Z88" s="434">
        <v>0</v>
      </c>
      <c r="AA88" s="434">
        <v>0</v>
      </c>
      <c r="AB88" s="260">
        <v>20</v>
      </c>
    </row>
    <row r="89" spans="2:28" ht="17.100000000000001" customHeight="1">
      <c r="C89" s="648"/>
      <c r="D89" s="411"/>
      <c r="E89" s="412"/>
      <c r="F89" s="412"/>
      <c r="G89" s="309">
        <v>0</v>
      </c>
      <c r="H89" s="309" t="s">
        <v>105</v>
      </c>
      <c r="I89" s="413"/>
      <c r="K89" s="257" t="s">
        <v>110</v>
      </c>
      <c r="L89" s="35" t="s">
        <v>95</v>
      </c>
      <c r="M89" s="35" t="s">
        <v>73</v>
      </c>
      <c r="N89" s="35"/>
      <c r="O89" s="35"/>
      <c r="P89" s="35" t="s">
        <v>123</v>
      </c>
      <c r="Q89" s="35" t="s">
        <v>93</v>
      </c>
      <c r="R89" s="47" t="s">
        <v>95</v>
      </c>
      <c r="S89" s="537">
        <v>5</v>
      </c>
      <c r="T89" s="537">
        <v>44</v>
      </c>
      <c r="U89" s="537">
        <v>4</v>
      </c>
      <c r="W89" s="257" t="s">
        <v>110</v>
      </c>
      <c r="X89" s="434">
        <v>17</v>
      </c>
      <c r="Y89" s="434">
        <v>12</v>
      </c>
      <c r="Z89" s="434">
        <v>0</v>
      </c>
      <c r="AA89" s="434">
        <v>0</v>
      </c>
      <c r="AB89" s="260">
        <v>21</v>
      </c>
    </row>
    <row r="90" spans="2:28" ht="17.100000000000001" customHeight="1">
      <c r="C90" s="648"/>
      <c r="D90" s="411"/>
      <c r="E90" s="412"/>
      <c r="F90" s="412"/>
      <c r="G90" s="309">
        <v>0</v>
      </c>
      <c r="H90" s="309" t="s">
        <v>105</v>
      </c>
      <c r="I90" s="413"/>
      <c r="K90" s="257" t="s">
        <v>114</v>
      </c>
      <c r="L90" s="35" t="s">
        <v>73</v>
      </c>
      <c r="M90" s="35"/>
      <c r="N90" s="35"/>
      <c r="O90" s="35" t="s">
        <v>123</v>
      </c>
      <c r="P90" s="35" t="s">
        <v>93</v>
      </c>
      <c r="Q90" s="35" t="s">
        <v>95</v>
      </c>
      <c r="R90" s="47" t="s">
        <v>73</v>
      </c>
      <c r="S90" s="537">
        <v>5</v>
      </c>
      <c r="T90" s="537">
        <v>44</v>
      </c>
      <c r="U90" s="537">
        <v>4</v>
      </c>
      <c r="W90" s="257" t="s">
        <v>114</v>
      </c>
      <c r="X90" s="434">
        <v>18</v>
      </c>
      <c r="Y90" s="434">
        <v>9</v>
      </c>
      <c r="Z90" s="434">
        <v>0</v>
      </c>
      <c r="AA90" s="434">
        <v>0</v>
      </c>
      <c r="AB90" s="260">
        <v>21</v>
      </c>
    </row>
    <row r="91" spans="2:28" ht="17.100000000000001" customHeight="1">
      <c r="C91" s="648"/>
      <c r="D91" s="411"/>
      <c r="E91" s="412"/>
      <c r="F91" s="412"/>
      <c r="G91" s="309">
        <v>0</v>
      </c>
      <c r="H91" s="309" t="s">
        <v>105</v>
      </c>
      <c r="I91" s="413"/>
      <c r="K91" s="257" t="s">
        <v>127</v>
      </c>
      <c r="L91" s="35"/>
      <c r="M91" s="35"/>
      <c r="N91" s="35" t="s">
        <v>123</v>
      </c>
      <c r="O91" s="35" t="s">
        <v>93</v>
      </c>
      <c r="P91" s="35" t="s">
        <v>95</v>
      </c>
      <c r="Q91" s="35" t="s">
        <v>73</v>
      </c>
      <c r="R91" s="47"/>
      <c r="S91" s="537">
        <v>4</v>
      </c>
      <c r="T91" s="537">
        <v>35</v>
      </c>
      <c r="U91" s="537">
        <v>3</v>
      </c>
      <c r="W91" s="257" t="s">
        <v>127</v>
      </c>
      <c r="X91" s="434">
        <v>15</v>
      </c>
      <c r="Y91" s="434">
        <v>6</v>
      </c>
      <c r="Z91" s="434">
        <v>0</v>
      </c>
      <c r="AA91" s="434">
        <v>0</v>
      </c>
      <c r="AB91" s="260">
        <v>17</v>
      </c>
    </row>
    <row r="92" spans="2:28" ht="17.100000000000001" customHeight="1">
      <c r="C92" s="649"/>
      <c r="D92" s="411"/>
      <c r="E92" s="412"/>
      <c r="F92" s="412"/>
      <c r="G92" s="309">
        <v>0</v>
      </c>
      <c r="H92" s="309" t="s">
        <v>105</v>
      </c>
      <c r="I92" s="413"/>
      <c r="K92" s="257" t="s">
        <v>94</v>
      </c>
      <c r="L92" s="35"/>
      <c r="M92" s="35" t="s">
        <v>123</v>
      </c>
      <c r="N92" s="35" t="s">
        <v>93</v>
      </c>
      <c r="O92" s="35" t="s">
        <v>95</v>
      </c>
      <c r="P92" s="35" t="s">
        <v>73</v>
      </c>
      <c r="Q92" s="35"/>
      <c r="R92" s="492"/>
      <c r="S92" s="555">
        <v>4</v>
      </c>
      <c r="T92" s="537">
        <v>35</v>
      </c>
      <c r="U92" s="537">
        <v>3</v>
      </c>
      <c r="V92" s="502"/>
      <c r="W92" s="257" t="s">
        <v>94</v>
      </c>
      <c r="X92" s="434">
        <v>15</v>
      </c>
      <c r="Y92" s="434">
        <v>6</v>
      </c>
      <c r="Z92" s="434">
        <v>0</v>
      </c>
      <c r="AA92" s="434">
        <v>0</v>
      </c>
      <c r="AB92" s="260">
        <v>17</v>
      </c>
    </row>
    <row r="93" spans="2:28" ht="17.100000000000001" customHeight="1">
      <c r="C93" s="650" t="s">
        <v>92</v>
      </c>
      <c r="D93" s="411" t="s">
        <v>73</v>
      </c>
      <c r="E93" s="412">
        <v>0.75</v>
      </c>
      <c r="F93" s="412">
        <v>0.375</v>
      </c>
      <c r="G93" s="453">
        <v>6</v>
      </c>
      <c r="H93" s="107">
        <v>9</v>
      </c>
      <c r="I93" s="414">
        <v>3</v>
      </c>
      <c r="K93" s="257" t="s">
        <v>111</v>
      </c>
      <c r="L93" s="493"/>
      <c r="M93" s="35" t="s">
        <v>123</v>
      </c>
      <c r="N93" s="35" t="s">
        <v>123</v>
      </c>
      <c r="O93" s="35" t="s">
        <v>123</v>
      </c>
      <c r="P93" s="35" t="s">
        <v>123</v>
      </c>
      <c r="Q93" s="35" t="s">
        <v>123</v>
      </c>
      <c r="R93" s="47"/>
      <c r="S93" s="537">
        <v>5</v>
      </c>
      <c r="T93" s="537">
        <v>45</v>
      </c>
      <c r="U93" s="537">
        <v>5</v>
      </c>
      <c r="W93" s="257" t="s">
        <v>111</v>
      </c>
      <c r="X93" s="434">
        <v>14</v>
      </c>
      <c r="Y93" s="434">
        <v>6</v>
      </c>
      <c r="Z93" s="434">
        <v>0</v>
      </c>
      <c r="AA93" s="434">
        <v>0</v>
      </c>
      <c r="AB93" s="260">
        <v>16</v>
      </c>
    </row>
    <row r="94" spans="2:28" ht="17.100000000000001" customHeight="1">
      <c r="C94" s="650"/>
      <c r="D94" s="415"/>
      <c r="E94" s="415"/>
      <c r="F94" s="415"/>
      <c r="G94" s="309"/>
      <c r="H94" s="309"/>
      <c r="I94" s="413"/>
      <c r="K94" s="257" t="s">
        <v>80</v>
      </c>
      <c r="L94" s="35"/>
      <c r="M94" s="35" t="s">
        <v>95</v>
      </c>
      <c r="N94" s="35" t="s">
        <v>95</v>
      </c>
      <c r="O94" s="35" t="s">
        <v>95</v>
      </c>
      <c r="P94" s="35" t="s">
        <v>95</v>
      </c>
      <c r="Q94" s="35" t="s">
        <v>95</v>
      </c>
      <c r="R94" s="47"/>
      <c r="S94" s="537">
        <v>5</v>
      </c>
      <c r="T94" s="537">
        <v>45</v>
      </c>
      <c r="U94" s="537">
        <v>5</v>
      </c>
      <c r="W94" s="257" t="s">
        <v>80</v>
      </c>
      <c r="X94" s="434">
        <v>13</v>
      </c>
      <c r="Y94" s="434">
        <v>9</v>
      </c>
      <c r="Z94" s="434">
        <v>0</v>
      </c>
      <c r="AA94" s="434">
        <v>0</v>
      </c>
      <c r="AB94" s="260">
        <v>16</v>
      </c>
    </row>
    <row r="95" spans="2:28" ht="17.100000000000001" customHeight="1">
      <c r="C95" s="651"/>
      <c r="D95" s="416"/>
      <c r="E95" s="416"/>
      <c r="F95" s="416"/>
      <c r="G95" s="312"/>
      <c r="H95" s="312"/>
      <c r="I95" s="417"/>
      <c r="K95" s="539" t="s">
        <v>121</v>
      </c>
      <c r="L95" s="540"/>
      <c r="M95" s="540" t="s">
        <v>93</v>
      </c>
      <c r="N95" s="540" t="s">
        <v>93</v>
      </c>
      <c r="O95" s="540" t="s">
        <v>93</v>
      </c>
      <c r="P95" s="540" t="s">
        <v>93</v>
      </c>
      <c r="Q95" s="540" t="s">
        <v>93</v>
      </c>
      <c r="R95" s="541"/>
      <c r="S95" s="537">
        <v>5</v>
      </c>
      <c r="T95" s="537">
        <v>40</v>
      </c>
      <c r="U95" s="537">
        <v>0</v>
      </c>
      <c r="W95" s="539" t="s">
        <v>121</v>
      </c>
      <c r="X95" s="542">
        <v>15</v>
      </c>
      <c r="Y95" s="542">
        <v>15</v>
      </c>
      <c r="Z95" s="542">
        <v>0</v>
      </c>
      <c r="AA95" s="542">
        <v>0</v>
      </c>
      <c r="AB95" s="543">
        <v>20</v>
      </c>
    </row>
    <row r="96" spans="2:28" ht="17.100000000000001" customHeight="1">
      <c r="C96" s="402" t="s">
        <v>635</v>
      </c>
      <c r="K96"/>
      <c r="L96"/>
      <c r="M96"/>
      <c r="N96"/>
      <c r="O96"/>
      <c r="P96"/>
      <c r="Q96"/>
      <c r="R96"/>
      <c r="W96"/>
      <c r="X96"/>
      <c r="Y96"/>
      <c r="Z96"/>
      <c r="AA96"/>
      <c r="AB96"/>
    </row>
    <row r="97" spans="3:35" ht="17.100000000000001" customHeight="1">
      <c r="C97" s="433" t="s">
        <v>675</v>
      </c>
      <c r="K97" s="113" t="s">
        <v>621</v>
      </c>
    </row>
    <row r="98" spans="3:35" ht="17.100000000000001" customHeight="1">
      <c r="K98" s="113" t="s">
        <v>620</v>
      </c>
    </row>
    <row r="99" spans="3:35" ht="17.100000000000001" customHeight="1">
      <c r="K99" s="523" t="s">
        <v>616</v>
      </c>
    </row>
    <row r="100" spans="3:35" ht="17.100000000000001" customHeight="1">
      <c r="K100" s="550" t="s">
        <v>674</v>
      </c>
    </row>
    <row r="101" spans="3:35" ht="17.100000000000001" customHeight="1">
      <c r="K101" s="523"/>
    </row>
    <row r="102" spans="3:35" ht="17.100000000000001" customHeight="1">
      <c r="C102" s="481" t="s">
        <v>677</v>
      </c>
      <c r="D102"/>
      <c r="E102"/>
      <c r="F102"/>
      <c r="G102"/>
      <c r="H102"/>
      <c r="I102"/>
      <c r="J102"/>
      <c r="K102" s="534"/>
      <c r="L102" s="538"/>
      <c r="M102" s="538"/>
      <c r="N102" s="538"/>
      <c r="O102" s="538"/>
      <c r="P102" s="538"/>
      <c r="Q102" s="538"/>
      <c r="R102" s="538"/>
      <c r="W102" s="534"/>
      <c r="X102" s="536"/>
      <c r="Y102" s="536"/>
      <c r="Z102" s="536"/>
      <c r="AA102" s="536"/>
      <c r="AB102" s="536"/>
    </row>
    <row r="103" spans="3:35" ht="17.100000000000001" customHeight="1">
      <c r="C103"/>
      <c r="D103"/>
      <c r="E103"/>
      <c r="F103"/>
      <c r="G103"/>
      <c r="H103"/>
      <c r="I103"/>
      <c r="J103"/>
    </row>
    <row r="104" spans="3:35" ht="17.100000000000001" customHeight="1">
      <c r="C104" s="70" t="s">
        <v>156</v>
      </c>
      <c r="D104" s="410" t="s">
        <v>136</v>
      </c>
      <c r="E104" s="410" t="s">
        <v>134</v>
      </c>
      <c r="F104" s="410" t="s">
        <v>109</v>
      </c>
      <c r="G104" s="410" t="s">
        <v>131</v>
      </c>
      <c r="H104" s="451" t="s">
        <v>75</v>
      </c>
      <c r="I104" s="452" t="s">
        <v>92</v>
      </c>
      <c r="J104" s="349"/>
      <c r="K104" s="75" t="s">
        <v>83</v>
      </c>
      <c r="L104" s="146" t="s">
        <v>96</v>
      </c>
      <c r="M104" s="146" t="s">
        <v>104</v>
      </c>
      <c r="N104" s="146" t="s">
        <v>82</v>
      </c>
      <c r="O104" s="146" t="s">
        <v>112</v>
      </c>
      <c r="P104" s="146" t="s">
        <v>97</v>
      </c>
      <c r="Q104" s="146" t="s">
        <v>117</v>
      </c>
      <c r="R104" s="147" t="s">
        <v>132</v>
      </c>
      <c r="S104" s="667" t="s">
        <v>515</v>
      </c>
      <c r="T104" s="669" t="s">
        <v>486</v>
      </c>
      <c r="U104" s="670" t="s">
        <v>487</v>
      </c>
      <c r="V104" s="537"/>
      <c r="W104" s="194" t="s">
        <v>252</v>
      </c>
      <c r="X104" s="2"/>
      <c r="Y104" s="2"/>
      <c r="Z104" s="2"/>
      <c r="AA104" s="2"/>
      <c r="AB104" s="2"/>
      <c r="AD104" s="145" t="s">
        <v>622</v>
      </c>
      <c r="AE104" s="2"/>
      <c r="AF104" s="2"/>
      <c r="AG104" s="2"/>
      <c r="AH104" s="2"/>
      <c r="AI104" s="2"/>
    </row>
    <row r="105" spans="3:35" ht="17.100000000000001" customHeight="1">
      <c r="C105" s="647" t="s">
        <v>138</v>
      </c>
      <c r="D105" s="411" t="s">
        <v>123</v>
      </c>
      <c r="E105" s="412">
        <v>0.29166666666666669</v>
      </c>
      <c r="F105" s="412">
        <v>0.70833333333333337</v>
      </c>
      <c r="G105" s="309">
        <v>1</v>
      </c>
      <c r="H105" s="309">
        <v>9</v>
      </c>
      <c r="I105" s="413"/>
      <c r="K105" s="454" t="s">
        <v>370</v>
      </c>
      <c r="L105" s="496" t="s">
        <v>492</v>
      </c>
      <c r="M105" s="455" t="s">
        <v>389</v>
      </c>
      <c r="N105" s="455" t="s">
        <v>389</v>
      </c>
      <c r="O105" s="455" t="s">
        <v>389</v>
      </c>
      <c r="P105" s="455" t="s">
        <v>389</v>
      </c>
      <c r="Q105" s="455" t="s">
        <v>389</v>
      </c>
      <c r="R105" s="497" t="s">
        <v>492</v>
      </c>
      <c r="S105" s="668"/>
      <c r="T105" s="669"/>
      <c r="U105" s="671"/>
      <c r="W105" s="153" t="s">
        <v>83</v>
      </c>
      <c r="X105" s="154" t="s">
        <v>88</v>
      </c>
      <c r="Y105" s="154" t="s">
        <v>92</v>
      </c>
      <c r="Z105" s="154" t="s">
        <v>155</v>
      </c>
      <c r="AA105" s="154" t="s">
        <v>103</v>
      </c>
      <c r="AB105" s="155" t="s">
        <v>120</v>
      </c>
      <c r="AD105" s="153" t="s">
        <v>83</v>
      </c>
      <c r="AE105" s="154" t="s">
        <v>88</v>
      </c>
      <c r="AF105" s="154" t="s">
        <v>92</v>
      </c>
      <c r="AG105" s="154" t="s">
        <v>155</v>
      </c>
      <c r="AH105" s="154" t="s">
        <v>103</v>
      </c>
      <c r="AI105" s="155" t="s">
        <v>120</v>
      </c>
    </row>
    <row r="106" spans="3:35" ht="17.100000000000001" customHeight="1">
      <c r="C106" s="648"/>
      <c r="D106" s="411" t="s">
        <v>93</v>
      </c>
      <c r="E106" s="412">
        <v>0.375</v>
      </c>
      <c r="F106" s="412">
        <v>0.75</v>
      </c>
      <c r="G106" s="309">
        <v>1</v>
      </c>
      <c r="H106" s="309">
        <v>8</v>
      </c>
      <c r="I106" s="413"/>
      <c r="K106" s="257" t="s">
        <v>79</v>
      </c>
      <c r="L106" s="35" t="s">
        <v>123</v>
      </c>
      <c r="M106" s="35" t="s">
        <v>93</v>
      </c>
      <c r="N106" s="35" t="s">
        <v>95</v>
      </c>
      <c r="O106" s="35" t="s">
        <v>73</v>
      </c>
      <c r="P106" s="35"/>
      <c r="Q106" s="35"/>
      <c r="R106" s="47" t="s">
        <v>123</v>
      </c>
      <c r="S106" s="537">
        <v>5</v>
      </c>
      <c r="T106" s="537">
        <v>43</v>
      </c>
      <c r="U106" s="537">
        <v>3</v>
      </c>
      <c r="W106" s="257" t="s">
        <v>79</v>
      </c>
      <c r="X106" s="434">
        <v>10</v>
      </c>
      <c r="Y106" s="434">
        <v>30</v>
      </c>
      <c r="Z106" s="434">
        <v>0</v>
      </c>
      <c r="AA106" s="434">
        <v>0</v>
      </c>
      <c r="AB106" s="260">
        <v>20</v>
      </c>
      <c r="AD106" s="257" t="s">
        <v>79</v>
      </c>
      <c r="AE106" s="434">
        <v>11</v>
      </c>
      <c r="AF106" s="434">
        <v>30</v>
      </c>
      <c r="AG106" s="434"/>
      <c r="AH106" s="434"/>
      <c r="AI106" s="260">
        <v>21</v>
      </c>
    </row>
    <row r="107" spans="3:35" ht="17.100000000000001" customHeight="1">
      <c r="C107" s="648"/>
      <c r="D107" s="411" t="s">
        <v>95</v>
      </c>
      <c r="E107" s="412">
        <v>0.45833333333333331</v>
      </c>
      <c r="F107" s="412">
        <v>0.875</v>
      </c>
      <c r="G107" s="309">
        <v>1</v>
      </c>
      <c r="H107" s="309">
        <v>9</v>
      </c>
      <c r="I107" s="413"/>
      <c r="K107" s="257" t="s">
        <v>180</v>
      </c>
      <c r="L107" s="35" t="s">
        <v>93</v>
      </c>
      <c r="M107" s="35" t="s">
        <v>95</v>
      </c>
      <c r="N107" s="35" t="s">
        <v>73</v>
      </c>
      <c r="O107" s="35"/>
      <c r="P107" s="35"/>
      <c r="Q107" s="35" t="s">
        <v>123</v>
      </c>
      <c r="R107" s="47" t="s">
        <v>93</v>
      </c>
      <c r="S107" s="537">
        <v>5</v>
      </c>
      <c r="T107" s="537">
        <v>42</v>
      </c>
      <c r="U107" s="537">
        <v>2</v>
      </c>
      <c r="W107" s="257" t="s">
        <v>180</v>
      </c>
      <c r="X107" s="434">
        <v>10</v>
      </c>
      <c r="Y107" s="434">
        <v>30</v>
      </c>
      <c r="Z107" s="434">
        <v>0</v>
      </c>
      <c r="AA107" s="434">
        <v>0</v>
      </c>
      <c r="AB107" s="260">
        <v>20</v>
      </c>
      <c r="AD107" s="257" t="s">
        <v>180</v>
      </c>
      <c r="AE107" s="434">
        <v>12</v>
      </c>
      <c r="AF107" s="434">
        <v>30</v>
      </c>
      <c r="AG107" s="434"/>
      <c r="AH107" s="434"/>
      <c r="AI107" s="260">
        <v>22</v>
      </c>
    </row>
    <row r="108" spans="3:35" ht="17.100000000000001" customHeight="1">
      <c r="C108" s="648"/>
      <c r="D108" s="411"/>
      <c r="E108" s="412"/>
      <c r="F108" s="412"/>
      <c r="G108" s="309">
        <v>0</v>
      </c>
      <c r="H108" s="309" t="s">
        <v>105</v>
      </c>
      <c r="I108" s="413"/>
      <c r="K108" s="257" t="s">
        <v>110</v>
      </c>
      <c r="L108" s="35" t="s">
        <v>95</v>
      </c>
      <c r="M108" s="35" t="s">
        <v>73</v>
      </c>
      <c r="N108" s="35"/>
      <c r="O108" s="35"/>
      <c r="P108" s="35" t="s">
        <v>123</v>
      </c>
      <c r="Q108" s="35" t="s">
        <v>93</v>
      </c>
      <c r="R108" s="47" t="s">
        <v>95</v>
      </c>
      <c r="S108" s="537">
        <v>5</v>
      </c>
      <c r="T108" s="537">
        <v>43</v>
      </c>
      <c r="U108" s="537">
        <v>3</v>
      </c>
      <c r="W108" s="257" t="s">
        <v>110</v>
      </c>
      <c r="X108" s="434">
        <v>13</v>
      </c>
      <c r="Y108" s="434">
        <v>24</v>
      </c>
      <c r="Z108" s="434">
        <v>0</v>
      </c>
      <c r="AA108" s="434">
        <v>0</v>
      </c>
      <c r="AB108" s="260">
        <v>21</v>
      </c>
      <c r="AD108" s="257" t="s">
        <v>110</v>
      </c>
      <c r="AE108" s="434">
        <v>15</v>
      </c>
      <c r="AF108" s="434">
        <v>24</v>
      </c>
      <c r="AG108" s="434"/>
      <c r="AH108" s="434"/>
      <c r="AI108" s="260">
        <v>23</v>
      </c>
    </row>
    <row r="109" spans="3:35" ht="17.100000000000001" customHeight="1">
      <c r="C109" s="648"/>
      <c r="D109" s="411"/>
      <c r="E109" s="412"/>
      <c r="F109" s="412"/>
      <c r="G109" s="309">
        <v>0</v>
      </c>
      <c r="H109" s="309" t="s">
        <v>105</v>
      </c>
      <c r="I109" s="413"/>
      <c r="K109" s="257" t="s">
        <v>114</v>
      </c>
      <c r="L109" s="35" t="s">
        <v>73</v>
      </c>
      <c r="M109" s="35"/>
      <c r="N109" s="35"/>
      <c r="O109" s="35" t="s">
        <v>123</v>
      </c>
      <c r="P109" s="35" t="s">
        <v>93</v>
      </c>
      <c r="Q109" s="35" t="s">
        <v>95</v>
      </c>
      <c r="R109" s="47" t="s">
        <v>73</v>
      </c>
      <c r="S109" s="537">
        <v>5</v>
      </c>
      <c r="T109" s="537">
        <v>42</v>
      </c>
      <c r="U109" s="537">
        <v>2</v>
      </c>
      <c r="W109" s="257" t="s">
        <v>114</v>
      </c>
      <c r="X109" s="434">
        <v>15</v>
      </c>
      <c r="Y109" s="434">
        <v>18</v>
      </c>
      <c r="Z109" s="434">
        <v>0</v>
      </c>
      <c r="AA109" s="434">
        <v>0</v>
      </c>
      <c r="AB109" s="260">
        <v>21</v>
      </c>
      <c r="AD109" s="257" t="s">
        <v>114</v>
      </c>
      <c r="AE109" s="434">
        <v>17</v>
      </c>
      <c r="AF109" s="434">
        <v>18</v>
      </c>
      <c r="AG109" s="434"/>
      <c r="AH109" s="434"/>
      <c r="AI109" s="260">
        <v>23</v>
      </c>
    </row>
    <row r="110" spans="3:35" ht="17.100000000000001" customHeight="1">
      <c r="C110" s="648"/>
      <c r="D110" s="411"/>
      <c r="E110" s="412"/>
      <c r="F110" s="412"/>
      <c r="G110" s="309">
        <v>0</v>
      </c>
      <c r="H110" s="309" t="s">
        <v>105</v>
      </c>
      <c r="I110" s="413"/>
      <c r="K110" s="257" t="s">
        <v>127</v>
      </c>
      <c r="L110" s="35"/>
      <c r="M110" s="35"/>
      <c r="N110" s="35" t="s">
        <v>123</v>
      </c>
      <c r="O110" s="35" t="s">
        <v>93</v>
      </c>
      <c r="P110" s="35" t="s">
        <v>95</v>
      </c>
      <c r="Q110" s="35" t="s">
        <v>73</v>
      </c>
      <c r="R110" s="47"/>
      <c r="S110" s="537">
        <v>4</v>
      </c>
      <c r="T110" s="537">
        <v>34</v>
      </c>
      <c r="U110" s="537">
        <v>2</v>
      </c>
      <c r="W110" s="257" t="s">
        <v>127</v>
      </c>
      <c r="X110" s="434">
        <v>13</v>
      </c>
      <c r="Y110" s="434">
        <v>12</v>
      </c>
      <c r="Z110" s="434">
        <v>0</v>
      </c>
      <c r="AA110" s="434">
        <v>0</v>
      </c>
      <c r="AB110" s="260">
        <v>17</v>
      </c>
      <c r="AD110" s="257" t="s">
        <v>127</v>
      </c>
      <c r="AE110" s="434">
        <v>14</v>
      </c>
      <c r="AF110" s="434">
        <v>12</v>
      </c>
      <c r="AG110" s="434"/>
      <c r="AH110" s="434"/>
      <c r="AI110" s="260">
        <v>18</v>
      </c>
    </row>
    <row r="111" spans="3:35" ht="17.100000000000001" customHeight="1">
      <c r="C111" s="649"/>
      <c r="D111" s="411"/>
      <c r="E111" s="412"/>
      <c r="F111" s="412"/>
      <c r="G111" s="309">
        <v>0</v>
      </c>
      <c r="H111" s="309" t="s">
        <v>105</v>
      </c>
      <c r="I111" s="413"/>
      <c r="K111" s="257" t="s">
        <v>94</v>
      </c>
      <c r="L111" s="35"/>
      <c r="M111" s="35" t="s">
        <v>123</v>
      </c>
      <c r="N111" s="35" t="s">
        <v>93</v>
      </c>
      <c r="O111" s="35" t="s">
        <v>95</v>
      </c>
      <c r="P111" s="35" t="s">
        <v>73</v>
      </c>
      <c r="Q111" s="35"/>
      <c r="R111" s="492"/>
      <c r="S111" s="555">
        <v>4</v>
      </c>
      <c r="T111" s="537">
        <v>34</v>
      </c>
      <c r="U111" s="537">
        <v>2</v>
      </c>
      <c r="V111" s="502"/>
      <c r="W111" s="257" t="s">
        <v>94</v>
      </c>
      <c r="X111" s="434">
        <v>13</v>
      </c>
      <c r="Y111" s="434">
        <v>12</v>
      </c>
      <c r="Z111" s="434">
        <v>0</v>
      </c>
      <c r="AA111" s="434">
        <v>0</v>
      </c>
      <c r="AB111" s="260">
        <v>17</v>
      </c>
      <c r="AD111" s="257" t="s">
        <v>94</v>
      </c>
      <c r="AE111" s="434">
        <v>14</v>
      </c>
      <c r="AF111" s="434">
        <v>12</v>
      </c>
      <c r="AG111" s="434"/>
      <c r="AH111" s="434"/>
      <c r="AI111" s="260">
        <v>18</v>
      </c>
    </row>
    <row r="112" spans="3:35" ht="17.100000000000001" customHeight="1">
      <c r="C112" s="650" t="s">
        <v>92</v>
      </c>
      <c r="D112" s="411" t="s">
        <v>73</v>
      </c>
      <c r="E112" s="412">
        <v>0.875</v>
      </c>
      <c r="F112" s="412">
        <v>0.29166666666666669</v>
      </c>
      <c r="G112" s="453">
        <v>2</v>
      </c>
      <c r="H112" s="107">
        <v>8</v>
      </c>
      <c r="I112" s="414">
        <v>6</v>
      </c>
      <c r="K112" s="257" t="s">
        <v>111</v>
      </c>
      <c r="L112" s="493"/>
      <c r="M112" s="35" t="s">
        <v>123</v>
      </c>
      <c r="N112" s="35" t="s">
        <v>123</v>
      </c>
      <c r="O112" s="35" t="s">
        <v>123</v>
      </c>
      <c r="P112" s="35" t="s">
        <v>123</v>
      </c>
      <c r="Q112" s="35" t="s">
        <v>123</v>
      </c>
      <c r="R112" s="47"/>
      <c r="S112" s="537">
        <v>5</v>
      </c>
      <c r="T112" s="537">
        <v>45</v>
      </c>
      <c r="U112" s="537">
        <v>5</v>
      </c>
      <c r="W112" s="257" t="s">
        <v>111</v>
      </c>
      <c r="X112" s="434">
        <v>12</v>
      </c>
      <c r="Y112" s="434">
        <v>12</v>
      </c>
      <c r="Z112" s="434">
        <v>0</v>
      </c>
      <c r="AA112" s="434">
        <v>0</v>
      </c>
      <c r="AB112" s="260">
        <v>16</v>
      </c>
      <c r="AD112" s="257" t="s">
        <v>111</v>
      </c>
      <c r="AE112" s="434">
        <v>12</v>
      </c>
      <c r="AF112" s="434">
        <v>12</v>
      </c>
      <c r="AG112" s="434"/>
      <c r="AH112" s="434"/>
      <c r="AI112" s="260">
        <v>16</v>
      </c>
    </row>
    <row r="113" spans="2:35" ht="17.100000000000001" customHeight="1">
      <c r="C113" s="650"/>
      <c r="D113" s="415"/>
      <c r="E113" s="415"/>
      <c r="F113" s="415"/>
      <c r="G113" s="309"/>
      <c r="H113" s="309"/>
      <c r="I113" s="413"/>
      <c r="K113" s="257" t="s">
        <v>80</v>
      </c>
      <c r="L113" s="35"/>
      <c r="M113" s="35" t="s">
        <v>95</v>
      </c>
      <c r="N113" s="35" t="s">
        <v>95</v>
      </c>
      <c r="O113" s="35" t="s">
        <v>95</v>
      </c>
      <c r="P113" s="35" t="s">
        <v>95</v>
      </c>
      <c r="Q113" s="35" t="s">
        <v>95</v>
      </c>
      <c r="R113" s="47"/>
      <c r="S113" s="537">
        <v>5</v>
      </c>
      <c r="T113" s="537">
        <v>45</v>
      </c>
      <c r="U113" s="537">
        <v>5</v>
      </c>
      <c r="W113" s="257" t="s">
        <v>80</v>
      </c>
      <c r="X113" s="434">
        <v>10</v>
      </c>
      <c r="Y113" s="434">
        <v>18</v>
      </c>
      <c r="Z113" s="434">
        <v>0</v>
      </c>
      <c r="AA113" s="434">
        <v>0</v>
      </c>
      <c r="AB113" s="260">
        <v>16</v>
      </c>
      <c r="AD113" s="257" t="s">
        <v>80</v>
      </c>
      <c r="AE113" s="434">
        <v>10</v>
      </c>
      <c r="AF113" s="434">
        <v>18</v>
      </c>
      <c r="AG113" s="434"/>
      <c r="AH113" s="434"/>
      <c r="AI113" s="260">
        <v>16</v>
      </c>
    </row>
    <row r="114" spans="2:35" ht="17.100000000000001" customHeight="1">
      <c r="C114" s="651"/>
      <c r="D114" s="416"/>
      <c r="E114" s="416"/>
      <c r="F114" s="416"/>
      <c r="G114" s="312"/>
      <c r="H114" s="312"/>
      <c r="I114" s="417"/>
      <c r="K114" s="539" t="s">
        <v>121</v>
      </c>
      <c r="L114" s="540"/>
      <c r="M114" s="540" t="s">
        <v>93</v>
      </c>
      <c r="N114" s="540" t="s">
        <v>93</v>
      </c>
      <c r="O114" s="540" t="s">
        <v>93</v>
      </c>
      <c r="P114" s="540" t="s">
        <v>93</v>
      </c>
      <c r="Q114" s="540" t="s">
        <v>93</v>
      </c>
      <c r="R114" s="541"/>
      <c r="S114" s="537">
        <v>5</v>
      </c>
      <c r="T114" s="537">
        <v>40</v>
      </c>
      <c r="U114" s="537">
        <v>0</v>
      </c>
      <c r="W114" s="539" t="s">
        <v>121</v>
      </c>
      <c r="X114" s="542">
        <v>10</v>
      </c>
      <c r="Y114" s="542">
        <v>30</v>
      </c>
      <c r="Z114" s="542">
        <v>0</v>
      </c>
      <c r="AA114" s="542">
        <v>0</v>
      </c>
      <c r="AB114" s="543">
        <v>20</v>
      </c>
      <c r="AD114" s="539" t="s">
        <v>121</v>
      </c>
      <c r="AE114" s="542">
        <v>10</v>
      </c>
      <c r="AF114" s="542">
        <v>30</v>
      </c>
      <c r="AG114" s="542"/>
      <c r="AH114" s="542"/>
      <c r="AI114" s="543">
        <v>20</v>
      </c>
    </row>
    <row r="115" spans="2:35" ht="17.100000000000001" customHeight="1">
      <c r="C115" s="402" t="s">
        <v>676</v>
      </c>
    </row>
    <row r="116" spans="2:35" ht="17.100000000000001" customHeight="1">
      <c r="K116" s="561" t="s">
        <v>713</v>
      </c>
    </row>
    <row r="118" spans="2:35" s="463" customFormat="1" ht="17.100000000000001" customHeight="1">
      <c r="B118" s="513"/>
      <c r="C118" s="462"/>
      <c r="G118" s="462"/>
      <c r="H118" s="462"/>
      <c r="S118" s="556"/>
      <c r="T118" s="556"/>
      <c r="U118" s="556"/>
      <c r="V118" s="514"/>
    </row>
    <row r="121" spans="2:35" ht="17.100000000000001" customHeight="1">
      <c r="C121" s="481" t="s">
        <v>643</v>
      </c>
      <c r="D121" s="481"/>
      <c r="E121" s="145"/>
      <c r="K121" s="113" t="s">
        <v>714</v>
      </c>
    </row>
    <row r="122" spans="2:35" ht="17.100000000000001" customHeight="1">
      <c r="X122" s="2"/>
      <c r="Y122" s="2"/>
      <c r="Z122" s="2"/>
      <c r="AA122" s="2"/>
      <c r="AB122" s="2"/>
    </row>
    <row r="123" spans="2:35" s="349" customFormat="1" ht="17.100000000000001" customHeight="1">
      <c r="B123" s="123"/>
      <c r="C123" s="70" t="s">
        <v>156</v>
      </c>
      <c r="D123" s="410" t="s">
        <v>136</v>
      </c>
      <c r="E123" s="410" t="s">
        <v>134</v>
      </c>
      <c r="F123" s="410" t="s">
        <v>109</v>
      </c>
      <c r="G123" s="410" t="s">
        <v>131</v>
      </c>
      <c r="H123" s="451" t="s">
        <v>75</v>
      </c>
      <c r="I123" s="452" t="s">
        <v>92</v>
      </c>
      <c r="K123" s="75" t="s">
        <v>83</v>
      </c>
      <c r="L123" s="146" t="s">
        <v>96</v>
      </c>
      <c r="M123" s="146" t="s">
        <v>104</v>
      </c>
      <c r="N123" s="146" t="s">
        <v>82</v>
      </c>
      <c r="O123" s="146" t="s">
        <v>112</v>
      </c>
      <c r="P123" s="146" t="s">
        <v>97</v>
      </c>
      <c r="Q123" s="146" t="s">
        <v>117</v>
      </c>
      <c r="R123" s="147" t="s">
        <v>132</v>
      </c>
      <c r="S123" s="667" t="s">
        <v>515</v>
      </c>
      <c r="T123" s="669" t="s">
        <v>486</v>
      </c>
      <c r="U123" s="670" t="s">
        <v>487</v>
      </c>
      <c r="V123" s="537"/>
      <c r="W123" s="194" t="s">
        <v>252</v>
      </c>
      <c r="X123" s="2"/>
      <c r="Y123" s="2"/>
      <c r="Z123" s="2"/>
      <c r="AA123" s="2"/>
      <c r="AB123" s="2"/>
    </row>
    <row r="124" spans="2:35" ht="17.100000000000001" customHeight="1">
      <c r="C124" s="647" t="s">
        <v>138</v>
      </c>
      <c r="D124" s="411" t="s">
        <v>123</v>
      </c>
      <c r="E124" s="412">
        <v>0.29166666666666669</v>
      </c>
      <c r="F124" s="412">
        <v>0.66666666666666663</v>
      </c>
      <c r="G124" s="309">
        <v>1</v>
      </c>
      <c r="H124" s="309">
        <v>8</v>
      </c>
      <c r="I124" s="413"/>
      <c r="K124" s="454" t="s">
        <v>370</v>
      </c>
      <c r="L124" s="455" t="s">
        <v>617</v>
      </c>
      <c r="M124" s="455" t="s">
        <v>617</v>
      </c>
      <c r="N124" s="455" t="s">
        <v>617</v>
      </c>
      <c r="O124" s="455" t="s">
        <v>617</v>
      </c>
      <c r="P124" s="455" t="s">
        <v>617</v>
      </c>
      <c r="Q124" s="455" t="s">
        <v>617</v>
      </c>
      <c r="R124" s="456" t="s">
        <v>617</v>
      </c>
      <c r="S124" s="668"/>
      <c r="T124" s="669"/>
      <c r="U124" s="671"/>
      <c r="W124" s="153" t="s">
        <v>83</v>
      </c>
      <c r="X124" s="154" t="s">
        <v>88</v>
      </c>
      <c r="Y124" s="154" t="s">
        <v>92</v>
      </c>
      <c r="Z124" s="154" t="s">
        <v>155</v>
      </c>
      <c r="AA124" s="154" t="s">
        <v>103</v>
      </c>
      <c r="AB124" s="155" t="s">
        <v>120</v>
      </c>
    </row>
    <row r="125" spans="2:35" ht="17.100000000000001" customHeight="1">
      <c r="C125" s="648"/>
      <c r="D125" s="411" t="s">
        <v>93</v>
      </c>
      <c r="E125" s="412">
        <v>0.375</v>
      </c>
      <c r="F125" s="412">
        <v>0.75</v>
      </c>
      <c r="G125" s="309">
        <v>1</v>
      </c>
      <c r="H125" s="309">
        <v>8</v>
      </c>
      <c r="I125" s="413"/>
      <c r="K125" s="257" t="s">
        <v>79</v>
      </c>
      <c r="L125" s="35" t="s">
        <v>73</v>
      </c>
      <c r="M125" s="35"/>
      <c r="N125" s="35"/>
      <c r="O125" s="35" t="s">
        <v>123</v>
      </c>
      <c r="P125" s="35" t="s">
        <v>95</v>
      </c>
      <c r="Q125" s="35"/>
      <c r="R125" s="47" t="s">
        <v>123</v>
      </c>
      <c r="S125" s="537">
        <v>4</v>
      </c>
      <c r="T125" s="537">
        <v>35</v>
      </c>
      <c r="U125" s="537">
        <v>3</v>
      </c>
      <c r="W125" s="257" t="s">
        <v>79</v>
      </c>
      <c r="X125" s="434">
        <v>17</v>
      </c>
      <c r="Y125" s="434">
        <v>24</v>
      </c>
      <c r="Z125" s="434">
        <v>0</v>
      </c>
      <c r="AA125" s="434">
        <v>0</v>
      </c>
      <c r="AB125" s="260">
        <v>25</v>
      </c>
    </row>
    <row r="126" spans="2:35" ht="17.100000000000001" customHeight="1">
      <c r="C126" s="648"/>
      <c r="D126" s="411" t="s">
        <v>95</v>
      </c>
      <c r="E126" s="412">
        <v>0.5</v>
      </c>
      <c r="F126" s="412">
        <v>0.875</v>
      </c>
      <c r="G126" s="309">
        <v>1</v>
      </c>
      <c r="H126" s="309">
        <v>8</v>
      </c>
      <c r="I126" s="413"/>
      <c r="K126" s="257" t="s">
        <v>180</v>
      </c>
      <c r="L126" s="35" t="s">
        <v>93</v>
      </c>
      <c r="M126" s="35" t="s">
        <v>95</v>
      </c>
      <c r="N126" s="35" t="s">
        <v>73</v>
      </c>
      <c r="O126" s="35"/>
      <c r="P126" s="35"/>
      <c r="Q126" s="35" t="s">
        <v>123</v>
      </c>
      <c r="R126" s="47" t="s">
        <v>95</v>
      </c>
      <c r="S126" s="537">
        <v>5</v>
      </c>
      <c r="T126" s="537">
        <v>43</v>
      </c>
      <c r="U126" s="537">
        <v>3</v>
      </c>
      <c r="W126" s="257" t="s">
        <v>180</v>
      </c>
      <c r="X126" s="434">
        <v>17</v>
      </c>
      <c r="Y126" s="434">
        <v>24</v>
      </c>
      <c r="Z126" s="434">
        <v>0</v>
      </c>
      <c r="AA126" s="434">
        <v>0</v>
      </c>
      <c r="AB126" s="260">
        <v>25</v>
      </c>
    </row>
    <row r="127" spans="2:35" ht="17.100000000000001" customHeight="1">
      <c r="C127" s="648"/>
      <c r="D127" s="411"/>
      <c r="E127" s="412"/>
      <c r="F127" s="412"/>
      <c r="G127" s="309">
        <v>0</v>
      </c>
      <c r="H127" s="309" t="s">
        <v>105</v>
      </c>
      <c r="I127" s="413"/>
      <c r="K127" s="257" t="s">
        <v>110</v>
      </c>
      <c r="L127" s="35"/>
      <c r="M127" s="35" t="s">
        <v>123</v>
      </c>
      <c r="N127" s="35" t="s">
        <v>93</v>
      </c>
      <c r="O127" s="35" t="s">
        <v>95</v>
      </c>
      <c r="P127" s="35" t="s">
        <v>73</v>
      </c>
      <c r="Q127" s="35"/>
      <c r="R127" s="47"/>
      <c r="S127" s="537">
        <v>4</v>
      </c>
      <c r="T127" s="537">
        <v>35</v>
      </c>
      <c r="U127" s="537">
        <v>3</v>
      </c>
      <c r="W127" s="257" t="s">
        <v>110</v>
      </c>
      <c r="X127" s="434">
        <v>20</v>
      </c>
      <c r="Y127" s="434">
        <v>32</v>
      </c>
      <c r="Z127" s="434">
        <v>0</v>
      </c>
      <c r="AA127" s="434">
        <v>0</v>
      </c>
      <c r="AB127" s="260">
        <v>30.666666666666664</v>
      </c>
    </row>
    <row r="128" spans="2:35" ht="17.100000000000001" customHeight="1">
      <c r="C128" s="648"/>
      <c r="D128" s="411"/>
      <c r="E128" s="412"/>
      <c r="F128" s="412"/>
      <c r="G128" s="309">
        <v>0</v>
      </c>
      <c r="H128" s="309" t="s">
        <v>105</v>
      </c>
      <c r="I128" s="413"/>
      <c r="K128" s="257" t="s">
        <v>114</v>
      </c>
      <c r="L128" s="35" t="s">
        <v>123</v>
      </c>
      <c r="M128" s="35" t="s">
        <v>95</v>
      </c>
      <c r="N128" s="35"/>
      <c r="O128" s="35" t="s">
        <v>123</v>
      </c>
      <c r="P128" s="35" t="s">
        <v>93</v>
      </c>
      <c r="Q128" s="35" t="s">
        <v>95</v>
      </c>
      <c r="R128" s="47" t="s">
        <v>73</v>
      </c>
      <c r="S128" s="537">
        <v>6</v>
      </c>
      <c r="T128" s="537">
        <v>51</v>
      </c>
      <c r="U128" s="537">
        <v>3</v>
      </c>
      <c r="W128" s="257" t="s">
        <v>114</v>
      </c>
      <c r="X128" s="434">
        <v>12</v>
      </c>
      <c r="Y128" s="434">
        <v>32</v>
      </c>
      <c r="Z128" s="434">
        <v>0</v>
      </c>
      <c r="AA128" s="434">
        <v>0</v>
      </c>
      <c r="AB128" s="260">
        <v>22.666666666666664</v>
      </c>
    </row>
    <row r="129" spans="2:28" ht="17.100000000000001" customHeight="1">
      <c r="C129" s="648"/>
      <c r="D129" s="411"/>
      <c r="E129" s="412"/>
      <c r="F129" s="412"/>
      <c r="G129" s="309">
        <v>0</v>
      </c>
      <c r="H129" s="309" t="s">
        <v>105</v>
      </c>
      <c r="I129" s="413"/>
      <c r="K129" s="257" t="s">
        <v>127</v>
      </c>
      <c r="L129" s="35"/>
      <c r="M129" s="35"/>
      <c r="N129" s="35" t="s">
        <v>123</v>
      </c>
      <c r="O129" s="35" t="s">
        <v>95</v>
      </c>
      <c r="P129" s="35"/>
      <c r="Q129" s="35" t="s">
        <v>123</v>
      </c>
      <c r="R129" s="47" t="s">
        <v>93</v>
      </c>
      <c r="S129" s="537">
        <v>4</v>
      </c>
      <c r="T129" s="537">
        <v>32</v>
      </c>
      <c r="U129" s="537">
        <v>0</v>
      </c>
      <c r="W129" s="257" t="s">
        <v>127</v>
      </c>
      <c r="X129" s="434">
        <v>9</v>
      </c>
      <c r="Y129" s="434">
        <v>24</v>
      </c>
      <c r="Z129" s="434">
        <v>0</v>
      </c>
      <c r="AA129" s="434">
        <v>0</v>
      </c>
      <c r="AB129" s="260">
        <v>17</v>
      </c>
    </row>
    <row r="130" spans="2:28" ht="17.100000000000001" customHeight="1">
      <c r="C130" s="649"/>
      <c r="D130" s="411"/>
      <c r="E130" s="412"/>
      <c r="F130" s="412"/>
      <c r="G130" s="309">
        <v>0</v>
      </c>
      <c r="H130" s="309" t="s">
        <v>105</v>
      </c>
      <c r="I130" s="413"/>
      <c r="K130" s="257" t="s">
        <v>94</v>
      </c>
      <c r="L130" s="35" t="s">
        <v>95</v>
      </c>
      <c r="M130" s="35" t="s">
        <v>73</v>
      </c>
      <c r="N130" s="35"/>
      <c r="O130" s="35"/>
      <c r="P130" s="35" t="s">
        <v>123</v>
      </c>
      <c r="Q130" s="35" t="s">
        <v>95</v>
      </c>
      <c r="R130" s="492"/>
      <c r="S130" s="555">
        <v>4</v>
      </c>
      <c r="T130" s="537">
        <v>35</v>
      </c>
      <c r="U130" s="537">
        <v>3</v>
      </c>
      <c r="V130" s="502"/>
      <c r="W130" s="257" t="s">
        <v>94</v>
      </c>
      <c r="X130" s="434">
        <v>9</v>
      </c>
      <c r="Y130" s="434">
        <v>24</v>
      </c>
      <c r="Z130" s="434">
        <v>0</v>
      </c>
      <c r="AA130" s="434">
        <v>0</v>
      </c>
      <c r="AB130" s="260">
        <v>17</v>
      </c>
    </row>
    <row r="131" spans="2:28" ht="17.100000000000001" customHeight="1">
      <c r="C131" s="650" t="s">
        <v>92</v>
      </c>
      <c r="D131" s="411" t="s">
        <v>73</v>
      </c>
      <c r="E131" s="412">
        <v>0.875</v>
      </c>
      <c r="F131" s="412">
        <v>0.375</v>
      </c>
      <c r="G131" s="453">
        <v>1</v>
      </c>
      <c r="H131" s="107">
        <v>11</v>
      </c>
      <c r="I131" s="414">
        <v>8</v>
      </c>
      <c r="K131" s="257" t="s">
        <v>111</v>
      </c>
      <c r="L131" s="493" t="s">
        <v>123</v>
      </c>
      <c r="M131" s="35" t="s">
        <v>93</v>
      </c>
      <c r="N131" s="35" t="s">
        <v>95</v>
      </c>
      <c r="O131" s="35" t="s">
        <v>73</v>
      </c>
      <c r="P131" s="35"/>
      <c r="Q131" s="35"/>
      <c r="R131" s="47" t="s">
        <v>123</v>
      </c>
      <c r="S131" s="537">
        <v>5</v>
      </c>
      <c r="T131" s="537">
        <v>43</v>
      </c>
      <c r="U131" s="537">
        <v>3</v>
      </c>
      <c r="W131" s="257" t="s">
        <v>111</v>
      </c>
      <c r="X131" s="434">
        <v>9</v>
      </c>
      <c r="Y131" s="434">
        <v>24</v>
      </c>
      <c r="Z131" s="434">
        <v>0</v>
      </c>
      <c r="AA131" s="434">
        <v>0</v>
      </c>
      <c r="AB131" s="260">
        <v>17</v>
      </c>
    </row>
    <row r="132" spans="2:28" ht="17.100000000000001" customHeight="1">
      <c r="C132" s="650"/>
      <c r="D132" s="415"/>
      <c r="E132" s="415"/>
      <c r="F132" s="415"/>
      <c r="G132" s="309"/>
      <c r="H132" s="309"/>
      <c r="I132" s="413"/>
      <c r="K132" s="257" t="s">
        <v>80</v>
      </c>
      <c r="L132" s="35" t="s">
        <v>95</v>
      </c>
      <c r="M132" s="35"/>
      <c r="N132" s="35" t="s">
        <v>123</v>
      </c>
      <c r="O132" s="35" t="s">
        <v>93</v>
      </c>
      <c r="P132" s="35" t="s">
        <v>95</v>
      </c>
      <c r="Q132" s="35" t="s">
        <v>73</v>
      </c>
      <c r="R132" s="47"/>
      <c r="S132" s="537">
        <v>5</v>
      </c>
      <c r="T132" s="537">
        <v>43</v>
      </c>
      <c r="U132" s="537">
        <v>3</v>
      </c>
      <c r="W132" s="257" t="s">
        <v>80</v>
      </c>
      <c r="X132" s="434">
        <v>12</v>
      </c>
      <c r="Y132" s="434">
        <v>32</v>
      </c>
      <c r="Z132" s="434">
        <v>0</v>
      </c>
      <c r="AA132" s="434">
        <v>0</v>
      </c>
      <c r="AB132" s="260">
        <v>22.666666666666664</v>
      </c>
    </row>
    <row r="133" spans="2:28" ht="17.100000000000001" customHeight="1">
      <c r="C133" s="651"/>
      <c r="D133" s="416"/>
      <c r="E133" s="416"/>
      <c r="F133" s="416"/>
      <c r="G133" s="312"/>
      <c r="H133" s="312"/>
      <c r="I133" s="417"/>
      <c r="K133" s="539" t="s">
        <v>121</v>
      </c>
      <c r="L133" s="540"/>
      <c r="M133" s="540" t="s">
        <v>123</v>
      </c>
      <c r="N133" s="540" t="s">
        <v>95</v>
      </c>
      <c r="O133" s="540"/>
      <c r="P133" s="540" t="s">
        <v>123</v>
      </c>
      <c r="Q133" s="540" t="s">
        <v>93</v>
      </c>
      <c r="R133" s="541" t="s">
        <v>95</v>
      </c>
      <c r="S133" s="537">
        <v>5</v>
      </c>
      <c r="T133" s="537">
        <v>40</v>
      </c>
      <c r="U133" s="537">
        <v>0</v>
      </c>
      <c r="W133" s="539" t="s">
        <v>121</v>
      </c>
      <c r="X133" s="542">
        <v>20</v>
      </c>
      <c r="Y133" s="542">
        <v>32</v>
      </c>
      <c r="Z133" s="542">
        <v>0</v>
      </c>
      <c r="AA133" s="542">
        <v>0</v>
      </c>
      <c r="AB133" s="543">
        <v>30.666666666666664</v>
      </c>
    </row>
    <row r="134" spans="2:28" ht="17.100000000000001" customHeight="1">
      <c r="C134" s="523" t="s">
        <v>593</v>
      </c>
    </row>
    <row r="135" spans="2:28" ht="17.100000000000001" customHeight="1">
      <c r="C135" s="402" t="s">
        <v>680</v>
      </c>
      <c r="K135" s="145" t="s">
        <v>671</v>
      </c>
    </row>
    <row r="136" spans="2:28" ht="17.100000000000001" customHeight="1">
      <c r="C136" s="433"/>
    </row>
    <row r="138" spans="2:28" ht="17.100000000000001" customHeight="1">
      <c r="C138" s="481" t="s">
        <v>625</v>
      </c>
      <c r="D138" s="481"/>
      <c r="E138" s="145"/>
      <c r="K138"/>
      <c r="L138" s="113" t="s">
        <v>715</v>
      </c>
    </row>
    <row r="139" spans="2:28" ht="17.100000000000001" customHeight="1">
      <c r="X139" s="2"/>
      <c r="Y139" s="2"/>
      <c r="Z139" s="2"/>
      <c r="AA139" s="2"/>
      <c r="AB139" s="2"/>
    </row>
    <row r="140" spans="2:28" s="349" customFormat="1" ht="17.100000000000001" customHeight="1">
      <c r="B140" s="123"/>
      <c r="C140" s="70" t="s">
        <v>156</v>
      </c>
      <c r="D140" s="410" t="s">
        <v>136</v>
      </c>
      <c r="E140" s="410" t="s">
        <v>134</v>
      </c>
      <c r="F140" s="410" t="s">
        <v>109</v>
      </c>
      <c r="G140" s="410" t="s">
        <v>131</v>
      </c>
      <c r="H140" s="451" t="s">
        <v>75</v>
      </c>
      <c r="I140" s="452" t="s">
        <v>92</v>
      </c>
      <c r="K140" s="75" t="s">
        <v>83</v>
      </c>
      <c r="L140" s="146" t="s">
        <v>96</v>
      </c>
      <c r="M140" s="146" t="s">
        <v>104</v>
      </c>
      <c r="N140" s="146" t="s">
        <v>82</v>
      </c>
      <c r="O140" s="146" t="s">
        <v>112</v>
      </c>
      <c r="P140" s="146" t="s">
        <v>97</v>
      </c>
      <c r="Q140" s="146" t="s">
        <v>117</v>
      </c>
      <c r="R140" s="147" t="s">
        <v>132</v>
      </c>
      <c r="S140" s="667" t="s">
        <v>515</v>
      </c>
      <c r="T140" s="669" t="s">
        <v>486</v>
      </c>
      <c r="U140" s="670" t="s">
        <v>487</v>
      </c>
      <c r="V140" s="537"/>
      <c r="W140" s="194" t="s">
        <v>252</v>
      </c>
      <c r="X140" s="2"/>
      <c r="Y140" s="2"/>
      <c r="Z140" s="2"/>
      <c r="AA140" s="2"/>
      <c r="AB140" s="2"/>
    </row>
    <row r="141" spans="2:28" ht="17.100000000000001" customHeight="1">
      <c r="C141" s="647" t="s">
        <v>138</v>
      </c>
      <c r="D141" s="411" t="s">
        <v>123</v>
      </c>
      <c r="E141" s="412">
        <v>0.29166666666666669</v>
      </c>
      <c r="F141" s="412">
        <v>0.66666666666666663</v>
      </c>
      <c r="G141" s="309">
        <v>1</v>
      </c>
      <c r="H141" s="309">
        <v>8</v>
      </c>
      <c r="I141" s="413"/>
      <c r="K141" s="454" t="s">
        <v>370</v>
      </c>
      <c r="L141" s="496" t="s">
        <v>398</v>
      </c>
      <c r="M141" s="455" t="s">
        <v>590</v>
      </c>
      <c r="N141" s="455" t="s">
        <v>590</v>
      </c>
      <c r="O141" s="455" t="s">
        <v>590</v>
      </c>
      <c r="P141" s="455" t="s">
        <v>590</v>
      </c>
      <c r="Q141" s="455" t="s">
        <v>590</v>
      </c>
      <c r="R141" s="497" t="s">
        <v>398</v>
      </c>
      <c r="S141" s="668"/>
      <c r="T141" s="669"/>
      <c r="U141" s="671"/>
      <c r="W141" s="153" t="s">
        <v>83</v>
      </c>
      <c r="X141" s="154" t="s">
        <v>88</v>
      </c>
      <c r="Y141" s="154" t="s">
        <v>92</v>
      </c>
      <c r="Z141" s="154" t="s">
        <v>155</v>
      </c>
      <c r="AA141" s="154" t="s">
        <v>103</v>
      </c>
      <c r="AB141" s="155" t="s">
        <v>120</v>
      </c>
    </row>
    <row r="142" spans="2:28" ht="17.100000000000001" customHeight="1">
      <c r="C142" s="648"/>
      <c r="D142" s="411" t="s">
        <v>93</v>
      </c>
      <c r="E142" s="412">
        <v>0.375</v>
      </c>
      <c r="F142" s="412">
        <v>0.75</v>
      </c>
      <c r="G142" s="309">
        <v>1</v>
      </c>
      <c r="H142" s="309">
        <v>8</v>
      </c>
      <c r="I142" s="413"/>
      <c r="K142" s="257" t="s">
        <v>79</v>
      </c>
      <c r="L142" s="35" t="s">
        <v>123</v>
      </c>
      <c r="M142" s="35" t="s">
        <v>93</v>
      </c>
      <c r="N142" s="35" t="s">
        <v>95</v>
      </c>
      <c r="O142" s="35" t="s">
        <v>73</v>
      </c>
      <c r="P142" s="35"/>
      <c r="Q142" s="35"/>
      <c r="R142" s="47" t="s">
        <v>123</v>
      </c>
      <c r="S142" s="537">
        <v>5</v>
      </c>
      <c r="T142" s="537">
        <v>41</v>
      </c>
      <c r="U142" s="537">
        <v>1</v>
      </c>
      <c r="W142" s="544" t="s">
        <v>79</v>
      </c>
      <c r="X142" s="545">
        <v>5</v>
      </c>
      <c r="Y142" s="545">
        <v>40</v>
      </c>
      <c r="Z142" s="545">
        <v>0</v>
      </c>
      <c r="AA142" s="545">
        <v>0</v>
      </c>
      <c r="AB142" s="530">
        <v>18.333333333333336</v>
      </c>
    </row>
    <row r="143" spans="2:28" ht="17.100000000000001" customHeight="1">
      <c r="C143" s="648"/>
      <c r="D143" s="411" t="s">
        <v>95</v>
      </c>
      <c r="E143" s="412">
        <v>0.5</v>
      </c>
      <c r="F143" s="412">
        <v>0.875</v>
      </c>
      <c r="G143" s="309">
        <v>1</v>
      </c>
      <c r="H143" s="309">
        <v>8</v>
      </c>
      <c r="I143" s="413"/>
      <c r="K143" s="257" t="s">
        <v>180</v>
      </c>
      <c r="L143" s="35" t="s">
        <v>93</v>
      </c>
      <c r="M143" s="35" t="s">
        <v>95</v>
      </c>
      <c r="N143" s="35" t="s">
        <v>73</v>
      </c>
      <c r="O143" s="35"/>
      <c r="P143" s="35"/>
      <c r="Q143" s="35" t="s">
        <v>123</v>
      </c>
      <c r="R143" s="47" t="s">
        <v>93</v>
      </c>
      <c r="S143" s="537">
        <v>5</v>
      </c>
      <c r="T143" s="537">
        <v>41</v>
      </c>
      <c r="U143" s="537">
        <v>1</v>
      </c>
      <c r="W143" s="544" t="s">
        <v>180</v>
      </c>
      <c r="X143" s="545">
        <v>5</v>
      </c>
      <c r="Y143" s="545">
        <v>40</v>
      </c>
      <c r="Z143" s="545">
        <v>0</v>
      </c>
      <c r="AA143" s="545">
        <v>0</v>
      </c>
      <c r="AB143" s="530">
        <v>18.333333333333336</v>
      </c>
    </row>
    <row r="144" spans="2:28" ht="17.100000000000001" customHeight="1">
      <c r="C144" s="648"/>
      <c r="D144" s="411"/>
      <c r="E144" s="412"/>
      <c r="F144" s="412"/>
      <c r="G144" s="309">
        <v>0</v>
      </c>
      <c r="H144" s="309" t="s">
        <v>105</v>
      </c>
      <c r="I144" s="413"/>
      <c r="K144" s="257" t="s">
        <v>110</v>
      </c>
      <c r="L144" s="35" t="s">
        <v>95</v>
      </c>
      <c r="M144" s="35" t="s">
        <v>73</v>
      </c>
      <c r="N144" s="35"/>
      <c r="O144" s="35"/>
      <c r="P144" s="35" t="s">
        <v>123</v>
      </c>
      <c r="Q144" s="35" t="s">
        <v>93</v>
      </c>
      <c r="R144" s="47" t="s">
        <v>95</v>
      </c>
      <c r="S144" s="537">
        <v>5</v>
      </c>
      <c r="T144" s="537">
        <v>41</v>
      </c>
      <c r="U144" s="537">
        <v>1</v>
      </c>
      <c r="W144" s="544" t="s">
        <v>110</v>
      </c>
      <c r="X144" s="545">
        <v>4</v>
      </c>
      <c r="Y144" s="545">
        <v>32</v>
      </c>
      <c r="Z144" s="545">
        <v>0</v>
      </c>
      <c r="AA144" s="545">
        <v>0</v>
      </c>
      <c r="AB144" s="530">
        <v>14.666666666666666</v>
      </c>
    </row>
    <row r="145" spans="2:28" ht="17.100000000000001" customHeight="1">
      <c r="C145" s="648"/>
      <c r="D145" s="411"/>
      <c r="E145" s="412"/>
      <c r="F145" s="412"/>
      <c r="G145" s="309">
        <v>0</v>
      </c>
      <c r="H145" s="309" t="s">
        <v>105</v>
      </c>
      <c r="I145" s="413"/>
      <c r="K145" s="257" t="s">
        <v>114</v>
      </c>
      <c r="L145" s="35" t="s">
        <v>73</v>
      </c>
      <c r="M145" s="35"/>
      <c r="N145" s="35"/>
      <c r="O145" s="35" t="s">
        <v>123</v>
      </c>
      <c r="P145" s="35" t="s">
        <v>93</v>
      </c>
      <c r="Q145" s="35" t="s">
        <v>95</v>
      </c>
      <c r="R145" s="47" t="s">
        <v>73</v>
      </c>
      <c r="S145" s="537">
        <v>5</v>
      </c>
      <c r="T145" s="537">
        <v>42</v>
      </c>
      <c r="U145" s="537">
        <v>2</v>
      </c>
      <c r="W145" s="544" t="s">
        <v>114</v>
      </c>
      <c r="X145" s="545">
        <v>3</v>
      </c>
      <c r="Y145" s="545">
        <v>24</v>
      </c>
      <c r="Z145" s="545">
        <v>0</v>
      </c>
      <c r="AA145" s="545">
        <v>0</v>
      </c>
      <c r="AB145" s="530">
        <v>11</v>
      </c>
    </row>
    <row r="146" spans="2:28" ht="17.100000000000001" customHeight="1">
      <c r="C146" s="648"/>
      <c r="D146" s="411"/>
      <c r="E146" s="412"/>
      <c r="F146" s="412"/>
      <c r="G146" s="309">
        <v>0</v>
      </c>
      <c r="H146" s="309" t="s">
        <v>105</v>
      </c>
      <c r="I146" s="413"/>
      <c r="K146" s="257" t="s">
        <v>127</v>
      </c>
      <c r="L146" s="35"/>
      <c r="M146" s="35"/>
      <c r="N146" s="35" t="s">
        <v>123</v>
      </c>
      <c r="O146" s="35" t="s">
        <v>93</v>
      </c>
      <c r="P146" s="35" t="s">
        <v>95</v>
      </c>
      <c r="Q146" s="35" t="s">
        <v>73</v>
      </c>
      <c r="R146" s="47"/>
      <c r="S146" s="537">
        <v>4</v>
      </c>
      <c r="T146" s="537">
        <v>33</v>
      </c>
      <c r="U146" s="537">
        <v>1</v>
      </c>
      <c r="W146" s="544" t="s">
        <v>127</v>
      </c>
      <c r="X146" s="545">
        <v>2</v>
      </c>
      <c r="Y146" s="545">
        <v>16</v>
      </c>
      <c r="Z146" s="545">
        <v>0</v>
      </c>
      <c r="AA146" s="545">
        <v>0</v>
      </c>
      <c r="AB146" s="530">
        <v>7.333333333333333</v>
      </c>
    </row>
    <row r="147" spans="2:28" ht="17.100000000000001" customHeight="1">
      <c r="C147" s="649"/>
      <c r="D147" s="411"/>
      <c r="E147" s="412"/>
      <c r="F147" s="412"/>
      <c r="G147" s="309">
        <v>0</v>
      </c>
      <c r="H147" s="309" t="s">
        <v>105</v>
      </c>
      <c r="I147" s="413"/>
      <c r="K147" s="257" t="s">
        <v>94</v>
      </c>
      <c r="L147" s="35"/>
      <c r="M147" s="35" t="s">
        <v>123</v>
      </c>
      <c r="N147" s="35" t="s">
        <v>93</v>
      </c>
      <c r="O147" s="35" t="s">
        <v>95</v>
      </c>
      <c r="P147" s="35" t="s">
        <v>73</v>
      </c>
      <c r="Q147" s="35"/>
      <c r="R147" s="492"/>
      <c r="S147" s="555">
        <v>4</v>
      </c>
      <c r="T147" s="537">
        <v>33</v>
      </c>
      <c r="U147" s="537">
        <v>1</v>
      </c>
      <c r="V147" s="502"/>
      <c r="W147" s="544" t="s">
        <v>94</v>
      </c>
      <c r="X147" s="545">
        <v>2</v>
      </c>
      <c r="Y147" s="545">
        <v>16</v>
      </c>
      <c r="Z147" s="545">
        <v>0</v>
      </c>
      <c r="AA147" s="545">
        <v>0</v>
      </c>
      <c r="AB147" s="530">
        <v>7.333333333333333</v>
      </c>
    </row>
    <row r="148" spans="2:28" ht="17.100000000000001" customHeight="1">
      <c r="C148" s="650" t="s">
        <v>92</v>
      </c>
      <c r="D148" s="411" t="s">
        <v>73</v>
      </c>
      <c r="E148" s="412">
        <v>0.875</v>
      </c>
      <c r="F148" s="412">
        <v>0.29166666666666669</v>
      </c>
      <c r="G148" s="453">
        <v>1</v>
      </c>
      <c r="H148" s="107">
        <v>9</v>
      </c>
      <c r="I148" s="414">
        <v>8</v>
      </c>
      <c r="K148" s="257" t="s">
        <v>111</v>
      </c>
      <c r="L148" s="493"/>
      <c r="M148" s="35" t="s">
        <v>123</v>
      </c>
      <c r="N148" s="35" t="s">
        <v>123</v>
      </c>
      <c r="O148" s="35" t="s">
        <v>123</v>
      </c>
      <c r="P148" s="35" t="s">
        <v>123</v>
      </c>
      <c r="Q148" s="35" t="s">
        <v>123</v>
      </c>
      <c r="R148" s="47"/>
      <c r="S148" s="537">
        <v>5</v>
      </c>
      <c r="T148" s="537">
        <v>40</v>
      </c>
      <c r="U148" s="537">
        <v>0</v>
      </c>
      <c r="W148" s="544" t="s">
        <v>111</v>
      </c>
      <c r="X148" s="545">
        <v>2</v>
      </c>
      <c r="Y148" s="545">
        <v>16</v>
      </c>
      <c r="Z148" s="545">
        <v>0</v>
      </c>
      <c r="AA148" s="545">
        <v>0</v>
      </c>
      <c r="AB148" s="530">
        <v>7.333333333333333</v>
      </c>
    </row>
    <row r="149" spans="2:28" ht="17.100000000000001" customHeight="1">
      <c r="C149" s="650"/>
      <c r="D149" s="415"/>
      <c r="E149" s="415"/>
      <c r="F149" s="415"/>
      <c r="G149" s="309"/>
      <c r="H149" s="309"/>
      <c r="I149" s="413"/>
      <c r="K149" s="257" t="s">
        <v>80</v>
      </c>
      <c r="L149" s="35"/>
      <c r="M149" s="35" t="s">
        <v>95</v>
      </c>
      <c r="N149" s="35" t="s">
        <v>95</v>
      </c>
      <c r="O149" s="35" t="s">
        <v>95</v>
      </c>
      <c r="P149" s="35" t="s">
        <v>95</v>
      </c>
      <c r="Q149" s="35" t="s">
        <v>95</v>
      </c>
      <c r="R149" s="47"/>
      <c r="S149" s="537">
        <v>5</v>
      </c>
      <c r="T149" s="537">
        <v>40</v>
      </c>
      <c r="U149" s="537">
        <v>0</v>
      </c>
      <c r="W149" s="544" t="s">
        <v>80</v>
      </c>
      <c r="X149" s="545">
        <v>3</v>
      </c>
      <c r="Y149" s="545">
        <v>24</v>
      </c>
      <c r="Z149" s="545">
        <v>0</v>
      </c>
      <c r="AA149" s="545">
        <v>0</v>
      </c>
      <c r="AB149" s="530">
        <v>11</v>
      </c>
    </row>
    <row r="150" spans="2:28" ht="17.100000000000001" customHeight="1">
      <c r="C150" s="651"/>
      <c r="D150" s="416"/>
      <c r="E150" s="416"/>
      <c r="F150" s="416"/>
      <c r="G150" s="312"/>
      <c r="H150" s="312"/>
      <c r="I150" s="417"/>
      <c r="K150" s="539" t="s">
        <v>121</v>
      </c>
      <c r="L150" s="540"/>
      <c r="M150" s="540" t="s">
        <v>93</v>
      </c>
      <c r="N150" s="540" t="s">
        <v>93</v>
      </c>
      <c r="O150" s="540" t="s">
        <v>93</v>
      </c>
      <c r="P150" s="540" t="s">
        <v>93</v>
      </c>
      <c r="Q150" s="540" t="s">
        <v>93</v>
      </c>
      <c r="R150" s="541"/>
      <c r="S150" s="537">
        <v>5</v>
      </c>
      <c r="T150" s="537">
        <v>40</v>
      </c>
      <c r="U150" s="537">
        <v>0</v>
      </c>
      <c r="W150" s="546" t="s">
        <v>121</v>
      </c>
      <c r="X150" s="547">
        <v>5</v>
      </c>
      <c r="Y150" s="547">
        <v>40</v>
      </c>
      <c r="Z150" s="547">
        <v>0</v>
      </c>
      <c r="AA150" s="547">
        <v>0</v>
      </c>
      <c r="AB150" s="548">
        <v>18.333333333333336</v>
      </c>
    </row>
    <row r="151" spans="2:28" ht="17.100000000000001" customHeight="1">
      <c r="C151" s="523" t="s">
        <v>593</v>
      </c>
    </row>
    <row r="152" spans="2:28" ht="17.100000000000001" customHeight="1">
      <c r="C152" s="402" t="s">
        <v>637</v>
      </c>
      <c r="K152" s="145" t="s">
        <v>624</v>
      </c>
    </row>
    <row r="153" spans="2:28" ht="17.100000000000001" customHeight="1">
      <c r="C153" s="402"/>
      <c r="K153" s="113" t="s">
        <v>682</v>
      </c>
    </row>
    <row r="154" spans="2:28" ht="17.100000000000001" customHeight="1">
      <c r="C154" s="433"/>
    </row>
    <row r="155" spans="2:28" ht="17.100000000000001" customHeight="1">
      <c r="C155"/>
      <c r="D155"/>
      <c r="E155"/>
      <c r="F155"/>
      <c r="G155"/>
      <c r="H155"/>
      <c r="I155"/>
      <c r="J155"/>
    </row>
    <row r="156" spans="2:28" s="463" customFormat="1" ht="17.100000000000001" customHeight="1">
      <c r="B156" s="513"/>
      <c r="C156" s="462"/>
      <c r="G156" s="462"/>
      <c r="H156" s="462"/>
      <c r="S156" s="556"/>
      <c r="T156" s="556"/>
      <c r="U156" s="556"/>
      <c r="V156" s="514"/>
    </row>
    <row r="159" spans="2:28" ht="17.100000000000001" customHeight="1">
      <c r="C159" s="481" t="s">
        <v>626</v>
      </c>
      <c r="D159" s="481"/>
      <c r="E159" s="145"/>
      <c r="K159"/>
    </row>
    <row r="160" spans="2:28" ht="17.100000000000001" customHeight="1">
      <c r="X160" s="2"/>
      <c r="Y160" s="2"/>
      <c r="Z160" s="2"/>
      <c r="AA160" s="2"/>
      <c r="AB160" s="2"/>
    </row>
    <row r="161" spans="2:35" ht="17.100000000000001" customHeight="1">
      <c r="C161" s="123" t="s">
        <v>728</v>
      </c>
      <c r="D161" s="481"/>
      <c r="E161" s="145"/>
      <c r="K161"/>
    </row>
    <row r="162" spans="2:35" ht="17.100000000000001" customHeight="1">
      <c r="X162" s="2"/>
      <c r="Y162" s="2"/>
      <c r="Z162" s="2"/>
      <c r="AA162" s="2"/>
      <c r="AB162" s="2"/>
    </row>
    <row r="163" spans="2:35" s="349" customFormat="1" ht="17.100000000000001" customHeight="1">
      <c r="B163" s="123"/>
      <c r="C163" s="70" t="s">
        <v>156</v>
      </c>
      <c r="D163" s="410" t="s">
        <v>136</v>
      </c>
      <c r="E163" s="410" t="s">
        <v>134</v>
      </c>
      <c r="F163" s="410" t="s">
        <v>109</v>
      </c>
      <c r="G163" s="410" t="s">
        <v>131</v>
      </c>
      <c r="H163" s="451" t="s">
        <v>75</v>
      </c>
      <c r="I163" s="452" t="s">
        <v>92</v>
      </c>
      <c r="K163" s="75" t="s">
        <v>83</v>
      </c>
      <c r="L163" s="146" t="s">
        <v>96</v>
      </c>
      <c r="M163" s="146" t="s">
        <v>104</v>
      </c>
      <c r="N163" s="146" t="s">
        <v>82</v>
      </c>
      <c r="O163" s="146" t="s">
        <v>112</v>
      </c>
      <c r="P163" s="146" t="s">
        <v>97</v>
      </c>
      <c r="Q163" s="146" t="s">
        <v>117</v>
      </c>
      <c r="R163" s="147" t="s">
        <v>132</v>
      </c>
      <c r="S163" s="667" t="s">
        <v>515</v>
      </c>
      <c r="T163" s="669" t="s">
        <v>486</v>
      </c>
      <c r="U163" s="670" t="s">
        <v>487</v>
      </c>
      <c r="V163" s="537"/>
      <c r="W163" s="194" t="s">
        <v>252</v>
      </c>
      <c r="X163" s="2"/>
      <c r="Y163" s="2"/>
      <c r="Z163" s="2"/>
      <c r="AA163" s="2"/>
      <c r="AB163" s="2"/>
      <c r="AD163" s="145" t="s">
        <v>622</v>
      </c>
      <c r="AE163" s="2"/>
      <c r="AF163" s="2"/>
      <c r="AG163" s="2"/>
      <c r="AH163" s="2"/>
      <c r="AI163" s="2"/>
    </row>
    <row r="164" spans="2:35" ht="17.100000000000001" customHeight="1">
      <c r="C164" s="647" t="s">
        <v>138</v>
      </c>
      <c r="D164" s="411" t="s">
        <v>123</v>
      </c>
      <c r="E164" s="412">
        <v>0.29166666666666669</v>
      </c>
      <c r="F164" s="412">
        <v>0.70833333333333337</v>
      </c>
      <c r="G164" s="309">
        <v>1</v>
      </c>
      <c r="H164" s="309">
        <v>9</v>
      </c>
      <c r="I164" s="413"/>
      <c r="K164" s="454" t="s">
        <v>539</v>
      </c>
      <c r="L164" s="496" t="s">
        <v>581</v>
      </c>
      <c r="M164" s="455" t="s">
        <v>645</v>
      </c>
      <c r="N164" s="455" t="s">
        <v>645</v>
      </c>
      <c r="O164" s="455" t="s">
        <v>645</v>
      </c>
      <c r="P164" s="455" t="s">
        <v>645</v>
      </c>
      <c r="Q164" s="455" t="s">
        <v>645</v>
      </c>
      <c r="R164" s="497" t="s">
        <v>432</v>
      </c>
      <c r="S164" s="668"/>
      <c r="T164" s="669"/>
      <c r="U164" s="671"/>
      <c r="W164" s="153" t="s">
        <v>83</v>
      </c>
      <c r="X164" s="154" t="s">
        <v>88</v>
      </c>
      <c r="Y164" s="154" t="s">
        <v>92</v>
      </c>
      <c r="Z164" s="154" t="s">
        <v>155</v>
      </c>
      <c r="AA164" s="154" t="s">
        <v>103</v>
      </c>
      <c r="AB164" s="155" t="s">
        <v>120</v>
      </c>
      <c r="AD164" s="153" t="s">
        <v>83</v>
      </c>
      <c r="AE164" s="154" t="s">
        <v>88</v>
      </c>
      <c r="AF164" s="154" t="s">
        <v>92</v>
      </c>
      <c r="AG164" s="154" t="s">
        <v>155</v>
      </c>
      <c r="AH164" s="154" t="s">
        <v>103</v>
      </c>
      <c r="AI164" s="155" t="s">
        <v>120</v>
      </c>
    </row>
    <row r="165" spans="2:35" ht="17.100000000000001" customHeight="1">
      <c r="C165" s="648"/>
      <c r="D165" s="411" t="s">
        <v>93</v>
      </c>
      <c r="E165" s="412">
        <v>0.375</v>
      </c>
      <c r="F165" s="412">
        <v>0.75</v>
      </c>
      <c r="G165" s="309">
        <v>1</v>
      </c>
      <c r="H165" s="309">
        <v>8</v>
      </c>
      <c r="I165" s="413"/>
      <c r="K165" s="257" t="s">
        <v>79</v>
      </c>
      <c r="L165" s="35" t="s">
        <v>123</v>
      </c>
      <c r="M165" s="35" t="s">
        <v>95</v>
      </c>
      <c r="N165" s="35" t="s">
        <v>489</v>
      </c>
      <c r="O165" s="35" t="s">
        <v>490</v>
      </c>
      <c r="P165" s="35"/>
      <c r="Q165" s="35"/>
      <c r="R165" s="47" t="s">
        <v>123</v>
      </c>
      <c r="S165" s="537">
        <v>5</v>
      </c>
      <c r="T165" s="537">
        <v>43</v>
      </c>
      <c r="U165" s="537">
        <v>3</v>
      </c>
      <c r="W165" s="257" t="s">
        <v>79</v>
      </c>
      <c r="X165" s="434">
        <v>10</v>
      </c>
      <c r="Y165" s="434">
        <v>40</v>
      </c>
      <c r="Z165" s="434">
        <v>0</v>
      </c>
      <c r="AA165" s="434">
        <v>0</v>
      </c>
      <c r="AB165" s="260">
        <v>23.333333333333336</v>
      </c>
      <c r="AD165" s="257" t="s">
        <v>79</v>
      </c>
      <c r="AE165" s="434">
        <v>11</v>
      </c>
      <c r="AF165" s="434">
        <v>40</v>
      </c>
      <c r="AG165" s="434"/>
      <c r="AH165" s="434"/>
      <c r="AI165" s="260">
        <v>24.333333333333336</v>
      </c>
    </row>
    <row r="166" spans="2:35" ht="17.100000000000001" customHeight="1">
      <c r="C166" s="648"/>
      <c r="D166" s="411" t="s">
        <v>95</v>
      </c>
      <c r="E166" s="412">
        <v>0.5</v>
      </c>
      <c r="F166" s="412">
        <v>0.875</v>
      </c>
      <c r="G166" s="309">
        <v>1</v>
      </c>
      <c r="H166" s="309">
        <v>8</v>
      </c>
      <c r="I166" s="413"/>
      <c r="K166" s="257" t="s">
        <v>180</v>
      </c>
      <c r="L166" s="35" t="s">
        <v>95</v>
      </c>
      <c r="M166" s="35" t="s">
        <v>489</v>
      </c>
      <c r="N166" s="35" t="s">
        <v>490</v>
      </c>
      <c r="O166" s="35"/>
      <c r="P166" s="35"/>
      <c r="Q166" s="35" t="s">
        <v>123</v>
      </c>
      <c r="R166" s="47" t="s">
        <v>95</v>
      </c>
      <c r="S166" s="537">
        <v>5</v>
      </c>
      <c r="T166" s="537">
        <v>42</v>
      </c>
      <c r="U166" s="537">
        <v>2</v>
      </c>
      <c r="W166" s="257" t="s">
        <v>180</v>
      </c>
      <c r="X166" s="434">
        <v>10</v>
      </c>
      <c r="Y166" s="434">
        <v>40</v>
      </c>
      <c r="Z166" s="434">
        <v>0</v>
      </c>
      <c r="AA166" s="434">
        <v>0</v>
      </c>
      <c r="AB166" s="260">
        <v>23.333333333333336</v>
      </c>
      <c r="AD166" s="257" t="s">
        <v>180</v>
      </c>
      <c r="AE166" s="434">
        <v>11</v>
      </c>
      <c r="AF166" s="434">
        <v>40</v>
      </c>
      <c r="AG166" s="434"/>
      <c r="AH166" s="434"/>
      <c r="AI166" s="260">
        <v>24.333333333333336</v>
      </c>
    </row>
    <row r="167" spans="2:35" ht="17.100000000000001" customHeight="1">
      <c r="C167" s="648"/>
      <c r="D167" s="411"/>
      <c r="E167" s="412"/>
      <c r="F167" s="412"/>
      <c r="G167" s="309">
        <v>0</v>
      </c>
      <c r="H167" s="309" t="s">
        <v>105</v>
      </c>
      <c r="I167" s="413"/>
      <c r="K167" s="257" t="s">
        <v>110</v>
      </c>
      <c r="L167" s="35" t="s">
        <v>489</v>
      </c>
      <c r="M167" s="35" t="s">
        <v>490</v>
      </c>
      <c r="N167" s="35"/>
      <c r="O167" s="35"/>
      <c r="P167" s="35" t="s">
        <v>123</v>
      </c>
      <c r="Q167" s="35" t="s">
        <v>95</v>
      </c>
      <c r="R167" s="47" t="s">
        <v>489</v>
      </c>
      <c r="S167" s="537">
        <v>5</v>
      </c>
      <c r="T167" s="537">
        <v>43</v>
      </c>
      <c r="U167" s="537">
        <v>3</v>
      </c>
      <c r="W167" s="257" t="s">
        <v>110</v>
      </c>
      <c r="X167" s="434">
        <v>13</v>
      </c>
      <c r="Y167" s="434">
        <v>32</v>
      </c>
      <c r="Z167" s="434">
        <v>0</v>
      </c>
      <c r="AA167" s="434">
        <v>0</v>
      </c>
      <c r="AB167" s="260">
        <v>23.666666666666664</v>
      </c>
      <c r="AD167" s="257" t="s">
        <v>110</v>
      </c>
      <c r="AE167" s="434">
        <v>14</v>
      </c>
      <c r="AF167" s="434">
        <v>32</v>
      </c>
      <c r="AG167" s="434"/>
      <c r="AH167" s="434"/>
      <c r="AI167" s="260">
        <v>24.666666666666664</v>
      </c>
    </row>
    <row r="168" spans="2:35" ht="17.100000000000001" customHeight="1">
      <c r="C168" s="648"/>
      <c r="D168" s="411"/>
      <c r="E168" s="412"/>
      <c r="F168" s="412"/>
      <c r="G168" s="309">
        <v>0</v>
      </c>
      <c r="H168" s="309" t="s">
        <v>105</v>
      </c>
      <c r="I168" s="413"/>
      <c r="K168" s="257" t="s">
        <v>114</v>
      </c>
      <c r="L168" s="35" t="s">
        <v>490</v>
      </c>
      <c r="M168" s="35"/>
      <c r="N168" s="35"/>
      <c r="O168" s="35" t="s">
        <v>123</v>
      </c>
      <c r="P168" s="35" t="s">
        <v>95</v>
      </c>
      <c r="Q168" s="35" t="s">
        <v>489</v>
      </c>
      <c r="R168" s="47" t="s">
        <v>490</v>
      </c>
      <c r="S168" s="537">
        <v>5</v>
      </c>
      <c r="T168" s="537">
        <v>42</v>
      </c>
      <c r="U168" s="537">
        <v>2</v>
      </c>
      <c r="W168" s="257" t="s">
        <v>114</v>
      </c>
      <c r="X168" s="434">
        <v>10</v>
      </c>
      <c r="Y168" s="434">
        <v>24</v>
      </c>
      <c r="Z168" s="434">
        <v>0</v>
      </c>
      <c r="AA168" s="434">
        <v>0</v>
      </c>
      <c r="AB168" s="260">
        <v>18</v>
      </c>
      <c r="AD168" s="257" t="s">
        <v>114</v>
      </c>
      <c r="AE168" s="434">
        <v>11</v>
      </c>
      <c r="AF168" s="434">
        <v>24</v>
      </c>
      <c r="AG168" s="434"/>
      <c r="AH168" s="434"/>
      <c r="AI168" s="260">
        <v>19</v>
      </c>
    </row>
    <row r="169" spans="2:35" ht="17.100000000000001" customHeight="1">
      <c r="C169" s="648"/>
      <c r="D169" s="411"/>
      <c r="E169" s="412"/>
      <c r="F169" s="412"/>
      <c r="G169" s="309">
        <v>0</v>
      </c>
      <c r="H169" s="309" t="s">
        <v>105</v>
      </c>
      <c r="I169" s="413"/>
      <c r="K169" s="257" t="s">
        <v>127</v>
      </c>
      <c r="L169" s="35"/>
      <c r="M169" s="35"/>
      <c r="N169" s="35" t="s">
        <v>123</v>
      </c>
      <c r="O169" s="35" t="s">
        <v>95</v>
      </c>
      <c r="P169" s="35" t="s">
        <v>489</v>
      </c>
      <c r="Q169" s="35" t="s">
        <v>490</v>
      </c>
      <c r="R169" s="47"/>
      <c r="S169" s="537">
        <v>4</v>
      </c>
      <c r="T169" s="537">
        <v>34</v>
      </c>
      <c r="U169" s="537">
        <v>2</v>
      </c>
      <c r="W169" s="257" t="s">
        <v>127</v>
      </c>
      <c r="X169" s="434">
        <v>8</v>
      </c>
      <c r="Y169" s="434">
        <v>16</v>
      </c>
      <c r="Z169" s="434">
        <v>0</v>
      </c>
      <c r="AA169" s="434">
        <v>0</v>
      </c>
      <c r="AB169" s="260">
        <v>13.333333333333332</v>
      </c>
      <c r="AD169" s="257" t="s">
        <v>127</v>
      </c>
      <c r="AE169" s="434">
        <v>8</v>
      </c>
      <c r="AF169" s="434">
        <v>16</v>
      </c>
      <c r="AG169" s="434"/>
      <c r="AH169" s="434"/>
      <c r="AI169" s="260">
        <v>13.333333333333332</v>
      </c>
    </row>
    <row r="170" spans="2:35" ht="17.100000000000001" customHeight="1">
      <c r="C170" s="649"/>
      <c r="D170" s="411"/>
      <c r="E170" s="412"/>
      <c r="F170" s="412"/>
      <c r="G170" s="309">
        <v>0</v>
      </c>
      <c r="H170" s="309" t="s">
        <v>105</v>
      </c>
      <c r="I170" s="413"/>
      <c r="K170" s="257" t="s">
        <v>94</v>
      </c>
      <c r="L170" s="35"/>
      <c r="M170" s="35" t="s">
        <v>123</v>
      </c>
      <c r="N170" s="35" t="s">
        <v>95</v>
      </c>
      <c r="O170" s="35" t="s">
        <v>489</v>
      </c>
      <c r="P170" s="35" t="s">
        <v>490</v>
      </c>
      <c r="Q170" s="35"/>
      <c r="R170" s="492"/>
      <c r="S170" s="555">
        <v>4</v>
      </c>
      <c r="T170" s="537">
        <v>34</v>
      </c>
      <c r="U170" s="537">
        <v>2</v>
      </c>
      <c r="V170" s="502"/>
      <c r="W170" s="257" t="s">
        <v>94</v>
      </c>
      <c r="X170" s="434">
        <v>8</v>
      </c>
      <c r="Y170" s="434">
        <v>12</v>
      </c>
      <c r="Z170" s="434">
        <v>0</v>
      </c>
      <c r="AA170" s="434">
        <v>0</v>
      </c>
      <c r="AB170" s="260">
        <v>12</v>
      </c>
      <c r="AD170" s="257" t="s">
        <v>94</v>
      </c>
      <c r="AE170" s="434">
        <v>8</v>
      </c>
      <c r="AF170" s="434">
        <v>12</v>
      </c>
      <c r="AG170" s="434"/>
      <c r="AH170" s="434"/>
      <c r="AI170" s="260">
        <v>12</v>
      </c>
    </row>
    <row r="171" spans="2:35" ht="17.100000000000001" customHeight="1">
      <c r="C171" s="650" t="s">
        <v>92</v>
      </c>
      <c r="D171" s="411" t="s">
        <v>489</v>
      </c>
      <c r="E171" s="412">
        <v>0.70833333333333337</v>
      </c>
      <c r="F171" s="412">
        <v>0.29166666666666669</v>
      </c>
      <c r="G171" s="453">
        <v>5</v>
      </c>
      <c r="H171" s="107">
        <v>9</v>
      </c>
      <c r="I171" s="414">
        <v>4</v>
      </c>
      <c r="K171" s="257" t="s">
        <v>111</v>
      </c>
      <c r="L171" s="493"/>
      <c r="M171" s="35" t="s">
        <v>123</v>
      </c>
      <c r="N171" s="35" t="s">
        <v>123</v>
      </c>
      <c r="O171" s="35" t="s">
        <v>123</v>
      </c>
      <c r="P171" s="35" t="s">
        <v>123</v>
      </c>
      <c r="Q171" s="35" t="s">
        <v>123</v>
      </c>
      <c r="R171" s="47"/>
      <c r="S171" s="537">
        <v>5</v>
      </c>
      <c r="T171" s="537">
        <v>45</v>
      </c>
      <c r="U171" s="537">
        <v>5</v>
      </c>
      <c r="W171" s="257" t="s">
        <v>111</v>
      </c>
      <c r="X171" s="434">
        <v>7</v>
      </c>
      <c r="Y171" s="434">
        <v>16</v>
      </c>
      <c r="Z171" s="434">
        <v>0</v>
      </c>
      <c r="AA171" s="434">
        <v>0</v>
      </c>
      <c r="AB171" s="260">
        <v>12.333333333333332</v>
      </c>
      <c r="AD171" s="257" t="s">
        <v>111</v>
      </c>
      <c r="AE171" s="434">
        <v>7</v>
      </c>
      <c r="AF171" s="434">
        <v>16</v>
      </c>
      <c r="AG171" s="434"/>
      <c r="AH171" s="434"/>
      <c r="AI171" s="260">
        <v>12.333333333333332</v>
      </c>
    </row>
    <row r="172" spans="2:35" ht="17.100000000000001" customHeight="1">
      <c r="C172" s="650"/>
      <c r="D172" s="184" t="s">
        <v>490</v>
      </c>
      <c r="E172" s="185">
        <v>0.875</v>
      </c>
      <c r="F172" s="185">
        <v>0.375</v>
      </c>
      <c r="G172" s="421">
        <v>4</v>
      </c>
      <c r="H172" s="461">
        <v>8</v>
      </c>
      <c r="I172" s="460">
        <v>4</v>
      </c>
      <c r="K172" s="257" t="s">
        <v>80</v>
      </c>
      <c r="L172" s="35"/>
      <c r="M172" s="35" t="s">
        <v>95</v>
      </c>
      <c r="N172" s="35" t="s">
        <v>95</v>
      </c>
      <c r="O172" s="35" t="s">
        <v>95</v>
      </c>
      <c r="P172" s="35" t="s">
        <v>95</v>
      </c>
      <c r="Q172" s="35" t="s">
        <v>95</v>
      </c>
      <c r="R172" s="47"/>
      <c r="S172" s="537">
        <v>5</v>
      </c>
      <c r="T172" s="537">
        <v>40</v>
      </c>
      <c r="U172" s="537">
        <v>0</v>
      </c>
      <c r="W172" s="257" t="s">
        <v>80</v>
      </c>
      <c r="X172" s="434">
        <v>8</v>
      </c>
      <c r="Y172" s="434">
        <v>28</v>
      </c>
      <c r="Z172" s="434">
        <v>0</v>
      </c>
      <c r="AA172" s="434">
        <v>0</v>
      </c>
      <c r="AB172" s="260">
        <v>17.333333333333336</v>
      </c>
      <c r="AD172" s="257" t="s">
        <v>80</v>
      </c>
      <c r="AE172" s="434">
        <v>8</v>
      </c>
      <c r="AF172" s="434">
        <v>28</v>
      </c>
      <c r="AG172" s="434"/>
      <c r="AH172" s="434"/>
      <c r="AI172" s="260">
        <v>17.333333333333336</v>
      </c>
    </row>
    <row r="173" spans="2:35" ht="17.100000000000001" customHeight="1">
      <c r="C173" s="651"/>
      <c r="D173" s="416"/>
      <c r="E173" s="416"/>
      <c r="F173" s="416"/>
      <c r="G173" s="312"/>
      <c r="H173" s="312"/>
      <c r="I173" s="417"/>
      <c r="K173" s="539" t="s">
        <v>121</v>
      </c>
      <c r="L173" s="540"/>
      <c r="M173" s="540" t="s">
        <v>95</v>
      </c>
      <c r="N173" s="540" t="s">
        <v>95</v>
      </c>
      <c r="O173" s="540" t="s">
        <v>95</v>
      </c>
      <c r="P173" s="540" t="s">
        <v>95</v>
      </c>
      <c r="Q173" s="540" t="s">
        <v>95</v>
      </c>
      <c r="R173" s="541"/>
      <c r="S173" s="537">
        <v>5</v>
      </c>
      <c r="T173" s="537">
        <v>40</v>
      </c>
      <c r="U173" s="537">
        <v>0</v>
      </c>
      <c r="W173" s="539" t="s">
        <v>121</v>
      </c>
      <c r="X173" s="542">
        <v>10</v>
      </c>
      <c r="Y173" s="542">
        <v>40</v>
      </c>
      <c r="Z173" s="542">
        <v>0</v>
      </c>
      <c r="AA173" s="542">
        <v>0</v>
      </c>
      <c r="AB173" s="543">
        <v>23.333333333333336</v>
      </c>
      <c r="AD173" s="539" t="s">
        <v>121</v>
      </c>
      <c r="AE173" s="542">
        <v>10</v>
      </c>
      <c r="AF173" s="542">
        <v>40</v>
      </c>
      <c r="AG173" s="542"/>
      <c r="AH173" s="542"/>
      <c r="AI173" s="543">
        <v>23.333333333333336</v>
      </c>
    </row>
    <row r="174" spans="2:35" ht="17.100000000000001" customHeight="1">
      <c r="K174"/>
      <c r="L174"/>
      <c r="M174"/>
      <c r="N174"/>
      <c r="O174"/>
      <c r="P174"/>
      <c r="Q174"/>
      <c r="R174"/>
      <c r="W174"/>
      <c r="X174"/>
      <c r="Y174"/>
      <c r="Z174"/>
      <c r="AA174"/>
      <c r="AB174"/>
    </row>
    <row r="175" spans="2:35" ht="17.100000000000001" customHeight="1">
      <c r="C175" s="531" t="s">
        <v>606</v>
      </c>
      <c r="D175" s="531"/>
      <c r="K175" s="145" t="s">
        <v>623</v>
      </c>
    </row>
    <row r="176" spans="2:35" ht="17.100000000000001" customHeight="1">
      <c r="C176" s="532" t="s">
        <v>607</v>
      </c>
      <c r="D176" s="532"/>
      <c r="K176" s="113" t="s">
        <v>644</v>
      </c>
    </row>
    <row r="177" spans="2:36" ht="17.100000000000001" customHeight="1">
      <c r="C177" s="433" t="s">
        <v>648</v>
      </c>
    </row>
    <row r="179" spans="2:36" ht="17.100000000000001" customHeight="1">
      <c r="C179" s="481" t="s">
        <v>729</v>
      </c>
      <c r="D179" s="481"/>
      <c r="E179" s="145"/>
      <c r="K179"/>
    </row>
    <row r="180" spans="2:36" ht="17.100000000000001" customHeight="1">
      <c r="X180" s="2"/>
      <c r="Y180" s="2"/>
      <c r="Z180" s="2"/>
      <c r="AA180" s="2"/>
      <c r="AB180" s="2"/>
    </row>
    <row r="181" spans="2:36" s="349" customFormat="1" ht="17.100000000000001" customHeight="1">
      <c r="B181" s="123"/>
      <c r="C181" s="70" t="s">
        <v>156</v>
      </c>
      <c r="D181" s="410" t="s">
        <v>136</v>
      </c>
      <c r="E181" s="410" t="s">
        <v>134</v>
      </c>
      <c r="F181" s="410" t="s">
        <v>109</v>
      </c>
      <c r="G181" s="410" t="s">
        <v>131</v>
      </c>
      <c r="H181" s="451" t="s">
        <v>75</v>
      </c>
      <c r="I181" s="452" t="s">
        <v>92</v>
      </c>
      <c r="K181" s="75" t="s">
        <v>83</v>
      </c>
      <c r="L181" s="146" t="s">
        <v>96</v>
      </c>
      <c r="M181" s="146" t="s">
        <v>104</v>
      </c>
      <c r="N181" s="146" t="s">
        <v>82</v>
      </c>
      <c r="O181" s="146" t="s">
        <v>112</v>
      </c>
      <c r="P181" s="146" t="s">
        <v>97</v>
      </c>
      <c r="Q181" s="146" t="s">
        <v>117</v>
      </c>
      <c r="R181" s="147" t="s">
        <v>132</v>
      </c>
      <c r="S181" s="667" t="s">
        <v>515</v>
      </c>
      <c r="T181" s="669" t="s">
        <v>486</v>
      </c>
      <c r="U181" s="670" t="s">
        <v>487</v>
      </c>
      <c r="V181" s="537"/>
      <c r="W181" s="194" t="s">
        <v>252</v>
      </c>
      <c r="X181" s="2"/>
      <c r="Y181" s="2"/>
      <c r="Z181" s="2"/>
      <c r="AA181" s="2"/>
      <c r="AB181" s="2"/>
      <c r="AD181"/>
      <c r="AE181"/>
      <c r="AF181"/>
      <c r="AG181"/>
      <c r="AH181"/>
      <c r="AI181"/>
      <c r="AJ181"/>
    </row>
    <row r="182" spans="2:36" ht="17.100000000000001" customHeight="1">
      <c r="C182" s="647" t="s">
        <v>138</v>
      </c>
      <c r="D182" s="411" t="s">
        <v>123</v>
      </c>
      <c r="E182" s="412">
        <v>0.29166666666666669</v>
      </c>
      <c r="F182" s="412">
        <v>0.66666666666666663</v>
      </c>
      <c r="G182" s="309">
        <v>1</v>
      </c>
      <c r="H182" s="309">
        <v>8</v>
      </c>
      <c r="I182" s="413"/>
      <c r="K182" s="454" t="s">
        <v>370</v>
      </c>
      <c r="L182" s="455" t="s">
        <v>407</v>
      </c>
      <c r="M182" s="455" t="s">
        <v>733</v>
      </c>
      <c r="N182" s="455" t="s">
        <v>733</v>
      </c>
      <c r="O182" s="455" t="s">
        <v>733</v>
      </c>
      <c r="P182" s="455" t="s">
        <v>733</v>
      </c>
      <c r="Q182" s="455" t="s">
        <v>733</v>
      </c>
      <c r="R182" s="456" t="s">
        <v>407</v>
      </c>
      <c r="S182" s="668"/>
      <c r="T182" s="669"/>
      <c r="U182" s="671"/>
      <c r="W182" s="153" t="s">
        <v>83</v>
      </c>
      <c r="X182" s="154" t="s">
        <v>88</v>
      </c>
      <c r="Y182" s="154" t="s">
        <v>92</v>
      </c>
      <c r="Z182" s="154" t="s">
        <v>155</v>
      </c>
      <c r="AA182" s="154" t="s">
        <v>103</v>
      </c>
      <c r="AB182" s="155" t="s">
        <v>120</v>
      </c>
      <c r="AD182"/>
      <c r="AE182"/>
      <c r="AF182"/>
      <c r="AG182"/>
      <c r="AH182"/>
      <c r="AI182"/>
      <c r="AJ182"/>
    </row>
    <row r="183" spans="2:36" ht="17.100000000000001" customHeight="1">
      <c r="C183" s="648"/>
      <c r="D183" s="411" t="s">
        <v>93</v>
      </c>
      <c r="E183" s="412">
        <v>0.375</v>
      </c>
      <c r="F183" s="412">
        <v>0.79166666666666663</v>
      </c>
      <c r="G183" s="309">
        <v>1</v>
      </c>
      <c r="H183" s="309">
        <v>9</v>
      </c>
      <c r="I183" s="413"/>
      <c r="K183" s="257" t="s">
        <v>79</v>
      </c>
      <c r="L183" s="498" t="s">
        <v>123</v>
      </c>
      <c r="M183" s="498" t="s">
        <v>95</v>
      </c>
      <c r="N183" s="498" t="s">
        <v>489</v>
      </c>
      <c r="O183" s="498" t="s">
        <v>490</v>
      </c>
      <c r="P183" s="498"/>
      <c r="Q183" s="498"/>
      <c r="R183" s="499" t="s">
        <v>123</v>
      </c>
      <c r="S183" s="537">
        <v>5</v>
      </c>
      <c r="T183" s="537">
        <v>40</v>
      </c>
      <c r="U183" s="537">
        <v>0</v>
      </c>
      <c r="W183" s="257" t="s">
        <v>79</v>
      </c>
      <c r="X183" s="545">
        <v>2</v>
      </c>
      <c r="Y183" s="545">
        <v>40</v>
      </c>
      <c r="Z183" s="545">
        <v>0</v>
      </c>
      <c r="AA183" s="545">
        <v>0</v>
      </c>
      <c r="AB183" s="530">
        <v>15.333333333333334</v>
      </c>
      <c r="AD183"/>
      <c r="AE183"/>
      <c r="AF183"/>
      <c r="AG183"/>
      <c r="AH183"/>
      <c r="AI183"/>
      <c r="AJ183"/>
    </row>
    <row r="184" spans="2:36" ht="17.100000000000001" customHeight="1">
      <c r="C184" s="648"/>
      <c r="D184" s="411" t="s">
        <v>95</v>
      </c>
      <c r="E184" s="412">
        <v>0.45833333333333331</v>
      </c>
      <c r="F184" s="412">
        <v>0.83333333333333337</v>
      </c>
      <c r="G184" s="309">
        <v>1</v>
      </c>
      <c r="H184" s="309">
        <v>8</v>
      </c>
      <c r="I184" s="413"/>
      <c r="K184" s="257" t="s">
        <v>180</v>
      </c>
      <c r="L184" s="498" t="s">
        <v>95</v>
      </c>
      <c r="M184" s="498" t="s">
        <v>489</v>
      </c>
      <c r="N184" s="498" t="s">
        <v>490</v>
      </c>
      <c r="O184" s="498"/>
      <c r="P184" s="498"/>
      <c r="Q184" s="498" t="s">
        <v>123</v>
      </c>
      <c r="R184" s="499" t="s">
        <v>95</v>
      </c>
      <c r="S184" s="537">
        <v>5</v>
      </c>
      <c r="T184" s="537">
        <v>40</v>
      </c>
      <c r="U184" s="537">
        <v>0</v>
      </c>
      <c r="W184" s="257" t="s">
        <v>180</v>
      </c>
      <c r="X184" s="545">
        <v>4</v>
      </c>
      <c r="Y184" s="545">
        <v>40</v>
      </c>
      <c r="Z184" s="545">
        <v>0</v>
      </c>
      <c r="AA184" s="545">
        <v>0</v>
      </c>
      <c r="AB184" s="530">
        <v>17.333333333333336</v>
      </c>
      <c r="AD184"/>
      <c r="AE184"/>
      <c r="AF184"/>
      <c r="AG184"/>
      <c r="AH184"/>
      <c r="AI184"/>
      <c r="AJ184"/>
    </row>
    <row r="185" spans="2:36" ht="17.100000000000001" customHeight="1">
      <c r="C185" s="648"/>
      <c r="D185" s="411"/>
      <c r="E185" s="412"/>
      <c r="F185" s="412"/>
      <c r="G185" s="309"/>
      <c r="H185" s="309"/>
      <c r="I185" s="413"/>
      <c r="K185" s="257" t="s">
        <v>110</v>
      </c>
      <c r="L185" s="498" t="s">
        <v>721</v>
      </c>
      <c r="M185" s="498" t="s">
        <v>490</v>
      </c>
      <c r="N185" s="498"/>
      <c r="O185" s="498"/>
      <c r="P185" s="498" t="s">
        <v>123</v>
      </c>
      <c r="Q185" s="498" t="s">
        <v>95</v>
      </c>
      <c r="R185" s="499" t="s">
        <v>490</v>
      </c>
      <c r="S185" s="537">
        <v>5</v>
      </c>
      <c r="T185" s="537">
        <v>41</v>
      </c>
      <c r="U185" s="537">
        <v>1</v>
      </c>
      <c r="W185" s="257" t="s">
        <v>110</v>
      </c>
      <c r="X185" s="545">
        <v>8</v>
      </c>
      <c r="Y185" s="545">
        <v>32</v>
      </c>
      <c r="Z185" s="545">
        <v>0</v>
      </c>
      <c r="AA185" s="545">
        <v>0</v>
      </c>
      <c r="AB185" s="530">
        <v>18.666666666666664</v>
      </c>
      <c r="AD185"/>
      <c r="AE185"/>
      <c r="AF185"/>
      <c r="AG185"/>
      <c r="AH185"/>
      <c r="AI185"/>
      <c r="AJ185"/>
    </row>
    <row r="186" spans="2:36" ht="17.100000000000001" customHeight="1">
      <c r="C186" s="648"/>
      <c r="D186" s="411"/>
      <c r="E186" s="412"/>
      <c r="F186" s="412"/>
      <c r="G186" s="309"/>
      <c r="H186" s="309"/>
      <c r="I186" s="413"/>
      <c r="K186" s="257" t="s">
        <v>114</v>
      </c>
      <c r="L186" s="498" t="s">
        <v>490</v>
      </c>
      <c r="M186" s="498"/>
      <c r="N186" s="498"/>
      <c r="O186" s="498" t="s">
        <v>123</v>
      </c>
      <c r="P186" s="498" t="s">
        <v>95</v>
      </c>
      <c r="Q186" s="498" t="s">
        <v>489</v>
      </c>
      <c r="R186" s="499" t="s">
        <v>721</v>
      </c>
      <c r="S186" s="537">
        <v>5</v>
      </c>
      <c r="T186" s="537">
        <v>41</v>
      </c>
      <c r="U186" s="537">
        <v>1</v>
      </c>
      <c r="W186" s="257" t="s">
        <v>114</v>
      </c>
      <c r="X186" s="545">
        <v>13</v>
      </c>
      <c r="Y186" s="545">
        <v>24</v>
      </c>
      <c r="Z186" s="545">
        <v>0</v>
      </c>
      <c r="AA186" s="545">
        <v>0</v>
      </c>
      <c r="AB186" s="530">
        <v>21</v>
      </c>
      <c r="AD186"/>
      <c r="AE186"/>
      <c r="AF186"/>
      <c r="AG186"/>
      <c r="AH186"/>
      <c r="AI186"/>
      <c r="AJ186"/>
    </row>
    <row r="187" spans="2:36" ht="17.100000000000001" customHeight="1">
      <c r="C187" s="648"/>
      <c r="D187" s="411"/>
      <c r="E187" s="412"/>
      <c r="F187" s="412"/>
      <c r="G187" s="309"/>
      <c r="H187" s="309"/>
      <c r="I187" s="413"/>
      <c r="K187" s="257" t="s">
        <v>127</v>
      </c>
      <c r="L187" s="498"/>
      <c r="M187" s="498" t="s">
        <v>123</v>
      </c>
      <c r="N187" s="498" t="s">
        <v>123</v>
      </c>
      <c r="O187" s="498" t="s">
        <v>95</v>
      </c>
      <c r="P187" s="498" t="s">
        <v>489</v>
      </c>
      <c r="Q187" s="498" t="s">
        <v>490</v>
      </c>
      <c r="R187" s="499"/>
      <c r="S187" s="537">
        <v>5</v>
      </c>
      <c r="T187" s="537">
        <v>40</v>
      </c>
      <c r="U187" s="537">
        <v>0</v>
      </c>
      <c r="W187" s="257" t="s">
        <v>127</v>
      </c>
      <c r="X187" s="545">
        <v>17</v>
      </c>
      <c r="Y187" s="545">
        <v>16</v>
      </c>
      <c r="Z187" s="545">
        <v>0</v>
      </c>
      <c r="AA187" s="545">
        <v>0</v>
      </c>
      <c r="AB187" s="530">
        <v>22.333333333333332</v>
      </c>
      <c r="AD187"/>
      <c r="AE187"/>
      <c r="AF187"/>
      <c r="AG187"/>
      <c r="AH187"/>
      <c r="AI187"/>
      <c r="AJ187"/>
    </row>
    <row r="188" spans="2:36" ht="17.100000000000001" customHeight="1">
      <c r="C188" s="649"/>
      <c r="D188" s="411"/>
      <c r="E188" s="412"/>
      <c r="F188" s="412"/>
      <c r="G188" s="309"/>
      <c r="H188" s="309"/>
      <c r="I188" s="413"/>
      <c r="K188" s="257" t="s">
        <v>94</v>
      </c>
      <c r="L188" s="498"/>
      <c r="M188" s="498" t="s">
        <v>93</v>
      </c>
      <c r="N188" s="498" t="s">
        <v>95</v>
      </c>
      <c r="O188" s="498" t="s">
        <v>489</v>
      </c>
      <c r="P188" s="498" t="s">
        <v>490</v>
      </c>
      <c r="Q188" s="498"/>
      <c r="R188" s="499" t="s">
        <v>93</v>
      </c>
      <c r="S188" s="555">
        <v>5</v>
      </c>
      <c r="T188" s="537">
        <v>40</v>
      </c>
      <c r="U188" s="537">
        <v>0</v>
      </c>
      <c r="V188" s="502"/>
      <c r="W188" s="257" t="s">
        <v>94</v>
      </c>
      <c r="X188" s="545">
        <v>16</v>
      </c>
      <c r="Y188" s="545">
        <v>12</v>
      </c>
      <c r="Z188" s="545">
        <v>0</v>
      </c>
      <c r="AA188" s="545">
        <v>0</v>
      </c>
      <c r="AB188" s="530">
        <v>20</v>
      </c>
      <c r="AD188"/>
      <c r="AE188"/>
      <c r="AF188"/>
      <c r="AG188"/>
      <c r="AH188"/>
      <c r="AI188"/>
      <c r="AJ188"/>
    </row>
    <row r="189" spans="2:36" ht="17.100000000000001" customHeight="1">
      <c r="C189" s="650" t="s">
        <v>92</v>
      </c>
      <c r="D189" s="411" t="s">
        <v>508</v>
      </c>
      <c r="E189" s="412">
        <v>0.83333333333333337</v>
      </c>
      <c r="F189" s="412">
        <v>0.33333333333333331</v>
      </c>
      <c r="G189" s="453">
        <v>4</v>
      </c>
      <c r="H189" s="107">
        <v>8</v>
      </c>
      <c r="I189" s="414">
        <v>4</v>
      </c>
      <c r="K189" s="257" t="s">
        <v>111</v>
      </c>
      <c r="L189" s="498" t="s">
        <v>93</v>
      </c>
      <c r="M189" s="498"/>
      <c r="N189" s="498" t="s">
        <v>93</v>
      </c>
      <c r="O189" s="498" t="s">
        <v>93</v>
      </c>
      <c r="P189" s="498" t="s">
        <v>93</v>
      </c>
      <c r="Q189" s="498" t="s">
        <v>93</v>
      </c>
      <c r="R189" s="499"/>
      <c r="S189" s="537">
        <v>5</v>
      </c>
      <c r="T189" s="537">
        <v>40</v>
      </c>
      <c r="U189" s="537">
        <v>0</v>
      </c>
      <c r="W189" s="257" t="s">
        <v>111</v>
      </c>
      <c r="X189" s="545">
        <v>12</v>
      </c>
      <c r="Y189" s="545">
        <v>16</v>
      </c>
      <c r="Z189" s="545">
        <v>0</v>
      </c>
      <c r="AA189" s="545">
        <v>0</v>
      </c>
      <c r="AB189" s="530">
        <v>17.333333333333332</v>
      </c>
      <c r="AD189"/>
      <c r="AE189"/>
      <c r="AF189"/>
      <c r="AG189"/>
      <c r="AH189"/>
      <c r="AI189"/>
      <c r="AJ189"/>
    </row>
    <row r="190" spans="2:36" ht="17.100000000000001" customHeight="1">
      <c r="C190" s="650"/>
      <c r="D190" s="184" t="s">
        <v>509</v>
      </c>
      <c r="E190" s="185">
        <v>0.83333333333333337</v>
      </c>
      <c r="F190" s="185">
        <v>0.33333333333333331</v>
      </c>
      <c r="G190" s="421">
        <v>4</v>
      </c>
      <c r="H190" s="461">
        <v>8</v>
      </c>
      <c r="I190" s="460">
        <v>4</v>
      </c>
      <c r="K190" s="257" t="s">
        <v>80</v>
      </c>
      <c r="L190" s="498"/>
      <c r="M190" s="498" t="s">
        <v>93</v>
      </c>
      <c r="N190" s="498" t="s">
        <v>93</v>
      </c>
      <c r="O190" s="498" t="s">
        <v>93</v>
      </c>
      <c r="P190" s="498" t="s">
        <v>93</v>
      </c>
      <c r="Q190" s="498" t="s">
        <v>93</v>
      </c>
      <c r="R190" s="499"/>
      <c r="S190" s="537">
        <v>5</v>
      </c>
      <c r="T190" s="537">
        <v>40</v>
      </c>
      <c r="U190" s="537">
        <v>0</v>
      </c>
      <c r="W190" s="257" t="s">
        <v>80</v>
      </c>
      <c r="X190" s="545">
        <v>8</v>
      </c>
      <c r="Y190" s="545">
        <v>28</v>
      </c>
      <c r="Z190" s="545">
        <v>0</v>
      </c>
      <c r="AA190" s="545">
        <v>0</v>
      </c>
      <c r="AB190" s="530">
        <v>17.333333333333336</v>
      </c>
      <c r="AD190"/>
      <c r="AE190"/>
      <c r="AF190"/>
      <c r="AG190"/>
      <c r="AH190"/>
      <c r="AI190"/>
      <c r="AJ190"/>
    </row>
    <row r="191" spans="2:36" ht="17.100000000000001" customHeight="1">
      <c r="C191" s="651"/>
      <c r="D191" s="408" t="s">
        <v>722</v>
      </c>
      <c r="E191" s="409">
        <v>0.72916666666666663</v>
      </c>
      <c r="F191" s="409">
        <v>0.27083333333333331</v>
      </c>
      <c r="G191" s="422">
        <v>4</v>
      </c>
      <c r="H191" s="567">
        <v>9</v>
      </c>
      <c r="I191" s="568">
        <v>4</v>
      </c>
      <c r="K191" s="539" t="s">
        <v>121</v>
      </c>
      <c r="L191" s="570"/>
      <c r="M191" s="570" t="s">
        <v>93</v>
      </c>
      <c r="N191" s="570" t="s">
        <v>93</v>
      </c>
      <c r="O191" s="570" t="s">
        <v>467</v>
      </c>
      <c r="P191" s="570" t="s">
        <v>93</v>
      </c>
      <c r="Q191" s="570" t="s">
        <v>93</v>
      </c>
      <c r="R191" s="571"/>
      <c r="S191" s="537">
        <v>5</v>
      </c>
      <c r="T191" s="537">
        <v>40</v>
      </c>
      <c r="U191" s="537">
        <v>0</v>
      </c>
      <c r="W191" s="539" t="s">
        <v>121</v>
      </c>
      <c r="X191" s="547">
        <v>4</v>
      </c>
      <c r="Y191" s="547">
        <v>40</v>
      </c>
      <c r="Z191" s="547">
        <v>0</v>
      </c>
      <c r="AA191" s="547">
        <v>0</v>
      </c>
      <c r="AB191" s="548">
        <v>17.333333333333336</v>
      </c>
      <c r="AD191"/>
      <c r="AE191"/>
      <c r="AF191"/>
      <c r="AG191"/>
      <c r="AH191"/>
      <c r="AI191"/>
      <c r="AJ191"/>
    </row>
    <row r="192" spans="2:36" ht="17.100000000000001" customHeight="1">
      <c r="C192" s="569"/>
      <c r="D192" s="532"/>
      <c r="K192"/>
      <c r="L192"/>
      <c r="M192"/>
      <c r="N192"/>
      <c r="O192"/>
      <c r="P192"/>
      <c r="Q192"/>
      <c r="R192"/>
      <c r="W192"/>
      <c r="X192"/>
      <c r="Y192"/>
      <c r="Z192"/>
      <c r="AA192"/>
      <c r="AB192"/>
    </row>
    <row r="193" spans="2:36" ht="17.100000000000001" customHeight="1">
      <c r="C193" s="672" t="s">
        <v>724</v>
      </c>
      <c r="D193" s="673"/>
      <c r="E193" s="410" t="s">
        <v>508</v>
      </c>
      <c r="F193" s="676" t="s">
        <v>725</v>
      </c>
      <c r="G193" s="677"/>
      <c r="K193" s="425" t="s">
        <v>723</v>
      </c>
      <c r="L193" s="113" t="s">
        <v>736</v>
      </c>
      <c r="S193" s="425" t="s">
        <v>727</v>
      </c>
      <c r="T193" s="113" t="s">
        <v>736</v>
      </c>
      <c r="U193" s="113"/>
      <c r="V193" s="113"/>
    </row>
    <row r="194" spans="2:36" ht="17.100000000000001" customHeight="1">
      <c r="C194" s="650"/>
      <c r="D194" s="674"/>
      <c r="E194" s="309" t="s">
        <v>509</v>
      </c>
      <c r="F194" s="606" t="s">
        <v>726</v>
      </c>
      <c r="G194" s="608"/>
      <c r="L194" s="113" t="s">
        <v>752</v>
      </c>
      <c r="S194" s="113"/>
      <c r="T194" s="113" t="s">
        <v>747</v>
      </c>
      <c r="U194" s="113"/>
      <c r="V194" s="113"/>
    </row>
    <row r="195" spans="2:36" ht="17.100000000000001" customHeight="1">
      <c r="C195" s="651"/>
      <c r="D195" s="675"/>
      <c r="E195" s="312" t="s">
        <v>722</v>
      </c>
      <c r="F195" s="609" t="s">
        <v>725</v>
      </c>
      <c r="G195" s="611"/>
      <c r="L195" s="113" t="s">
        <v>753</v>
      </c>
      <c r="S195" s="113"/>
      <c r="T195" s="113" t="s">
        <v>754</v>
      </c>
      <c r="U195" s="113"/>
      <c r="V195" s="113"/>
    </row>
    <row r="198" spans="2:36" s="463" customFormat="1" ht="17.100000000000001" customHeight="1">
      <c r="B198" s="513"/>
      <c r="C198" s="462"/>
      <c r="G198" s="462"/>
      <c r="H198" s="462"/>
      <c r="S198" s="556"/>
      <c r="T198" s="556"/>
      <c r="U198" s="556"/>
      <c r="V198" s="514"/>
    </row>
    <row r="201" spans="2:36" ht="17.100000000000001" customHeight="1">
      <c r="C201" s="481" t="s">
        <v>730</v>
      </c>
      <c r="D201" s="481"/>
      <c r="E201" s="145"/>
      <c r="K201"/>
    </row>
    <row r="202" spans="2:36" ht="17.100000000000001" customHeight="1">
      <c r="C202" s="481"/>
      <c r="D202" s="481"/>
      <c r="E202" s="145"/>
      <c r="K202"/>
    </row>
    <row r="203" spans="2:36" ht="17.100000000000001" customHeight="1">
      <c r="C203" s="123" t="s">
        <v>731</v>
      </c>
      <c r="K203" s="560"/>
    </row>
    <row r="204" spans="2:36" ht="17.100000000000001" customHeight="1">
      <c r="AD204"/>
      <c r="AE204"/>
      <c r="AF204"/>
      <c r="AG204"/>
      <c r="AH204"/>
      <c r="AI204"/>
      <c r="AJ204"/>
    </row>
    <row r="205" spans="2:36" ht="17.100000000000001" customHeight="1">
      <c r="C205" s="70" t="s">
        <v>156</v>
      </c>
      <c r="D205" s="410" t="s">
        <v>136</v>
      </c>
      <c r="E205" s="410" t="s">
        <v>134</v>
      </c>
      <c r="F205" s="410" t="s">
        <v>109</v>
      </c>
      <c r="G205" s="410" t="s">
        <v>131</v>
      </c>
      <c r="H205" s="451" t="s">
        <v>75</v>
      </c>
      <c r="I205" s="452" t="s">
        <v>92</v>
      </c>
      <c r="K205" s="75" t="s">
        <v>83</v>
      </c>
      <c r="L205" s="146" t="s">
        <v>96</v>
      </c>
      <c r="M205" s="146" t="s">
        <v>104</v>
      </c>
      <c r="N205" s="146" t="s">
        <v>82</v>
      </c>
      <c r="O205" s="146" t="s">
        <v>112</v>
      </c>
      <c r="P205" s="146" t="s">
        <v>97</v>
      </c>
      <c r="Q205" s="146" t="s">
        <v>117</v>
      </c>
      <c r="R205" s="147" t="s">
        <v>132</v>
      </c>
      <c r="S205" s="667" t="s">
        <v>515</v>
      </c>
      <c r="T205" s="669" t="s">
        <v>486</v>
      </c>
      <c r="U205" s="670" t="s">
        <v>487</v>
      </c>
      <c r="V205" s="537"/>
      <c r="W205" s="194" t="s">
        <v>252</v>
      </c>
      <c r="X205" s="2"/>
      <c r="Y205" s="2"/>
      <c r="Z205" s="2"/>
      <c r="AA205" s="2"/>
      <c r="AB205" s="2"/>
      <c r="AC205" s="349"/>
      <c r="AD205"/>
      <c r="AE205"/>
      <c r="AF205"/>
      <c r="AG205"/>
      <c r="AH205"/>
      <c r="AI205"/>
      <c r="AJ205"/>
    </row>
    <row r="206" spans="2:36" ht="17.100000000000001" customHeight="1">
      <c r="C206" s="647" t="s">
        <v>138</v>
      </c>
      <c r="D206" s="411" t="s">
        <v>123</v>
      </c>
      <c r="E206" s="412">
        <v>0.29166666666666669</v>
      </c>
      <c r="F206" s="412">
        <v>0.66666666666666663</v>
      </c>
      <c r="G206" s="309">
        <v>1</v>
      </c>
      <c r="H206" s="309">
        <v>8</v>
      </c>
      <c r="I206" s="413"/>
      <c r="K206" s="454" t="s">
        <v>370</v>
      </c>
      <c r="L206" s="455" t="s">
        <v>407</v>
      </c>
      <c r="M206" s="455" t="s">
        <v>733</v>
      </c>
      <c r="N206" s="455" t="s">
        <v>733</v>
      </c>
      <c r="O206" s="455" t="s">
        <v>733</v>
      </c>
      <c r="P206" s="455" t="s">
        <v>733</v>
      </c>
      <c r="Q206" s="455" t="s">
        <v>733</v>
      </c>
      <c r="R206" s="456" t="s">
        <v>407</v>
      </c>
      <c r="S206" s="668"/>
      <c r="T206" s="669"/>
      <c r="U206" s="671"/>
      <c r="W206" s="153" t="s">
        <v>83</v>
      </c>
      <c r="X206" s="154" t="s">
        <v>88</v>
      </c>
      <c r="Y206" s="154" t="s">
        <v>92</v>
      </c>
      <c r="Z206" s="154" t="s">
        <v>155</v>
      </c>
      <c r="AA206" s="154" t="s">
        <v>103</v>
      </c>
      <c r="AB206" s="155" t="s">
        <v>120</v>
      </c>
      <c r="AD206"/>
      <c r="AE206"/>
      <c r="AF206"/>
      <c r="AG206"/>
      <c r="AH206"/>
      <c r="AI206"/>
      <c r="AJ206"/>
    </row>
    <row r="207" spans="2:36" ht="17.100000000000001" customHeight="1">
      <c r="C207" s="648"/>
      <c r="D207" s="411" t="s">
        <v>93</v>
      </c>
      <c r="E207" s="412">
        <v>0.375</v>
      </c>
      <c r="F207" s="412">
        <v>0.79166666666666663</v>
      </c>
      <c r="G207" s="309">
        <v>1</v>
      </c>
      <c r="H207" s="309">
        <v>9</v>
      </c>
      <c r="I207" s="413"/>
      <c r="K207" s="257" t="s">
        <v>79</v>
      </c>
      <c r="L207" s="35" t="s">
        <v>123</v>
      </c>
      <c r="M207" s="35" t="s">
        <v>95</v>
      </c>
      <c r="N207" s="35" t="s">
        <v>73</v>
      </c>
      <c r="O207" s="35" t="s">
        <v>73</v>
      </c>
      <c r="P207" s="35"/>
      <c r="Q207" s="35"/>
      <c r="R207" s="47" t="s">
        <v>123</v>
      </c>
      <c r="S207" s="537">
        <v>5</v>
      </c>
      <c r="T207" s="537">
        <v>42</v>
      </c>
      <c r="U207" s="537">
        <v>2</v>
      </c>
      <c r="W207" s="544" t="s">
        <v>79</v>
      </c>
      <c r="X207" s="545">
        <v>11</v>
      </c>
      <c r="Y207" s="545">
        <v>20</v>
      </c>
      <c r="Z207" s="545">
        <v>0</v>
      </c>
      <c r="AA207" s="545">
        <v>0</v>
      </c>
      <c r="AB207" s="530">
        <v>17.666666666666668</v>
      </c>
      <c r="AD207"/>
      <c r="AE207"/>
      <c r="AF207"/>
      <c r="AG207"/>
      <c r="AH207"/>
      <c r="AI207"/>
      <c r="AJ207"/>
    </row>
    <row r="208" spans="2:36" ht="17.100000000000001" customHeight="1">
      <c r="C208" s="648"/>
      <c r="D208" s="411" t="s">
        <v>95</v>
      </c>
      <c r="E208" s="412">
        <v>0.45833333333333331</v>
      </c>
      <c r="F208" s="412">
        <v>0.83333333333333337</v>
      </c>
      <c r="G208" s="309">
        <v>1</v>
      </c>
      <c r="H208" s="309">
        <v>8</v>
      </c>
      <c r="I208" s="413"/>
      <c r="K208" s="257" t="s">
        <v>180</v>
      </c>
      <c r="L208" s="35" t="s">
        <v>95</v>
      </c>
      <c r="M208" s="35" t="s">
        <v>73</v>
      </c>
      <c r="N208" s="35" t="s">
        <v>73</v>
      </c>
      <c r="O208" s="35"/>
      <c r="P208" s="35"/>
      <c r="Q208" s="35" t="s">
        <v>123</v>
      </c>
      <c r="R208" s="47" t="s">
        <v>95</v>
      </c>
      <c r="S208" s="537">
        <v>5</v>
      </c>
      <c r="T208" s="537">
        <v>42</v>
      </c>
      <c r="U208" s="537">
        <v>2</v>
      </c>
      <c r="W208" s="544" t="s">
        <v>180</v>
      </c>
      <c r="X208" s="545">
        <v>12</v>
      </c>
      <c r="Y208" s="545">
        <v>20</v>
      </c>
      <c r="Z208" s="545">
        <v>0</v>
      </c>
      <c r="AA208" s="545">
        <v>0</v>
      </c>
      <c r="AB208" s="530">
        <v>18.666666666666668</v>
      </c>
      <c r="AD208"/>
      <c r="AE208"/>
      <c r="AF208"/>
      <c r="AG208"/>
      <c r="AH208"/>
      <c r="AI208"/>
      <c r="AJ208"/>
    </row>
    <row r="209" spans="3:36" ht="17.100000000000001" customHeight="1">
      <c r="C209" s="648"/>
      <c r="D209" s="411"/>
      <c r="E209" s="412"/>
      <c r="F209" s="412"/>
      <c r="G209" s="309">
        <v>0</v>
      </c>
      <c r="H209" s="309">
        <v>0</v>
      </c>
      <c r="I209" s="413"/>
      <c r="K209" s="257" t="s">
        <v>110</v>
      </c>
      <c r="L209" s="35" t="s">
        <v>73</v>
      </c>
      <c r="M209" s="35" t="s">
        <v>73</v>
      </c>
      <c r="N209" s="35"/>
      <c r="O209" s="35"/>
      <c r="P209" s="35" t="s">
        <v>123</v>
      </c>
      <c r="Q209" s="35" t="s">
        <v>95</v>
      </c>
      <c r="R209" s="47" t="s">
        <v>73</v>
      </c>
      <c r="S209" s="537">
        <v>5</v>
      </c>
      <c r="T209" s="537">
        <v>43</v>
      </c>
      <c r="U209" s="537">
        <v>3</v>
      </c>
      <c r="W209" s="544" t="s">
        <v>110</v>
      </c>
      <c r="X209" s="545">
        <v>15</v>
      </c>
      <c r="Y209" s="545">
        <v>16</v>
      </c>
      <c r="Z209" s="545">
        <v>0</v>
      </c>
      <c r="AA209" s="545">
        <v>0</v>
      </c>
      <c r="AB209" s="530">
        <v>20.333333333333332</v>
      </c>
      <c r="AD209"/>
      <c r="AE209"/>
      <c r="AF209"/>
      <c r="AG209"/>
      <c r="AH209"/>
      <c r="AI209"/>
      <c r="AJ209"/>
    </row>
    <row r="210" spans="3:36" ht="17.100000000000001" customHeight="1">
      <c r="C210" s="648"/>
      <c r="D210" s="411"/>
      <c r="E210" s="412"/>
      <c r="F210" s="412"/>
      <c r="G210" s="309">
        <v>0</v>
      </c>
      <c r="H210" s="309">
        <v>0</v>
      </c>
      <c r="I210" s="413"/>
      <c r="K210" s="257" t="s">
        <v>114</v>
      </c>
      <c r="L210" s="35" t="s">
        <v>73</v>
      </c>
      <c r="M210" s="35"/>
      <c r="N210" s="35"/>
      <c r="O210" s="35" t="s">
        <v>123</v>
      </c>
      <c r="P210" s="35" t="s">
        <v>95</v>
      </c>
      <c r="Q210" s="35" t="s">
        <v>73</v>
      </c>
      <c r="R210" s="47" t="s">
        <v>73</v>
      </c>
      <c r="S210" s="537">
        <v>5</v>
      </c>
      <c r="T210" s="537">
        <v>43</v>
      </c>
      <c r="U210" s="537">
        <v>3</v>
      </c>
      <c r="W210" s="544" t="s">
        <v>114</v>
      </c>
      <c r="X210" s="545">
        <v>18</v>
      </c>
      <c r="Y210" s="545">
        <v>12</v>
      </c>
      <c r="Z210" s="545">
        <v>0</v>
      </c>
      <c r="AA210" s="545">
        <v>0</v>
      </c>
      <c r="AB210" s="530">
        <v>22</v>
      </c>
      <c r="AD210"/>
      <c r="AE210"/>
      <c r="AF210"/>
      <c r="AG210"/>
      <c r="AH210"/>
      <c r="AI210"/>
      <c r="AJ210"/>
    </row>
    <row r="211" spans="3:36" ht="17.100000000000001" customHeight="1">
      <c r="C211" s="648"/>
      <c r="D211" s="411"/>
      <c r="E211" s="412"/>
      <c r="F211" s="412"/>
      <c r="G211" s="309">
        <v>0</v>
      </c>
      <c r="H211" s="309">
        <v>0</v>
      </c>
      <c r="I211" s="413"/>
      <c r="K211" s="257" t="s">
        <v>127</v>
      </c>
      <c r="L211" s="35"/>
      <c r="M211" s="35" t="s">
        <v>93</v>
      </c>
      <c r="N211" s="35" t="s">
        <v>123</v>
      </c>
      <c r="O211" s="35" t="s">
        <v>95</v>
      </c>
      <c r="P211" s="35" t="s">
        <v>73</v>
      </c>
      <c r="Q211" s="35" t="s">
        <v>73</v>
      </c>
      <c r="R211" s="47"/>
      <c r="S211" s="537">
        <v>5</v>
      </c>
      <c r="T211" s="537">
        <v>42</v>
      </c>
      <c r="U211" s="537">
        <v>2</v>
      </c>
      <c r="W211" s="544" t="s">
        <v>127</v>
      </c>
      <c r="X211" s="545">
        <v>20</v>
      </c>
      <c r="Y211" s="545">
        <v>8</v>
      </c>
      <c r="Z211" s="545">
        <v>0</v>
      </c>
      <c r="AA211" s="545">
        <v>0</v>
      </c>
      <c r="AB211" s="530">
        <v>22.666666666666668</v>
      </c>
      <c r="AD211"/>
      <c r="AE211"/>
      <c r="AF211"/>
      <c r="AG211"/>
      <c r="AH211"/>
      <c r="AI211"/>
      <c r="AJ211"/>
    </row>
    <row r="212" spans="3:36" ht="17.100000000000001" customHeight="1">
      <c r="C212" s="649"/>
      <c r="D212" s="411"/>
      <c r="E212" s="412"/>
      <c r="F212" s="412"/>
      <c r="G212" s="309">
        <v>0</v>
      </c>
      <c r="H212" s="309">
        <v>0</v>
      </c>
      <c r="I212" s="413"/>
      <c r="K212" s="257" t="s">
        <v>94</v>
      </c>
      <c r="L212" s="35"/>
      <c r="M212" s="35" t="s">
        <v>123</v>
      </c>
      <c r="N212" s="35" t="s">
        <v>95</v>
      </c>
      <c r="O212" s="35" t="s">
        <v>73</v>
      </c>
      <c r="P212" s="35" t="s">
        <v>73</v>
      </c>
      <c r="Q212" s="35"/>
      <c r="R212" s="499" t="s">
        <v>93</v>
      </c>
      <c r="S212" s="555">
        <v>5</v>
      </c>
      <c r="T212" s="537">
        <v>42</v>
      </c>
      <c r="U212" s="537">
        <v>2</v>
      </c>
      <c r="V212" s="502"/>
      <c r="W212" s="544" t="s">
        <v>94</v>
      </c>
      <c r="X212" s="545">
        <v>19</v>
      </c>
      <c r="Y212" s="545">
        <v>6</v>
      </c>
      <c r="Z212" s="545">
        <v>0</v>
      </c>
      <c r="AA212" s="545">
        <v>0</v>
      </c>
      <c r="AB212" s="530">
        <v>21</v>
      </c>
      <c r="AD212"/>
      <c r="AE212"/>
      <c r="AF212"/>
      <c r="AG212"/>
      <c r="AH212"/>
      <c r="AI212"/>
      <c r="AJ212"/>
    </row>
    <row r="213" spans="3:36" ht="17.100000000000001" customHeight="1">
      <c r="C213" s="650" t="s">
        <v>92</v>
      </c>
      <c r="D213" s="411" t="s">
        <v>73</v>
      </c>
      <c r="E213" s="412">
        <v>0.70833333333333337</v>
      </c>
      <c r="F213" s="412">
        <v>0.33333333333333331</v>
      </c>
      <c r="G213" s="453">
        <v>6</v>
      </c>
      <c r="H213" s="107">
        <v>9</v>
      </c>
      <c r="I213" s="414">
        <v>2</v>
      </c>
      <c r="K213" s="257" t="s">
        <v>111</v>
      </c>
      <c r="L213" s="498" t="s">
        <v>93</v>
      </c>
      <c r="M213" s="35"/>
      <c r="N213" s="35" t="s">
        <v>93</v>
      </c>
      <c r="O213" s="35" t="s">
        <v>93</v>
      </c>
      <c r="P213" s="35" t="s">
        <v>93</v>
      </c>
      <c r="Q213" s="35" t="s">
        <v>93</v>
      </c>
      <c r="R213" s="47"/>
      <c r="S213" s="537">
        <v>5</v>
      </c>
      <c r="T213" s="537">
        <v>40</v>
      </c>
      <c r="U213" s="537">
        <v>0</v>
      </c>
      <c r="W213" s="544" t="s">
        <v>111</v>
      </c>
      <c r="X213" s="545">
        <v>16</v>
      </c>
      <c r="Y213" s="545">
        <v>8</v>
      </c>
      <c r="Z213" s="545">
        <v>0</v>
      </c>
      <c r="AA213" s="545">
        <v>0</v>
      </c>
      <c r="AB213" s="530">
        <v>18.666666666666668</v>
      </c>
      <c r="AD213"/>
      <c r="AE213"/>
      <c r="AF213"/>
      <c r="AG213"/>
      <c r="AH213"/>
      <c r="AI213"/>
      <c r="AJ213"/>
    </row>
    <row r="214" spans="3:36" ht="17.100000000000001" customHeight="1">
      <c r="C214" s="650"/>
      <c r="D214" s="415"/>
      <c r="E214" s="415"/>
      <c r="F214" s="415"/>
      <c r="G214" s="309"/>
      <c r="H214" s="309"/>
      <c r="I214" s="413"/>
      <c r="K214" s="257" t="s">
        <v>80</v>
      </c>
      <c r="L214" s="35"/>
      <c r="M214" s="35" t="s">
        <v>93</v>
      </c>
      <c r="N214" s="35" t="s">
        <v>93</v>
      </c>
      <c r="O214" s="35" t="s">
        <v>93</v>
      </c>
      <c r="P214" s="35" t="s">
        <v>93</v>
      </c>
      <c r="Q214" s="35" t="s">
        <v>93</v>
      </c>
      <c r="R214" s="47"/>
      <c r="S214" s="537">
        <v>5</v>
      </c>
      <c r="T214" s="537">
        <v>40</v>
      </c>
      <c r="U214" s="537">
        <v>0</v>
      </c>
      <c r="W214" s="544" t="s">
        <v>80</v>
      </c>
      <c r="X214" s="545">
        <v>14</v>
      </c>
      <c r="Y214" s="545">
        <v>14</v>
      </c>
      <c r="Z214" s="545">
        <v>0</v>
      </c>
      <c r="AA214" s="545">
        <v>0</v>
      </c>
      <c r="AB214" s="530">
        <v>18.666666666666668</v>
      </c>
      <c r="AD214"/>
      <c r="AE214"/>
      <c r="AF214"/>
      <c r="AG214"/>
      <c r="AH214"/>
      <c r="AI214"/>
      <c r="AJ214"/>
    </row>
    <row r="215" spans="3:36" ht="17.100000000000001" customHeight="1">
      <c r="C215" s="651"/>
      <c r="D215" s="416"/>
      <c r="E215" s="416"/>
      <c r="F215" s="416"/>
      <c r="G215" s="312"/>
      <c r="H215" s="312"/>
      <c r="I215" s="417"/>
      <c r="K215" s="539" t="s">
        <v>121</v>
      </c>
      <c r="L215" s="540"/>
      <c r="M215" s="540" t="s">
        <v>93</v>
      </c>
      <c r="N215" s="540" t="s">
        <v>93</v>
      </c>
      <c r="O215" s="540" t="s">
        <v>467</v>
      </c>
      <c r="P215" s="540" t="s">
        <v>93</v>
      </c>
      <c r="Q215" s="540" t="s">
        <v>93</v>
      </c>
      <c r="R215" s="541"/>
      <c r="S215" s="537">
        <v>5</v>
      </c>
      <c r="T215" s="537">
        <v>40</v>
      </c>
      <c r="U215" s="537">
        <v>0</v>
      </c>
      <c r="W215" s="546" t="s">
        <v>121</v>
      </c>
      <c r="X215" s="547">
        <v>12</v>
      </c>
      <c r="Y215" s="547">
        <v>20</v>
      </c>
      <c r="Z215" s="547">
        <v>0</v>
      </c>
      <c r="AA215" s="547">
        <v>0</v>
      </c>
      <c r="AB215" s="548">
        <v>18.666666666666668</v>
      </c>
      <c r="AD215"/>
      <c r="AE215"/>
      <c r="AF215"/>
      <c r="AG215"/>
      <c r="AH215"/>
      <c r="AI215"/>
      <c r="AJ215"/>
    </row>
    <row r="216" spans="3:36" ht="17.100000000000001" customHeight="1">
      <c r="C216" s="549"/>
      <c r="AD216"/>
      <c r="AE216"/>
      <c r="AF216"/>
      <c r="AG216"/>
      <c r="AH216"/>
      <c r="AI216"/>
      <c r="AJ216"/>
    </row>
    <row r="217" spans="3:36" ht="17.100000000000001" customHeight="1">
      <c r="C217" s="549"/>
      <c r="K217" s="425" t="s">
        <v>745</v>
      </c>
      <c r="L217" s="113" t="s">
        <v>736</v>
      </c>
      <c r="S217" s="572" t="s">
        <v>746</v>
      </c>
      <c r="T217" s="113" t="s">
        <v>736</v>
      </c>
    </row>
    <row r="218" spans="3:36" ht="17.100000000000001" customHeight="1">
      <c r="C218" s="549"/>
      <c r="L218" s="113" t="s">
        <v>750</v>
      </c>
      <c r="S218" s="501"/>
      <c r="T218" s="113" t="s">
        <v>747</v>
      </c>
    </row>
    <row r="219" spans="3:36" ht="17.100000000000001" customHeight="1">
      <c r="C219" s="549"/>
      <c r="L219" s="113" t="s">
        <v>751</v>
      </c>
      <c r="S219" s="501"/>
      <c r="T219" s="113" t="s">
        <v>749</v>
      </c>
    </row>
    <row r="221" spans="3:36" ht="17.100000000000001" customHeight="1">
      <c r="C221" s="123" t="s">
        <v>732</v>
      </c>
      <c r="K221" s="123"/>
    </row>
    <row r="223" spans="3:36" ht="17.100000000000001" customHeight="1">
      <c r="C223" s="70" t="s">
        <v>156</v>
      </c>
      <c r="D223" s="410" t="s">
        <v>136</v>
      </c>
      <c r="E223" s="410" t="s">
        <v>134</v>
      </c>
      <c r="F223" s="410" t="s">
        <v>109</v>
      </c>
      <c r="G223" s="410" t="s">
        <v>131</v>
      </c>
      <c r="H223" s="451" t="s">
        <v>75</v>
      </c>
      <c r="I223" s="452" t="s">
        <v>92</v>
      </c>
      <c r="K223" s="75" t="s">
        <v>83</v>
      </c>
      <c r="L223" s="146" t="s">
        <v>96</v>
      </c>
      <c r="M223" s="146" t="s">
        <v>104</v>
      </c>
      <c r="N223" s="146" t="s">
        <v>82</v>
      </c>
      <c r="O223" s="146" t="s">
        <v>112</v>
      </c>
      <c r="P223" s="146" t="s">
        <v>97</v>
      </c>
      <c r="Q223" s="146" t="s">
        <v>117</v>
      </c>
      <c r="R223" s="147" t="s">
        <v>132</v>
      </c>
      <c r="S223" s="667" t="s">
        <v>515</v>
      </c>
      <c r="T223" s="669" t="s">
        <v>486</v>
      </c>
      <c r="U223" s="670" t="s">
        <v>487</v>
      </c>
      <c r="V223" s="537"/>
      <c r="W223" s="194" t="s">
        <v>252</v>
      </c>
      <c r="X223" s="2"/>
      <c r="Y223" s="2"/>
      <c r="Z223" s="2"/>
      <c r="AA223" s="2"/>
      <c r="AB223" s="2"/>
      <c r="AC223" s="349"/>
      <c r="AD223"/>
      <c r="AE223"/>
      <c r="AF223"/>
      <c r="AG223"/>
      <c r="AH223"/>
      <c r="AI223"/>
    </row>
    <row r="224" spans="3:36" ht="17.100000000000001" customHeight="1">
      <c r="C224" s="647" t="s">
        <v>138</v>
      </c>
      <c r="D224" s="411" t="s">
        <v>123</v>
      </c>
      <c r="E224" s="412">
        <v>0.29166666666666669</v>
      </c>
      <c r="F224" s="412">
        <v>0.66666666666666663</v>
      </c>
      <c r="G224" s="309">
        <v>1</v>
      </c>
      <c r="H224" s="309">
        <v>8</v>
      </c>
      <c r="I224" s="413"/>
      <c r="K224" s="454" t="s">
        <v>370</v>
      </c>
      <c r="L224" s="455" t="s">
        <v>407</v>
      </c>
      <c r="M224" s="455" t="s">
        <v>733</v>
      </c>
      <c r="N224" s="455" t="s">
        <v>733</v>
      </c>
      <c r="O224" s="455" t="s">
        <v>733</v>
      </c>
      <c r="P224" s="455" t="s">
        <v>733</v>
      </c>
      <c r="Q224" s="455" t="s">
        <v>733</v>
      </c>
      <c r="R224" s="456" t="s">
        <v>407</v>
      </c>
      <c r="S224" s="668"/>
      <c r="T224" s="669"/>
      <c r="U224" s="671"/>
      <c r="W224" s="153" t="s">
        <v>83</v>
      </c>
      <c r="X224" s="154" t="s">
        <v>88</v>
      </c>
      <c r="Y224" s="154" t="s">
        <v>92</v>
      </c>
      <c r="Z224" s="154" t="s">
        <v>155</v>
      </c>
      <c r="AA224" s="154" t="s">
        <v>103</v>
      </c>
      <c r="AB224" s="155" t="s">
        <v>120</v>
      </c>
      <c r="AD224"/>
      <c r="AE224"/>
      <c r="AF224"/>
      <c r="AG224"/>
      <c r="AH224"/>
      <c r="AI224"/>
    </row>
    <row r="225" spans="3:35" ht="17.100000000000001" customHeight="1">
      <c r="C225" s="648"/>
      <c r="D225" s="411" t="s">
        <v>93</v>
      </c>
      <c r="E225" s="412">
        <v>0.375</v>
      </c>
      <c r="F225" s="412">
        <v>0.79166666666666663</v>
      </c>
      <c r="G225" s="309">
        <v>1</v>
      </c>
      <c r="H225" s="309">
        <v>9</v>
      </c>
      <c r="I225" s="413"/>
      <c r="K225" s="257" t="s">
        <v>79</v>
      </c>
      <c r="L225" s="35" t="s">
        <v>123</v>
      </c>
      <c r="M225" s="35" t="s">
        <v>95</v>
      </c>
      <c r="N225" s="35" t="s">
        <v>73</v>
      </c>
      <c r="O225" s="35" t="s">
        <v>73</v>
      </c>
      <c r="P225" s="35"/>
      <c r="Q225" s="35"/>
      <c r="R225" s="47" t="s">
        <v>123</v>
      </c>
      <c r="S225" s="537">
        <v>5</v>
      </c>
      <c r="T225" s="537">
        <v>42</v>
      </c>
      <c r="U225" s="537">
        <v>2</v>
      </c>
      <c r="W225" s="544" t="s">
        <v>79</v>
      </c>
      <c r="X225" s="545">
        <v>11</v>
      </c>
      <c r="Y225" s="545">
        <v>30</v>
      </c>
      <c r="Z225" s="545">
        <v>0</v>
      </c>
      <c r="AA225" s="545">
        <v>0</v>
      </c>
      <c r="AB225" s="530">
        <v>21</v>
      </c>
      <c r="AD225"/>
      <c r="AE225"/>
      <c r="AF225"/>
      <c r="AG225"/>
      <c r="AH225"/>
      <c r="AI225"/>
    </row>
    <row r="226" spans="3:35" ht="17.100000000000001" customHeight="1">
      <c r="C226" s="648"/>
      <c r="D226" s="411" t="s">
        <v>95</v>
      </c>
      <c r="E226" s="412">
        <v>0.45833333333333331</v>
      </c>
      <c r="F226" s="412">
        <v>0.83333333333333337</v>
      </c>
      <c r="G226" s="309">
        <v>1</v>
      </c>
      <c r="H226" s="309">
        <v>8</v>
      </c>
      <c r="I226" s="413"/>
      <c r="K226" s="257" t="s">
        <v>180</v>
      </c>
      <c r="L226" s="35" t="s">
        <v>95</v>
      </c>
      <c r="M226" s="35" t="s">
        <v>73</v>
      </c>
      <c r="N226" s="35" t="s">
        <v>73</v>
      </c>
      <c r="O226" s="35"/>
      <c r="P226" s="35"/>
      <c r="Q226" s="35" t="s">
        <v>123</v>
      </c>
      <c r="R226" s="47" t="s">
        <v>95</v>
      </c>
      <c r="S226" s="537">
        <v>5</v>
      </c>
      <c r="T226" s="537">
        <v>42</v>
      </c>
      <c r="U226" s="537">
        <v>2</v>
      </c>
      <c r="W226" s="544" t="s">
        <v>180</v>
      </c>
      <c r="X226" s="545">
        <v>12</v>
      </c>
      <c r="Y226" s="545">
        <v>30</v>
      </c>
      <c r="Z226" s="545">
        <v>0</v>
      </c>
      <c r="AA226" s="545">
        <v>0</v>
      </c>
      <c r="AB226" s="530">
        <v>22</v>
      </c>
      <c r="AD226"/>
      <c r="AE226"/>
      <c r="AF226"/>
      <c r="AG226"/>
      <c r="AH226"/>
      <c r="AI226"/>
    </row>
    <row r="227" spans="3:35" ht="17.100000000000001" customHeight="1">
      <c r="C227" s="648"/>
      <c r="D227" s="411"/>
      <c r="E227" s="412"/>
      <c r="F227" s="412"/>
      <c r="G227" s="309">
        <v>0</v>
      </c>
      <c r="H227" s="309">
        <v>0</v>
      </c>
      <c r="I227" s="413"/>
      <c r="K227" s="257" t="s">
        <v>110</v>
      </c>
      <c r="L227" s="35" t="s">
        <v>73</v>
      </c>
      <c r="M227" s="35" t="s">
        <v>73</v>
      </c>
      <c r="N227" s="35"/>
      <c r="O227" s="35"/>
      <c r="P227" s="35" t="s">
        <v>123</v>
      </c>
      <c r="Q227" s="35" t="s">
        <v>95</v>
      </c>
      <c r="R227" s="47" t="s">
        <v>73</v>
      </c>
      <c r="S227" s="537">
        <v>5</v>
      </c>
      <c r="T227" s="537">
        <v>43</v>
      </c>
      <c r="U227" s="537">
        <v>3</v>
      </c>
      <c r="W227" s="544" t="s">
        <v>110</v>
      </c>
      <c r="X227" s="545">
        <v>15</v>
      </c>
      <c r="Y227" s="545">
        <v>24</v>
      </c>
      <c r="Z227" s="545">
        <v>0</v>
      </c>
      <c r="AA227" s="545">
        <v>0</v>
      </c>
      <c r="AB227" s="530">
        <v>23</v>
      </c>
      <c r="AD227"/>
      <c r="AE227"/>
      <c r="AF227"/>
      <c r="AG227"/>
      <c r="AH227"/>
      <c r="AI227"/>
    </row>
    <row r="228" spans="3:35" ht="17.100000000000001" customHeight="1">
      <c r="C228" s="648"/>
      <c r="D228" s="411"/>
      <c r="E228" s="412"/>
      <c r="F228" s="412"/>
      <c r="G228" s="309">
        <v>0</v>
      </c>
      <c r="H228" s="309">
        <v>0</v>
      </c>
      <c r="I228" s="413"/>
      <c r="K228" s="257" t="s">
        <v>114</v>
      </c>
      <c r="L228" s="35" t="s">
        <v>73</v>
      </c>
      <c r="M228" s="35"/>
      <c r="N228" s="35"/>
      <c r="O228" s="35" t="s">
        <v>123</v>
      </c>
      <c r="P228" s="35" t="s">
        <v>95</v>
      </c>
      <c r="Q228" s="35" t="s">
        <v>73</v>
      </c>
      <c r="R228" s="47" t="s">
        <v>73</v>
      </c>
      <c r="S228" s="537">
        <v>5</v>
      </c>
      <c r="T228" s="537">
        <v>43</v>
      </c>
      <c r="U228" s="537">
        <v>3</v>
      </c>
      <c r="W228" s="544" t="s">
        <v>114</v>
      </c>
      <c r="X228" s="545">
        <v>18</v>
      </c>
      <c r="Y228" s="545">
        <v>18</v>
      </c>
      <c r="Z228" s="545">
        <v>0</v>
      </c>
      <c r="AA228" s="545">
        <v>0</v>
      </c>
      <c r="AB228" s="530">
        <v>24</v>
      </c>
      <c r="AD228"/>
      <c r="AE228"/>
      <c r="AF228"/>
      <c r="AG228"/>
      <c r="AH228"/>
      <c r="AI228"/>
    </row>
    <row r="229" spans="3:35" ht="17.100000000000001" customHeight="1">
      <c r="C229" s="648"/>
      <c r="D229" s="411"/>
      <c r="E229" s="412"/>
      <c r="F229" s="412"/>
      <c r="G229" s="309">
        <v>0</v>
      </c>
      <c r="H229" s="309">
        <v>0</v>
      </c>
      <c r="I229" s="413"/>
      <c r="K229" s="257" t="s">
        <v>127</v>
      </c>
      <c r="L229" s="35"/>
      <c r="M229" s="35" t="s">
        <v>93</v>
      </c>
      <c r="N229" s="35" t="s">
        <v>123</v>
      </c>
      <c r="O229" s="35" t="s">
        <v>95</v>
      </c>
      <c r="P229" s="35" t="s">
        <v>73</v>
      </c>
      <c r="Q229" s="35" t="s">
        <v>73</v>
      </c>
      <c r="R229" s="47"/>
      <c r="S229" s="537">
        <v>5</v>
      </c>
      <c r="T229" s="537">
        <v>42</v>
      </c>
      <c r="U229" s="537">
        <v>2</v>
      </c>
      <c r="W229" s="544" t="s">
        <v>127</v>
      </c>
      <c r="X229" s="545">
        <v>20</v>
      </c>
      <c r="Y229" s="545">
        <v>12</v>
      </c>
      <c r="Z229" s="545">
        <v>0</v>
      </c>
      <c r="AA229" s="545">
        <v>0</v>
      </c>
      <c r="AB229" s="530">
        <v>24</v>
      </c>
      <c r="AD229"/>
      <c r="AE229"/>
      <c r="AF229"/>
      <c r="AG229"/>
      <c r="AH229"/>
      <c r="AI229"/>
    </row>
    <row r="230" spans="3:35" ht="17.100000000000001" customHeight="1">
      <c r="C230" s="649"/>
      <c r="D230" s="411"/>
      <c r="E230" s="412"/>
      <c r="F230" s="412"/>
      <c r="G230" s="309">
        <v>0</v>
      </c>
      <c r="H230" s="309">
        <v>0</v>
      </c>
      <c r="I230" s="413"/>
      <c r="K230" s="257" t="s">
        <v>94</v>
      </c>
      <c r="L230" s="35"/>
      <c r="M230" s="35" t="s">
        <v>123</v>
      </c>
      <c r="N230" s="35" t="s">
        <v>95</v>
      </c>
      <c r="O230" s="35" t="s">
        <v>73</v>
      </c>
      <c r="P230" s="35" t="s">
        <v>73</v>
      </c>
      <c r="Q230" s="35"/>
      <c r="R230" s="499" t="s">
        <v>93</v>
      </c>
      <c r="S230" s="555">
        <v>5</v>
      </c>
      <c r="T230" s="537">
        <v>42</v>
      </c>
      <c r="U230" s="537">
        <v>2</v>
      </c>
      <c r="V230" s="502"/>
      <c r="W230" s="544" t="s">
        <v>94</v>
      </c>
      <c r="X230" s="545">
        <v>19</v>
      </c>
      <c r="Y230" s="545">
        <v>9</v>
      </c>
      <c r="Z230" s="545">
        <v>0</v>
      </c>
      <c r="AA230" s="545">
        <v>0</v>
      </c>
      <c r="AB230" s="530">
        <v>22</v>
      </c>
      <c r="AD230"/>
      <c r="AE230"/>
      <c r="AF230"/>
      <c r="AG230"/>
      <c r="AH230"/>
      <c r="AI230"/>
    </row>
    <row r="231" spans="3:35" ht="17.100000000000001" customHeight="1">
      <c r="C231" s="650" t="s">
        <v>92</v>
      </c>
      <c r="D231" s="411" t="s">
        <v>73</v>
      </c>
      <c r="E231" s="412">
        <v>0.70833333333333337</v>
      </c>
      <c r="F231" s="412">
        <v>0.33333333333333331</v>
      </c>
      <c r="G231" s="453">
        <v>6</v>
      </c>
      <c r="H231" s="107">
        <v>9</v>
      </c>
      <c r="I231" s="414">
        <v>3</v>
      </c>
      <c r="K231" s="257" t="s">
        <v>111</v>
      </c>
      <c r="L231" s="498" t="s">
        <v>93</v>
      </c>
      <c r="M231" s="35"/>
      <c r="N231" s="35" t="s">
        <v>93</v>
      </c>
      <c r="O231" s="35" t="s">
        <v>93</v>
      </c>
      <c r="P231" s="35" t="s">
        <v>93</v>
      </c>
      <c r="Q231" s="35" t="s">
        <v>93</v>
      </c>
      <c r="R231" s="47"/>
      <c r="S231" s="537">
        <v>5</v>
      </c>
      <c r="T231" s="537">
        <v>40</v>
      </c>
      <c r="U231" s="537">
        <v>0</v>
      </c>
      <c r="W231" s="544" t="s">
        <v>111</v>
      </c>
      <c r="X231" s="545">
        <v>16</v>
      </c>
      <c r="Y231" s="545">
        <v>12</v>
      </c>
      <c r="Z231" s="545">
        <v>0</v>
      </c>
      <c r="AA231" s="545">
        <v>0</v>
      </c>
      <c r="AB231" s="530">
        <v>20</v>
      </c>
      <c r="AD231"/>
      <c r="AE231"/>
      <c r="AF231"/>
      <c r="AG231"/>
      <c r="AH231"/>
      <c r="AI231"/>
    </row>
    <row r="232" spans="3:35" ht="17.100000000000001" customHeight="1">
      <c r="C232" s="650"/>
      <c r="D232" s="415"/>
      <c r="E232" s="415"/>
      <c r="F232" s="415"/>
      <c r="G232" s="309"/>
      <c r="H232" s="309"/>
      <c r="I232" s="413"/>
      <c r="K232" s="257" t="s">
        <v>80</v>
      </c>
      <c r="L232" s="35"/>
      <c r="M232" s="35" t="s">
        <v>93</v>
      </c>
      <c r="N232" s="35" t="s">
        <v>93</v>
      </c>
      <c r="O232" s="35" t="s">
        <v>93</v>
      </c>
      <c r="P232" s="35" t="s">
        <v>93</v>
      </c>
      <c r="Q232" s="35" t="s">
        <v>93</v>
      </c>
      <c r="R232" s="47"/>
      <c r="S232" s="537">
        <v>5</v>
      </c>
      <c r="T232" s="537">
        <v>40</v>
      </c>
      <c r="U232" s="537">
        <v>0</v>
      </c>
      <c r="W232" s="544" t="s">
        <v>80</v>
      </c>
      <c r="X232" s="545">
        <v>14</v>
      </c>
      <c r="Y232" s="545">
        <v>21</v>
      </c>
      <c r="Z232" s="545">
        <v>0</v>
      </c>
      <c r="AA232" s="545">
        <v>0</v>
      </c>
      <c r="AB232" s="530">
        <v>21</v>
      </c>
      <c r="AD232"/>
      <c r="AE232"/>
      <c r="AF232"/>
      <c r="AG232"/>
      <c r="AH232"/>
      <c r="AI232"/>
    </row>
    <row r="233" spans="3:35" ht="17.100000000000001" customHeight="1">
      <c r="C233" s="651"/>
      <c r="D233" s="416"/>
      <c r="E233" s="416"/>
      <c r="F233" s="416"/>
      <c r="G233" s="312"/>
      <c r="H233" s="312"/>
      <c r="I233" s="417"/>
      <c r="K233" s="539" t="s">
        <v>121</v>
      </c>
      <c r="L233" s="540"/>
      <c r="M233" s="540" t="s">
        <v>93</v>
      </c>
      <c r="N233" s="540" t="s">
        <v>93</v>
      </c>
      <c r="O233" s="540" t="s">
        <v>467</v>
      </c>
      <c r="P233" s="540" t="s">
        <v>93</v>
      </c>
      <c r="Q233" s="540" t="s">
        <v>93</v>
      </c>
      <c r="R233" s="541"/>
      <c r="S233" s="537">
        <v>5</v>
      </c>
      <c r="T233" s="537">
        <v>40</v>
      </c>
      <c r="U233" s="537">
        <v>0</v>
      </c>
      <c r="W233" s="546" t="s">
        <v>121</v>
      </c>
      <c r="X233" s="547">
        <v>12</v>
      </c>
      <c r="Y233" s="547">
        <v>30</v>
      </c>
      <c r="Z233" s="547">
        <v>0</v>
      </c>
      <c r="AA233" s="547">
        <v>0</v>
      </c>
      <c r="AB233" s="548">
        <v>22</v>
      </c>
      <c r="AD233"/>
      <c r="AE233"/>
      <c r="AF233"/>
      <c r="AG233"/>
      <c r="AH233"/>
      <c r="AI233"/>
    </row>
    <row r="234" spans="3:35" ht="17.100000000000001" customHeight="1">
      <c r="C234" s="549" t="s">
        <v>720</v>
      </c>
      <c r="AD234"/>
      <c r="AE234"/>
      <c r="AF234"/>
      <c r="AG234"/>
      <c r="AH234"/>
      <c r="AI234"/>
    </row>
    <row r="235" spans="3:35" ht="17.100000000000001" customHeight="1">
      <c r="C235" s="549"/>
      <c r="K235" s="113" t="s">
        <v>735</v>
      </c>
    </row>
    <row r="236" spans="3:35" ht="17.100000000000001" customHeight="1">
      <c r="C236" s="549"/>
    </row>
    <row r="237" spans="3:35" ht="17.100000000000001" customHeight="1">
      <c r="C237" s="481"/>
      <c r="D237" s="481"/>
      <c r="E237" s="145"/>
    </row>
  </sheetData>
  <mergeCells count="64">
    <mergeCell ref="C231:C233"/>
    <mergeCell ref="T205:T206"/>
    <mergeCell ref="U205:U206"/>
    <mergeCell ref="C206:C212"/>
    <mergeCell ref="C213:C215"/>
    <mergeCell ref="S223:S224"/>
    <mergeCell ref="T223:T224"/>
    <mergeCell ref="U223:U224"/>
    <mergeCell ref="C224:C230"/>
    <mergeCell ref="C193:D195"/>
    <mergeCell ref="F193:G193"/>
    <mergeCell ref="F194:G194"/>
    <mergeCell ref="F195:G195"/>
    <mergeCell ref="S205:S206"/>
    <mergeCell ref="S181:S182"/>
    <mergeCell ref="T181:T182"/>
    <mergeCell ref="U181:U182"/>
    <mergeCell ref="C182:C188"/>
    <mergeCell ref="C189:C191"/>
    <mergeCell ref="C171:C173"/>
    <mergeCell ref="C10:C16"/>
    <mergeCell ref="C17:C19"/>
    <mergeCell ref="C47:C53"/>
    <mergeCell ref="C54:C56"/>
    <mergeCell ref="C112:C114"/>
    <mergeCell ref="C64:C70"/>
    <mergeCell ref="C71:C73"/>
    <mergeCell ref="C148:C150"/>
    <mergeCell ref="C93:C95"/>
    <mergeCell ref="C27:C33"/>
    <mergeCell ref="S163:S164"/>
    <mergeCell ref="T163:T164"/>
    <mergeCell ref="U163:U164"/>
    <mergeCell ref="C164:C170"/>
    <mergeCell ref="S140:S141"/>
    <mergeCell ref="T140:T141"/>
    <mergeCell ref="U140:U141"/>
    <mergeCell ref="S104:S105"/>
    <mergeCell ref="T104:T105"/>
    <mergeCell ref="U104:U105"/>
    <mergeCell ref="C105:C111"/>
    <mergeCell ref="C141:C147"/>
    <mergeCell ref="S123:S124"/>
    <mergeCell ref="T123:T124"/>
    <mergeCell ref="U123:U124"/>
    <mergeCell ref="C124:C130"/>
    <mergeCell ref="C131:C133"/>
    <mergeCell ref="S9:S10"/>
    <mergeCell ref="T9:T10"/>
    <mergeCell ref="U9:U10"/>
    <mergeCell ref="S46:S47"/>
    <mergeCell ref="T46:T47"/>
    <mergeCell ref="U46:U47"/>
    <mergeCell ref="S26:S27"/>
    <mergeCell ref="T26:T27"/>
    <mergeCell ref="U26:U27"/>
    <mergeCell ref="U85:U86"/>
    <mergeCell ref="C86:C92"/>
    <mergeCell ref="T63:T64"/>
    <mergeCell ref="U63:U64"/>
    <mergeCell ref="C34:C36"/>
    <mergeCell ref="S63:S64"/>
    <mergeCell ref="S85:S86"/>
    <mergeCell ref="T85:T86"/>
  </mergeCells>
  <phoneticPr fontId="22" type="noConversion"/>
  <conditionalFormatting sqref="T85:T99 T74:T82 T101 T1:T62 T115:T160 T163:T178 T238:T1048576 T216 T197 T220">
    <cfRule type="cellIs" dxfId="1648" priority="199" operator="lessThan">
      <formula>40</formula>
    </cfRule>
  </conditionalFormatting>
  <conditionalFormatting sqref="L85:R99 L74:R82 L101:R101 L1:R62 L115:R160 L163:R178 L238:R1048576 L216:R216 U193:W195 L197:R197 L220:R222">
    <cfRule type="cellIs" dxfId="1647" priority="195" operator="equal">
      <formula>"일"</formula>
    </cfRule>
    <cfRule type="containsText" dxfId="1646" priority="196" operator="containsText" text="야">
      <formula>NOT(ISERROR(SEARCH("야",L1)))</formula>
    </cfRule>
    <cfRule type="cellIs" dxfId="1645" priority="197" operator="equal">
      <formula>"토"</formula>
    </cfRule>
  </conditionalFormatting>
  <conditionalFormatting sqref="G85:AB99 G77:AB82 J61:AB62 J76:AB76 C59:C60 C57 J63:J75 L74:AB75 G101:AB101 G153:J153 L153:AB153 G1:AB2 G154:AB160 G115:J115 L115:AB115 G123:AB152 G122:J122 L122:AB122 G116:AB121 G163:AB178 G216:J219 L216:AB216 G238:AB1048576 G223:J237 L234:AB237 K236:K237 G220:AB222 U193:W195 G197:AB197 U217:AB219 G4:AB60 H3:AB3">
    <cfRule type="cellIs" dxfId="1644" priority="193" operator="equal">
      <formula>0</formula>
    </cfRule>
  </conditionalFormatting>
  <conditionalFormatting sqref="G9:I19">
    <cfRule type="cellIs" dxfId="1643" priority="192" operator="equal">
      <formula>0</formula>
    </cfRule>
  </conditionalFormatting>
  <conditionalFormatting sqref="T104:T114">
    <cfRule type="cellIs" dxfId="1642" priority="176" operator="lessThan">
      <formula>40</formula>
    </cfRule>
  </conditionalFormatting>
  <conditionalFormatting sqref="L104:R114">
    <cfRule type="cellIs" dxfId="1641" priority="172" operator="equal">
      <formula>"일"</formula>
    </cfRule>
    <cfRule type="containsText" dxfId="1640" priority="173" operator="containsText" text="야">
      <formula>NOT(ISERROR(SEARCH("야",L104)))</formula>
    </cfRule>
    <cfRule type="cellIs" dxfId="1639" priority="174" operator="equal">
      <formula>"토"</formula>
    </cfRule>
  </conditionalFormatting>
  <conditionalFormatting sqref="G104:AB114">
    <cfRule type="cellIs" dxfId="1638" priority="171" operator="equal">
      <formula>0</formula>
    </cfRule>
  </conditionalFormatting>
  <conditionalFormatting sqref="T83:T84">
    <cfRule type="cellIs" dxfId="1637" priority="170" operator="lessThan">
      <formula>40</formula>
    </cfRule>
  </conditionalFormatting>
  <conditionalFormatting sqref="L83:R84">
    <cfRule type="cellIs" dxfId="1636" priority="166" operator="equal">
      <formula>"일"</formula>
    </cfRule>
    <cfRule type="containsText" dxfId="1635" priority="167" operator="containsText" text="야">
      <formula>NOT(ISERROR(SEARCH("야",L83)))</formula>
    </cfRule>
    <cfRule type="cellIs" dxfId="1634" priority="168" operator="equal">
      <formula>"토"</formula>
    </cfRule>
  </conditionalFormatting>
  <conditionalFormatting sqref="G83:AB84">
    <cfRule type="cellIs" dxfId="1633" priority="165" operator="equal">
      <formula>0</formula>
    </cfRule>
  </conditionalFormatting>
  <conditionalFormatting sqref="T102:T103">
    <cfRule type="cellIs" dxfId="1632" priority="164" operator="lessThan">
      <formula>40</formula>
    </cfRule>
  </conditionalFormatting>
  <conditionalFormatting sqref="S74:S99 S1:S62 S101:S160 S163:S178 S238:S1048576 S216 S197 S220">
    <cfRule type="cellIs" dxfId="1631" priority="163" operator="lessThan">
      <formula>5</formula>
    </cfRule>
  </conditionalFormatting>
  <conditionalFormatting sqref="L102:R103">
    <cfRule type="cellIs" dxfId="1630" priority="160" operator="equal">
      <formula>"일"</formula>
    </cfRule>
    <cfRule type="containsText" dxfId="1629" priority="161" operator="containsText" text="야">
      <formula>NOT(ISERROR(SEARCH("야",L102)))</formula>
    </cfRule>
    <cfRule type="cellIs" dxfId="1628" priority="162" operator="equal">
      <formula>"토"</formula>
    </cfRule>
  </conditionalFormatting>
  <conditionalFormatting sqref="G102:AB103">
    <cfRule type="cellIs" dxfId="1627" priority="159" operator="equal">
      <formula>0</formula>
    </cfRule>
  </conditionalFormatting>
  <conditionalFormatting sqref="C175:C176">
    <cfRule type="cellIs" dxfId="1626" priority="158" operator="equal">
      <formula>0</formula>
    </cfRule>
  </conditionalFormatting>
  <conditionalFormatting sqref="C177">
    <cfRule type="cellIs" dxfId="1625" priority="157" operator="equal">
      <formula>0</formula>
    </cfRule>
  </conditionalFormatting>
  <conditionalFormatting sqref="C21">
    <cfRule type="cellIs" dxfId="1624" priority="156" operator="equal">
      <formula>0</formula>
    </cfRule>
  </conditionalFormatting>
  <conditionalFormatting sqref="T63:T73">
    <cfRule type="cellIs" dxfId="1623" priority="154" operator="lessThan">
      <formula>40</formula>
    </cfRule>
  </conditionalFormatting>
  <conditionalFormatting sqref="L63:R73">
    <cfRule type="cellIs" dxfId="1622" priority="151" operator="equal">
      <formula>"일"</formula>
    </cfRule>
    <cfRule type="containsText" dxfId="1621" priority="152" operator="containsText" text="야">
      <formula>NOT(ISERROR(SEARCH("야",L63)))</formula>
    </cfRule>
    <cfRule type="cellIs" dxfId="1620" priority="153" operator="equal">
      <formula>"토"</formula>
    </cfRule>
  </conditionalFormatting>
  <conditionalFormatting sqref="K63:AB73">
    <cfRule type="cellIs" dxfId="1619" priority="150" operator="equal">
      <formula>0</formula>
    </cfRule>
  </conditionalFormatting>
  <conditionalFormatting sqref="S63:S73">
    <cfRule type="cellIs" dxfId="1618" priority="149" operator="lessThan">
      <formula>5</formula>
    </cfRule>
  </conditionalFormatting>
  <conditionalFormatting sqref="G61:I62">
    <cfRule type="cellIs" dxfId="1617" priority="148" operator="equal">
      <formula>0</formula>
    </cfRule>
  </conditionalFormatting>
  <conditionalFormatting sqref="G63:I76">
    <cfRule type="cellIs" dxfId="1616" priority="147" operator="equal">
      <formula>0</formula>
    </cfRule>
  </conditionalFormatting>
  <conditionalFormatting sqref="C61">
    <cfRule type="cellIs" dxfId="1615" priority="145" operator="equal">
      <formula>0</formula>
    </cfRule>
  </conditionalFormatting>
  <conditionalFormatting sqref="C74:C76">
    <cfRule type="cellIs" dxfId="1614" priority="146" operator="equal">
      <formula>0</formula>
    </cfRule>
  </conditionalFormatting>
  <conditionalFormatting sqref="AD63:AI63">
    <cfRule type="cellIs" dxfId="1613" priority="144" operator="equal">
      <formula>0</formula>
    </cfRule>
  </conditionalFormatting>
  <conditionalFormatting sqref="AD64:AI73">
    <cfRule type="cellIs" dxfId="1612" priority="143" operator="equal">
      <formula>0</formula>
    </cfRule>
  </conditionalFormatting>
  <conditionalFormatting sqref="K75">
    <cfRule type="cellIs" dxfId="1611" priority="142" operator="equal">
      <formula>0</formula>
    </cfRule>
  </conditionalFormatting>
  <conditionalFormatting sqref="K75">
    <cfRule type="cellIs" dxfId="1610" priority="141" operator="equal">
      <formula>0</formula>
    </cfRule>
  </conditionalFormatting>
  <conditionalFormatting sqref="T100">
    <cfRule type="cellIs" dxfId="1609" priority="140" operator="lessThan">
      <formula>40</formula>
    </cfRule>
  </conditionalFormatting>
  <conditionalFormatting sqref="L100:R100">
    <cfRule type="cellIs" dxfId="1608" priority="137" operator="equal">
      <formula>"일"</formula>
    </cfRule>
    <cfRule type="containsText" dxfId="1607" priority="138" operator="containsText" text="야">
      <formula>NOT(ISERROR(SEARCH("야",L100)))</formula>
    </cfRule>
    <cfRule type="cellIs" dxfId="1606" priority="139" operator="equal">
      <formula>"토"</formula>
    </cfRule>
  </conditionalFormatting>
  <conditionalFormatting sqref="G100:AB100">
    <cfRule type="cellIs" dxfId="1605" priority="136" operator="equal">
      <formula>0</formula>
    </cfRule>
  </conditionalFormatting>
  <conditionalFormatting sqref="S100">
    <cfRule type="cellIs" dxfId="1604" priority="135" operator="lessThan">
      <formula>5</formula>
    </cfRule>
  </conditionalFormatting>
  <conditionalFormatting sqref="C97">
    <cfRule type="cellIs" dxfId="1603" priority="134" operator="equal">
      <formula>0</formula>
    </cfRule>
  </conditionalFormatting>
  <conditionalFormatting sqref="K153">
    <cfRule type="cellIs" dxfId="1602" priority="133" operator="equal">
      <formula>0</formula>
    </cfRule>
  </conditionalFormatting>
  <conditionalFormatting sqref="S1:S160 S163:S178 S238:S1048576 S197">
    <cfRule type="cellIs" dxfId="1601" priority="132" operator="equal">
      <formula>6</formula>
    </cfRule>
  </conditionalFormatting>
  <conditionalFormatting sqref="L161:R162">
    <cfRule type="cellIs" dxfId="1600" priority="129" operator="equal">
      <formula>"일"</formula>
    </cfRule>
    <cfRule type="containsText" dxfId="1599" priority="130" operator="containsText" text="야">
      <formula>NOT(ISERROR(SEARCH("야",L161)))</formula>
    </cfRule>
    <cfRule type="cellIs" dxfId="1598" priority="131" operator="equal">
      <formula>"토"</formula>
    </cfRule>
  </conditionalFormatting>
  <conditionalFormatting sqref="G161:AB162">
    <cfRule type="cellIs" dxfId="1597" priority="128" operator="equal">
      <formula>0</formula>
    </cfRule>
  </conditionalFormatting>
  <conditionalFormatting sqref="S161:S162">
    <cfRule type="cellIs" dxfId="1596" priority="127" operator="lessThan">
      <formula>5</formula>
    </cfRule>
  </conditionalFormatting>
  <conditionalFormatting sqref="C161">
    <cfRule type="cellIs" dxfId="1595" priority="126" operator="equal">
      <formula>0</formula>
    </cfRule>
  </conditionalFormatting>
  <conditionalFormatting sqref="T192 T196">
    <cfRule type="cellIs" dxfId="1594" priority="125" operator="lessThan">
      <formula>40</formula>
    </cfRule>
  </conditionalFormatting>
  <conditionalFormatting sqref="L192:R192 M196:R196">
    <cfRule type="cellIs" dxfId="1593" priority="122" operator="equal">
      <formula>"일"</formula>
    </cfRule>
    <cfRule type="containsText" dxfId="1592" priority="123" operator="containsText" text="야">
      <formula>NOT(ISERROR(SEARCH("야",L192)))</formula>
    </cfRule>
    <cfRule type="cellIs" dxfId="1591" priority="124" operator="equal">
      <formula>"토"</formula>
    </cfRule>
  </conditionalFormatting>
  <conditionalFormatting sqref="G196:J196 J192:AB192 J181:J191 J193:J195 M196:AB196 U193:AB195">
    <cfRule type="cellIs" dxfId="1590" priority="121" operator="equal">
      <formula>0</formula>
    </cfRule>
  </conditionalFormatting>
  <conditionalFormatting sqref="S192 S196">
    <cfRule type="cellIs" dxfId="1589" priority="120" operator="lessThan">
      <formula>5</formula>
    </cfRule>
  </conditionalFormatting>
  <conditionalFormatting sqref="S192 S196">
    <cfRule type="cellIs" dxfId="1588" priority="117" operator="equal">
      <formula>6</formula>
    </cfRule>
  </conditionalFormatting>
  <conditionalFormatting sqref="L180:R180">
    <cfRule type="cellIs" dxfId="1587" priority="114" operator="equal">
      <formula>"일"</formula>
    </cfRule>
    <cfRule type="containsText" dxfId="1586" priority="115" operator="containsText" text="야">
      <formula>NOT(ISERROR(SEARCH("야",L180)))</formula>
    </cfRule>
    <cfRule type="cellIs" dxfId="1585" priority="116" operator="equal">
      <formula>"토"</formula>
    </cfRule>
  </conditionalFormatting>
  <conditionalFormatting sqref="G180:AB180">
    <cfRule type="cellIs" dxfId="1584" priority="113" operator="equal">
      <formula>0</formula>
    </cfRule>
  </conditionalFormatting>
  <conditionalFormatting sqref="S180">
    <cfRule type="cellIs" dxfId="1583" priority="112" operator="lessThan">
      <formula>5</formula>
    </cfRule>
  </conditionalFormatting>
  <conditionalFormatting sqref="S179">
    <cfRule type="cellIs" dxfId="1582" priority="110" operator="lessThan">
      <formula>5</formula>
    </cfRule>
  </conditionalFormatting>
  <conditionalFormatting sqref="L179:R179 L216:R216 L196 L220:R220">
    <cfRule type="cellIs" dxfId="1581" priority="107" operator="equal">
      <formula>"일"</formula>
    </cfRule>
    <cfRule type="cellIs" dxfId="1580" priority="109" operator="equal">
      <formula>"토"</formula>
    </cfRule>
  </conditionalFormatting>
  <conditionalFormatting sqref="L179:R179 L216:R216 L220:R220">
    <cfRule type="containsText" dxfId="1579" priority="108" operator="containsText" text="야">
      <formula>NOT(ISERROR(SEARCH("야",L179)))</formula>
    </cfRule>
  </conditionalFormatting>
  <conditionalFormatting sqref="C192">
    <cfRule type="cellIs" dxfId="1578" priority="106" operator="equal">
      <formula>0</formula>
    </cfRule>
  </conditionalFormatting>
  <conditionalFormatting sqref="C193">
    <cfRule type="cellIs" dxfId="1577" priority="105" operator="equal">
      <formula>0</formula>
    </cfRule>
  </conditionalFormatting>
  <conditionalFormatting sqref="G191:I191">
    <cfRule type="cellIs" dxfId="1576" priority="104" operator="equal">
      <formula>0</formula>
    </cfRule>
  </conditionalFormatting>
  <conditionalFormatting sqref="T181:T191">
    <cfRule type="cellIs" dxfId="1575" priority="103" operator="lessThan">
      <formula>40</formula>
    </cfRule>
  </conditionalFormatting>
  <conditionalFormatting sqref="K181:AB182 K183:W191">
    <cfRule type="cellIs" dxfId="1574" priority="102" operator="equal">
      <formula>0</formula>
    </cfRule>
  </conditionalFormatting>
  <conditionalFormatting sqref="S181:S191">
    <cfRule type="cellIs" dxfId="1573" priority="101" operator="lessThan">
      <formula>5</formula>
    </cfRule>
  </conditionalFormatting>
  <conditionalFormatting sqref="L181:R191">
    <cfRule type="cellIs" dxfId="1572" priority="98" operator="equal">
      <formula>"일"</formula>
    </cfRule>
    <cfRule type="containsText" dxfId="1571" priority="99" operator="containsText" text="야">
      <formula>NOT(ISERROR(SEARCH("야",L181)))</formula>
    </cfRule>
    <cfRule type="cellIs" dxfId="1570" priority="100" operator="equal">
      <formula>"토"</formula>
    </cfRule>
  </conditionalFormatting>
  <conditionalFormatting sqref="S181:S191">
    <cfRule type="cellIs" dxfId="1569" priority="97" operator="equal">
      <formula>6</formula>
    </cfRule>
  </conditionalFormatting>
  <conditionalFormatting sqref="T203:T204">
    <cfRule type="cellIs" dxfId="1568" priority="93" operator="lessThan">
      <formula>40</formula>
    </cfRule>
  </conditionalFormatting>
  <conditionalFormatting sqref="L203:R204 L234:R237">
    <cfRule type="cellIs" dxfId="1567" priority="90" operator="equal">
      <formula>"일"</formula>
    </cfRule>
    <cfRule type="containsText" dxfId="1566" priority="91" operator="containsText" text="야">
      <formula>NOT(ISERROR(SEARCH("야",L203)))</formula>
    </cfRule>
    <cfRule type="cellIs" dxfId="1565" priority="92" operator="equal">
      <formula>"토"</formula>
    </cfRule>
  </conditionalFormatting>
  <conditionalFormatting sqref="G203:AB203 G204:J215 L204:AB204">
    <cfRule type="cellIs" dxfId="1564" priority="89" operator="equal">
      <formula>0</formula>
    </cfRule>
  </conditionalFormatting>
  <conditionalFormatting sqref="S237 S203:S204">
    <cfRule type="cellIs" dxfId="1563" priority="88" operator="lessThan">
      <formula>5</formula>
    </cfRule>
  </conditionalFormatting>
  <conditionalFormatting sqref="L203:R204 L237:R237">
    <cfRule type="cellIs" dxfId="1562" priority="85" operator="equal">
      <formula>"일"</formula>
    </cfRule>
    <cfRule type="cellIs" dxfId="1561" priority="87" operator="equal">
      <formula>"토"</formula>
    </cfRule>
  </conditionalFormatting>
  <conditionalFormatting sqref="G205:I219">
    <cfRule type="cellIs" dxfId="1560" priority="82" operator="equal">
      <formula>0</formula>
    </cfRule>
  </conditionalFormatting>
  <conditionalFormatting sqref="C203">
    <cfRule type="cellIs" dxfId="1559" priority="80" operator="equal">
      <formula>0</formula>
    </cfRule>
  </conditionalFormatting>
  <conditionalFormatting sqref="C216:C219">
    <cfRule type="cellIs" dxfId="1558" priority="81" operator="equal">
      <formula>0</formula>
    </cfRule>
  </conditionalFormatting>
  <conditionalFormatting sqref="T234:T236">
    <cfRule type="cellIs" dxfId="1557" priority="77" operator="lessThan">
      <formula>40</formula>
    </cfRule>
  </conditionalFormatting>
  <conditionalFormatting sqref="L234:R236">
    <cfRule type="cellIs" dxfId="1556" priority="74" operator="equal">
      <formula>"일"</formula>
    </cfRule>
    <cfRule type="containsText" dxfId="1555" priority="75" operator="containsText" text="야">
      <formula>NOT(ISERROR(SEARCH("야",L234)))</formula>
    </cfRule>
    <cfRule type="cellIs" dxfId="1554" priority="76" operator="equal">
      <formula>"토"</formula>
    </cfRule>
  </conditionalFormatting>
  <conditionalFormatting sqref="J223:J236 L234:AB236">
    <cfRule type="cellIs" dxfId="1553" priority="73" operator="equal">
      <formula>0</formula>
    </cfRule>
  </conditionalFormatting>
  <conditionalFormatting sqref="S234:S236">
    <cfRule type="cellIs" dxfId="1552" priority="72" operator="lessThan">
      <formula>5</formula>
    </cfRule>
  </conditionalFormatting>
  <conditionalFormatting sqref="G223:I236">
    <cfRule type="cellIs" dxfId="1551" priority="71" operator="equal">
      <formula>0</formula>
    </cfRule>
  </conditionalFormatting>
  <conditionalFormatting sqref="C235:C236">
    <cfRule type="cellIs" dxfId="1550" priority="70" operator="equal">
      <formula>0</formula>
    </cfRule>
  </conditionalFormatting>
  <conditionalFormatting sqref="T221:T222">
    <cfRule type="cellIs" dxfId="1549" priority="69" operator="lessThan">
      <formula>40</formula>
    </cfRule>
  </conditionalFormatting>
  <conditionalFormatting sqref="L221:R222">
    <cfRule type="cellIs" dxfId="1548" priority="66" operator="equal">
      <formula>"일"</formula>
    </cfRule>
    <cfRule type="containsText" dxfId="1547" priority="67" operator="containsText" text="야">
      <formula>NOT(ISERROR(SEARCH("야",L221)))</formula>
    </cfRule>
    <cfRule type="cellIs" dxfId="1546" priority="68" operator="equal">
      <formula>"토"</formula>
    </cfRule>
  </conditionalFormatting>
  <conditionalFormatting sqref="G221:J221 L221:AB221 G222:AB222">
    <cfRule type="cellIs" dxfId="1545" priority="65" operator="equal">
      <formula>0</formula>
    </cfRule>
  </conditionalFormatting>
  <conditionalFormatting sqref="S221:S222">
    <cfRule type="cellIs" dxfId="1544" priority="64" operator="lessThan">
      <formula>5</formula>
    </cfRule>
  </conditionalFormatting>
  <conditionalFormatting sqref="K221">
    <cfRule type="cellIs" dxfId="1543" priority="63" operator="equal">
      <formula>0</formula>
    </cfRule>
  </conditionalFormatting>
  <conditionalFormatting sqref="C221">
    <cfRule type="cellIs" dxfId="1542" priority="62" operator="equal">
      <formula>0</formula>
    </cfRule>
  </conditionalFormatting>
  <conditionalFormatting sqref="C234">
    <cfRule type="cellIs" dxfId="1541" priority="61" operator="equal">
      <formula>0</formula>
    </cfRule>
  </conditionalFormatting>
  <conditionalFormatting sqref="L203:R204 L237:R237">
    <cfRule type="containsText" dxfId="1540" priority="86" operator="containsText" text="야">
      <formula>NOT(ISERROR(SEARCH("야",L203)))</formula>
    </cfRule>
  </conditionalFormatting>
  <conditionalFormatting sqref="L198:R202">
    <cfRule type="cellIs" dxfId="1539" priority="58" operator="equal">
      <formula>"일"</formula>
    </cfRule>
    <cfRule type="containsText" dxfId="1538" priority="59" operator="containsText" text="야">
      <formula>NOT(ISERROR(SEARCH("야",L198)))</formula>
    </cfRule>
    <cfRule type="cellIs" dxfId="1537" priority="60" operator="equal">
      <formula>"토"</formula>
    </cfRule>
  </conditionalFormatting>
  <conditionalFormatting sqref="G198:AB202">
    <cfRule type="cellIs" dxfId="1536" priority="57" operator="equal">
      <formula>0</formula>
    </cfRule>
  </conditionalFormatting>
  <conditionalFormatting sqref="S198:S202">
    <cfRule type="cellIs" dxfId="1535" priority="56" operator="lessThan">
      <formula>5</formula>
    </cfRule>
  </conditionalFormatting>
  <conditionalFormatting sqref="T205:T215">
    <cfRule type="cellIs" dxfId="1534" priority="39" operator="lessThan">
      <formula>40</formula>
    </cfRule>
  </conditionalFormatting>
  <conditionalFormatting sqref="K205:AB206 K207:W215">
    <cfRule type="cellIs" dxfId="1533" priority="38" operator="equal">
      <formula>0</formula>
    </cfRule>
  </conditionalFormatting>
  <conditionalFormatting sqref="S205:S215">
    <cfRule type="cellIs" dxfId="1532" priority="37" operator="lessThan">
      <formula>5</formula>
    </cfRule>
  </conditionalFormatting>
  <conditionalFormatting sqref="L205:R215">
    <cfRule type="cellIs" dxfId="1531" priority="34" operator="equal">
      <formula>"일"</formula>
    </cfRule>
    <cfRule type="containsText" dxfId="1530" priority="35" operator="containsText" text="야">
      <formula>NOT(ISERROR(SEARCH("야",L205)))</formula>
    </cfRule>
    <cfRule type="cellIs" dxfId="1529" priority="36" operator="equal">
      <formula>"토"</formula>
    </cfRule>
  </conditionalFormatting>
  <conditionalFormatting sqref="S205:S215">
    <cfRule type="cellIs" dxfId="1528" priority="33" operator="equal">
      <formula>6</formula>
    </cfRule>
  </conditionalFormatting>
  <conditionalFormatting sqref="T223:T233">
    <cfRule type="cellIs" dxfId="1527" priority="31" operator="lessThan">
      <formula>40</formula>
    </cfRule>
  </conditionalFormatting>
  <conditionalFormatting sqref="K223:AB224 K225:W233">
    <cfRule type="cellIs" dxfId="1526" priority="30" operator="equal">
      <formula>0</formula>
    </cfRule>
  </conditionalFormatting>
  <conditionalFormatting sqref="S223:S233">
    <cfRule type="cellIs" dxfId="1525" priority="29" operator="lessThan">
      <formula>5</formula>
    </cfRule>
  </conditionalFormatting>
  <conditionalFormatting sqref="L223:R233">
    <cfRule type="cellIs" dxfId="1524" priority="26" operator="equal">
      <formula>"일"</formula>
    </cfRule>
    <cfRule type="containsText" dxfId="1523" priority="27" operator="containsText" text="야">
      <formula>NOT(ISERROR(SEARCH("야",L223)))</formula>
    </cfRule>
    <cfRule type="cellIs" dxfId="1522" priority="28" operator="equal">
      <formula>"토"</formula>
    </cfRule>
  </conditionalFormatting>
  <conditionalFormatting sqref="S223:S233">
    <cfRule type="cellIs" dxfId="1521" priority="25" operator="equal">
      <formula>6</formula>
    </cfRule>
  </conditionalFormatting>
  <conditionalFormatting sqref="L217:R219">
    <cfRule type="cellIs" dxfId="1520" priority="18" operator="equal">
      <formula>"일"</formula>
    </cfRule>
    <cfRule type="cellIs" dxfId="1519" priority="20" operator="equal">
      <formula>"토"</formula>
    </cfRule>
  </conditionalFormatting>
  <conditionalFormatting sqref="L217:R219">
    <cfRule type="containsText" dxfId="1518" priority="19" operator="containsText" text="야">
      <formula>NOT(ISERROR(SEARCH("야",L217)))</formula>
    </cfRule>
  </conditionalFormatting>
  <conditionalFormatting sqref="K203">
    <cfRule type="cellIs" dxfId="1517" priority="17" operator="equal">
      <formula>0</formula>
    </cfRule>
  </conditionalFormatting>
  <conditionalFormatting sqref="K203">
    <cfRule type="cellIs" dxfId="1516" priority="16" operator="equal">
      <formula>0</formula>
    </cfRule>
  </conditionalFormatting>
  <conditionalFormatting sqref="T193:T195">
    <cfRule type="cellIs" dxfId="1515" priority="15" operator="lessThan">
      <formula>40</formula>
    </cfRule>
  </conditionalFormatting>
  <conditionalFormatting sqref="M193:T195">
    <cfRule type="cellIs" dxfId="1514" priority="14" operator="equal">
      <formula>0</formula>
    </cfRule>
  </conditionalFormatting>
  <conditionalFormatting sqref="S193:S195">
    <cfRule type="cellIs" dxfId="1513" priority="13" operator="lessThan">
      <formula>5</formula>
    </cfRule>
  </conditionalFormatting>
  <conditionalFormatting sqref="M193:R195">
    <cfRule type="cellIs" dxfId="1512" priority="10" operator="equal">
      <formula>"일"</formula>
    </cfRule>
    <cfRule type="containsText" dxfId="1511" priority="11" operator="containsText" text="야">
      <formula>NOT(ISERROR(SEARCH("야",M193)))</formula>
    </cfRule>
    <cfRule type="cellIs" dxfId="1510" priority="12" operator="equal">
      <formula>"토"</formula>
    </cfRule>
  </conditionalFormatting>
  <conditionalFormatting sqref="S193:S195">
    <cfRule type="cellIs" dxfId="1509" priority="9" operator="equal">
      <formula>6</formula>
    </cfRule>
  </conditionalFormatting>
  <conditionalFormatting sqref="L193:L195 T193:T195">
    <cfRule type="cellIs" dxfId="1508" priority="7" operator="equal">
      <formula>"일"</formula>
    </cfRule>
    <cfRule type="cellIs" dxfId="1507" priority="8" operator="equal">
      <formula>"토"</formula>
    </cfRule>
  </conditionalFormatting>
  <conditionalFormatting sqref="X183:AB191">
    <cfRule type="cellIs" dxfId="1506" priority="6" operator="equal">
      <formula>0</formula>
    </cfRule>
  </conditionalFormatting>
  <conditionalFormatting sqref="X207:AB215">
    <cfRule type="cellIs" dxfId="1505" priority="5" operator="equal">
      <formula>0</formula>
    </cfRule>
  </conditionalFormatting>
  <conditionalFormatting sqref="X225:AB233">
    <cfRule type="cellIs" dxfId="1504" priority="4" operator="equal">
      <formula>0</formula>
    </cfRule>
  </conditionalFormatting>
  <conditionalFormatting sqref="G3">
    <cfRule type="cellIs" dxfId="1503" priority="1" operator="equal">
      <formula>"일"</formula>
    </cfRule>
    <cfRule type="cellIs" dxfId="1502" priority="2" operator="equal">
      <formula>"야"</formula>
    </cfRule>
    <cfRule type="cellIs" dxfId="1501" priority="3" operator="equal">
      <formula>"토"</formula>
    </cfRule>
  </conditionalFormatting>
  <pageMargins left="0.69972223043441772" right="0.69972223043441772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기본</vt:lpstr>
      <vt:lpstr>권장사항</vt:lpstr>
      <vt:lpstr>패턴마법사</vt:lpstr>
      <vt:lpstr>패턴마법사1-30인</vt:lpstr>
      <vt:lpstr>5인조</vt:lpstr>
      <vt:lpstr>6인조</vt:lpstr>
      <vt:lpstr>7인조</vt:lpstr>
      <vt:lpstr>8인조</vt:lpstr>
      <vt:lpstr>9인조</vt:lpstr>
      <vt:lpstr>10인조</vt:lpstr>
      <vt:lpstr>11인조</vt:lpstr>
      <vt:lpstr>12인조</vt:lpstr>
      <vt:lpstr>13인조</vt:lpstr>
      <vt:lpstr>장애아동시설6~8인조</vt:lpstr>
      <vt:lpstr>아동시설4~6인조</vt:lpstr>
      <vt:lpstr>조만야</vt:lpstr>
      <vt:lpstr>주야</vt:lpstr>
      <vt:lpstr>당직.주방.기타</vt:lpstr>
      <vt:lpstr>시연용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Han</cp:lastModifiedBy>
  <cp:revision>10</cp:revision>
  <cp:lastPrinted>2019-12-23T11:58:03Z</cp:lastPrinted>
  <dcterms:created xsi:type="dcterms:W3CDTF">2019-01-18T23:21:25Z</dcterms:created>
  <dcterms:modified xsi:type="dcterms:W3CDTF">2023-05-04T21:38:24Z</dcterms:modified>
  <cp:version>0906.0100.01</cp:version>
</cp:coreProperties>
</file>